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EstaPasta_de_trabalho" defaultThemeVersion="124226"/>
  <mc:AlternateContent xmlns:mc="http://schemas.openxmlformats.org/markup-compatibility/2006">
    <mc:Choice Requires="x15">
      <x15ac:absPath xmlns:x15ac="http://schemas.microsoft.com/office/spreadsheetml/2010/11/ac" url="I:\Compras 06 - CRISTIANE\Editais 2023\Tomada de Preços\TP 8 Mundo da Fantasia\"/>
    </mc:Choice>
  </mc:AlternateContent>
  <xr:revisionPtr revIDLastSave="0" documentId="8_{A11D7770-DB6C-4046-B357-482A816E2086}" xr6:coauthVersionLast="47" xr6:coauthVersionMax="47" xr10:uidLastSave="{00000000-0000-0000-0000-000000000000}"/>
  <bookViews>
    <workbookView xWindow="-120" yWindow="-120" windowWidth="29040" windowHeight="15840" activeTab="1" xr2:uid="{00000000-000D-0000-FFFF-FFFF00000000}"/>
  </bookViews>
  <sheets>
    <sheet name="IDENTIFICAÇÃO" sheetId="10" r:id="rId1"/>
    <sheet name="ORÇAMENTO" sheetId="2" r:id="rId2"/>
    <sheet name="CRONOGRAMA" sheetId="3" r:id="rId3"/>
  </sheets>
  <externalReferences>
    <externalReference r:id="rId4"/>
    <externalReference r:id="rId5"/>
    <externalReference r:id="rId6"/>
    <externalReference r:id="rId7"/>
  </externalReferences>
  <definedNames>
    <definedName name="_xlnm.Print_Area" localSheetId="2">CRONOGRAMA!$A$1:$O$251</definedName>
    <definedName name="_xlnm.Print_Area" localSheetId="1">ORÇAMENTO!$A$1:$O$253</definedName>
    <definedName name="F_10">#REF!</definedName>
    <definedName name="F_105">#REF!</definedName>
    <definedName name="F_107">#REF!</definedName>
    <definedName name="F_11">#REF!</definedName>
    <definedName name="F_112">#REF!</definedName>
    <definedName name="F_113">#REF!</definedName>
    <definedName name="F_117">#REF!</definedName>
    <definedName name="F_12">#REF!</definedName>
    <definedName name="F_120">#REF!</definedName>
    <definedName name="F_122">#REF!</definedName>
    <definedName name="F_127">#REF!</definedName>
    <definedName name="F_13">#REF!</definedName>
    <definedName name="F_14">#REF!</definedName>
    <definedName name="F_140">#REF!</definedName>
    <definedName name="F_15">#REF!</definedName>
    <definedName name="F_150">#REF!</definedName>
    <definedName name="F_16">#REF!</definedName>
    <definedName name="F_160">#REF!</definedName>
    <definedName name="F_17">#REF!</definedName>
    <definedName name="F_185">#REF!</definedName>
    <definedName name="F_2">#REF!</definedName>
    <definedName name="F_205">#REF!</definedName>
    <definedName name="F_215">#REF!</definedName>
    <definedName name="F_245">#REF!</definedName>
    <definedName name="F_250">#REF!</definedName>
    <definedName name="F_255">#REF!</definedName>
    <definedName name="F_260">#REF!</definedName>
    <definedName name="F_270">#REF!</definedName>
    <definedName name="F_285">#REF!</definedName>
    <definedName name="F_29">#REF!</definedName>
    <definedName name="F_290">#REF!</definedName>
    <definedName name="F_295">#REF!</definedName>
    <definedName name="F_3">#REF!</definedName>
    <definedName name="F_30">#REF!</definedName>
    <definedName name="F_31">#REF!</definedName>
    <definedName name="F_320">#REF!</definedName>
    <definedName name="F_33">#REF!</definedName>
    <definedName name="F_34">#REF!</definedName>
    <definedName name="F_345">#REF!</definedName>
    <definedName name="F_35">#REF!</definedName>
    <definedName name="F_350">#REF!</definedName>
    <definedName name="F_360">#REF!</definedName>
    <definedName name="F_37">#REF!</definedName>
    <definedName name="F_380">#REF!</definedName>
    <definedName name="F_390">#REF!</definedName>
    <definedName name="F_395">#REF!</definedName>
    <definedName name="F_397">#REF!</definedName>
    <definedName name="F_400">#REF!</definedName>
    <definedName name="F_405">#REF!</definedName>
    <definedName name="F_410">#REF!</definedName>
    <definedName name="F_42">#REF!</definedName>
    <definedName name="F_420">#REF!</definedName>
    <definedName name="F_428">#REF!</definedName>
    <definedName name="F_435">#REF!</definedName>
    <definedName name="F_440">#REF!</definedName>
    <definedName name="F_445">#REF!</definedName>
    <definedName name="F_45">#REF!</definedName>
    <definedName name="F_450">#REF!</definedName>
    <definedName name="F_452">#REF!</definedName>
    <definedName name="F_460">#REF!</definedName>
    <definedName name="F_461">#REF!</definedName>
    <definedName name="F_463">#REF!</definedName>
    <definedName name="F_465">#REF!</definedName>
    <definedName name="F_47">#REF!</definedName>
    <definedName name="F_475">#REF!</definedName>
    <definedName name="F_480">#REF!</definedName>
    <definedName name="F_495">#REF!</definedName>
    <definedName name="F_505">#REF!</definedName>
    <definedName name="F_510">#REF!</definedName>
    <definedName name="F_515">#REF!</definedName>
    <definedName name="F_52">#REF!</definedName>
    <definedName name="F_535">#REF!</definedName>
    <definedName name="F_540">#REF!</definedName>
    <definedName name="F_548">#REF!</definedName>
    <definedName name="F_550">#REF!</definedName>
    <definedName name="F_555">#REF!</definedName>
    <definedName name="F_565">#REF!</definedName>
    <definedName name="F_57">#REF!</definedName>
    <definedName name="F_580">#REF!</definedName>
    <definedName name="F_59">#REF!</definedName>
    <definedName name="F_593">#REF!</definedName>
    <definedName name="F_595">#REF!</definedName>
    <definedName name="F_600">#REF!</definedName>
    <definedName name="F_62">#REF!</definedName>
    <definedName name="F_63">#REF!</definedName>
    <definedName name="F_64">#REF!</definedName>
    <definedName name="F_685">#REF!</definedName>
    <definedName name="F_7">#REF!</definedName>
    <definedName name="F_70">#REF!</definedName>
    <definedName name="F_72">#REF!</definedName>
    <definedName name="F_736">#REF!</definedName>
    <definedName name="F_745">#REF!</definedName>
    <definedName name="F_748">#REF!</definedName>
    <definedName name="F_750">#REF!</definedName>
    <definedName name="F_754">#REF!</definedName>
    <definedName name="F_757">#REF!</definedName>
    <definedName name="F_758">#REF!</definedName>
    <definedName name="F_760">#REF!</definedName>
    <definedName name="F_77">#REF!</definedName>
    <definedName name="F_773">#REF!</definedName>
    <definedName name="F_775">#REF!</definedName>
    <definedName name="F_779">#REF!</definedName>
    <definedName name="F_784">#REF!</definedName>
    <definedName name="F_788">#REF!</definedName>
    <definedName name="F_792">#REF!</definedName>
    <definedName name="F_796">#REF!</definedName>
    <definedName name="F_8">#REF!</definedName>
    <definedName name="F_802">#REF!</definedName>
    <definedName name="F_803">#REF!</definedName>
    <definedName name="F_805">#REF!</definedName>
    <definedName name="F_82">#REF!</definedName>
    <definedName name="F_820">#REF!</definedName>
    <definedName name="F_830">#REF!</definedName>
    <definedName name="F_855">#REF!</definedName>
    <definedName name="F_870">#REF!</definedName>
    <definedName name="F_880">#REF!</definedName>
    <definedName name="F_882">#REF!</definedName>
    <definedName name="F_884">#REF!</definedName>
    <definedName name="F_886">#REF!</definedName>
    <definedName name="F_888">#REF!</definedName>
    <definedName name="F_890">#REF!</definedName>
    <definedName name="F_9">#REF!</definedName>
    <definedName name="F_905">#REF!</definedName>
    <definedName name="F_910">#REF!</definedName>
    <definedName name="F_930">#REF!</definedName>
    <definedName name="F_950">#REF!</definedName>
    <definedName name="F_960">#REF!</definedName>
    <definedName name="F_965">#REF!</definedName>
    <definedName name="F_97">#REF!</definedName>
    <definedName name="F_970">#REF!</definedName>
    <definedName name="F_980">#REF!</definedName>
    <definedName name="F_990">#REF!</definedName>
    <definedName name="Modalidades">#REF!</definedName>
  </definedNames>
  <calcPr calcId="191029"/>
</workbook>
</file>

<file path=xl/calcChain.xml><?xml version="1.0" encoding="utf-8"?>
<calcChain xmlns="http://schemas.openxmlformats.org/spreadsheetml/2006/main">
  <c r="G89" i="2" l="1"/>
  <c r="O114" i="2"/>
  <c r="N114" i="2"/>
  <c r="I114" i="2" s="1"/>
  <c r="K114" i="2" s="1"/>
  <c r="E114" i="2"/>
  <c r="J114" i="2" l="1"/>
  <c r="L114" i="2" s="1"/>
  <c r="M114" i="2" s="1"/>
  <c r="A245" i="3"/>
  <c r="A244" i="3"/>
  <c r="A243" i="3"/>
  <c r="A242" i="3"/>
  <c r="A111" i="3"/>
  <c r="B111" i="3"/>
  <c r="I111" i="3"/>
  <c r="P111" i="3" s="1"/>
  <c r="A112" i="3"/>
  <c r="A113" i="3"/>
  <c r="A85" i="3"/>
  <c r="G88" i="2"/>
  <c r="I88" i="2"/>
  <c r="B85" i="3"/>
  <c r="O88" i="2"/>
  <c r="N88" i="2"/>
  <c r="J88" i="2" s="1"/>
  <c r="H88" i="2"/>
  <c r="E88" i="2"/>
  <c r="L88" i="2" l="1"/>
  <c r="K88" i="2"/>
  <c r="G248" i="2"/>
  <c r="G245" i="2"/>
  <c r="M88" i="2" l="1"/>
  <c r="M85" i="3" s="1"/>
  <c r="O115" i="2"/>
  <c r="N115" i="2"/>
  <c r="H115" i="2"/>
  <c r="F115" i="2"/>
  <c r="B112" i="3" s="1"/>
  <c r="E115" i="2"/>
  <c r="E116" i="2"/>
  <c r="F116" i="2"/>
  <c r="B113" i="3" s="1"/>
  <c r="H116" i="2"/>
  <c r="N116" i="2"/>
  <c r="O116" i="2"/>
  <c r="K85" i="3" l="1"/>
  <c r="P85" i="3" s="1"/>
  <c r="I116" i="2"/>
  <c r="K116" i="2" s="1"/>
  <c r="J115" i="2"/>
  <c r="L115" i="2" s="1"/>
  <c r="I115" i="2"/>
  <c r="K115" i="2" s="1"/>
  <c r="J116" i="2"/>
  <c r="L116" i="2" s="1"/>
  <c r="M115" i="2" l="1"/>
  <c r="I112" i="3" s="1"/>
  <c r="P112" i="3" s="1"/>
  <c r="M116" i="2"/>
  <c r="I113" i="3" s="1"/>
  <c r="P113" i="3" s="1"/>
  <c r="G100" i="2"/>
  <c r="G97" i="2"/>
  <c r="G18" i="2"/>
  <c r="B243" i="3" l="1"/>
  <c r="B244" i="3"/>
  <c r="A69" i="3"/>
  <c r="A70" i="3"/>
  <c r="A71" i="3"/>
  <c r="A72" i="3"/>
  <c r="A73" i="3"/>
  <c r="A74" i="3"/>
  <c r="A75" i="3"/>
  <c r="A76" i="3"/>
  <c r="A77" i="3"/>
  <c r="A78" i="3"/>
  <c r="A79" i="3"/>
  <c r="A80" i="3"/>
  <c r="A81" i="3"/>
  <c r="A82" i="3"/>
  <c r="A83" i="3"/>
  <c r="A84" i="3"/>
  <c r="A86" i="3"/>
  <c r="A87" i="3"/>
  <c r="B87" i="3"/>
  <c r="A88" i="3"/>
  <c r="A89" i="3"/>
  <c r="A90" i="3"/>
  <c r="A91" i="3"/>
  <c r="A92" i="3"/>
  <c r="A93" i="3"/>
  <c r="A94" i="3"/>
  <c r="A95" i="3"/>
  <c r="A96" i="3"/>
  <c r="A97" i="3"/>
  <c r="B97" i="3"/>
  <c r="A98" i="3"/>
  <c r="J99" i="2"/>
  <c r="L99" i="2" s="1"/>
  <c r="O99" i="2"/>
  <c r="N99" i="2"/>
  <c r="H99" i="2"/>
  <c r="F99" i="2"/>
  <c r="B96" i="3" s="1"/>
  <c r="E99" i="2"/>
  <c r="O247" i="2"/>
  <c r="N247" i="2"/>
  <c r="I247" i="2" s="1"/>
  <c r="E247" i="2"/>
  <c r="O246" i="2"/>
  <c r="N246" i="2"/>
  <c r="I246" i="2" s="1"/>
  <c r="E246" i="2"/>
  <c r="J98" i="2"/>
  <c r="L98" i="2" s="1"/>
  <c r="O98" i="2"/>
  <c r="N98" i="2"/>
  <c r="H98" i="2"/>
  <c r="F98" i="2"/>
  <c r="B95" i="3" s="1"/>
  <c r="E98" i="2"/>
  <c r="J97" i="2"/>
  <c r="O97" i="2"/>
  <c r="N97" i="2"/>
  <c r="H97" i="2"/>
  <c r="F97" i="2"/>
  <c r="B94" i="3" s="1"/>
  <c r="E97" i="2"/>
  <c r="B242" i="3"/>
  <c r="H248" i="2"/>
  <c r="O245" i="2"/>
  <c r="N245" i="2"/>
  <c r="E245" i="2"/>
  <c r="E248" i="2"/>
  <c r="N248" i="2"/>
  <c r="O248" i="2"/>
  <c r="A55" i="3"/>
  <c r="B55" i="3"/>
  <c r="O58" i="2"/>
  <c r="N58" i="2"/>
  <c r="E58" i="2"/>
  <c r="A53" i="3"/>
  <c r="A54" i="3"/>
  <c r="A56" i="3"/>
  <c r="A57" i="3"/>
  <c r="A58" i="3"/>
  <c r="A59" i="3"/>
  <c r="A60" i="3"/>
  <c r="A61" i="3"/>
  <c r="A62" i="3"/>
  <c r="A63" i="3"/>
  <c r="A64" i="3"/>
  <c r="A65" i="3"/>
  <c r="K39" i="3"/>
  <c r="M39" i="3"/>
  <c r="K30" i="3"/>
  <c r="M30" i="3"/>
  <c r="E234" i="3"/>
  <c r="G234" i="3"/>
  <c r="I234" i="3"/>
  <c r="K249" i="3"/>
  <c r="M249" i="3"/>
  <c r="E246" i="3"/>
  <c r="G246" i="3"/>
  <c r="E240" i="3"/>
  <c r="G240" i="3"/>
  <c r="I240" i="3"/>
  <c r="K240" i="3"/>
  <c r="E165" i="3"/>
  <c r="G165" i="3"/>
  <c r="I165" i="3"/>
  <c r="K165" i="3"/>
  <c r="M165" i="3"/>
  <c r="M156" i="3"/>
  <c r="E215" i="3"/>
  <c r="G215" i="3"/>
  <c r="O215" i="3"/>
  <c r="M188" i="3"/>
  <c r="P13" i="3"/>
  <c r="P31" i="3"/>
  <c r="P40" i="3"/>
  <c r="P51" i="3"/>
  <c r="P67" i="3"/>
  <c r="P100" i="3"/>
  <c r="P109" i="3"/>
  <c r="P146" i="3"/>
  <c r="P157" i="3"/>
  <c r="P166" i="3"/>
  <c r="P189" i="3"/>
  <c r="P216" i="3"/>
  <c r="P235" i="3"/>
  <c r="P241" i="3"/>
  <c r="P247" i="3"/>
  <c r="M50" i="3"/>
  <c r="O50" i="3"/>
  <c r="B245" i="3" l="1"/>
  <c r="I98" i="2"/>
  <c r="K98" i="2" s="1"/>
  <c r="M98" i="2" s="1"/>
  <c r="O95" i="3" s="1"/>
  <c r="P95" i="3" s="1"/>
  <c r="I99" i="2"/>
  <c r="K99" i="2" s="1"/>
  <c r="M99" i="2" s="1"/>
  <c r="O96" i="3" s="1"/>
  <c r="P96" i="3" s="1"/>
  <c r="J246" i="2"/>
  <c r="L246" i="2" s="1"/>
  <c r="J247" i="2"/>
  <c r="L247" i="2" s="1"/>
  <c r="K246" i="2"/>
  <c r="K247" i="2"/>
  <c r="I97" i="2"/>
  <c r="K97" i="2" s="1"/>
  <c r="L97" i="2"/>
  <c r="I248" i="2"/>
  <c r="K248" i="2" s="1"/>
  <c r="I58" i="2"/>
  <c r="A213" i="3"/>
  <c r="A214" i="3"/>
  <c r="A207" i="3"/>
  <c r="A208" i="3"/>
  <c r="A209" i="3"/>
  <c r="A210" i="3"/>
  <c r="A211" i="3"/>
  <c r="A212" i="3"/>
  <c r="A191" i="3"/>
  <c r="A192" i="3"/>
  <c r="A193" i="3"/>
  <c r="A194" i="3"/>
  <c r="A195" i="3"/>
  <c r="A196" i="3"/>
  <c r="A197" i="3"/>
  <c r="A198" i="3"/>
  <c r="A199" i="3"/>
  <c r="A200" i="3"/>
  <c r="A201" i="3"/>
  <c r="A202" i="3"/>
  <c r="A203" i="3"/>
  <c r="A204" i="3"/>
  <c r="A205" i="3"/>
  <c r="A206" i="3"/>
  <c r="A190" i="3"/>
  <c r="B189" i="3"/>
  <c r="A189" i="3"/>
  <c r="A238" i="3"/>
  <c r="A225" i="3"/>
  <c r="A226" i="3"/>
  <c r="A227" i="3"/>
  <c r="A228" i="3"/>
  <c r="A229" i="3"/>
  <c r="A230" i="3"/>
  <c r="A231" i="3"/>
  <c r="A232" i="3"/>
  <c r="A233" i="3"/>
  <c r="A219" i="3"/>
  <c r="A220" i="3"/>
  <c r="A183" i="3"/>
  <c r="A184" i="3"/>
  <c r="A185" i="3"/>
  <c r="A186" i="3"/>
  <c r="A187" i="3"/>
  <c r="A181" i="3"/>
  <c r="A182" i="3"/>
  <c r="A174" i="3"/>
  <c r="A175" i="3"/>
  <c r="A176" i="3"/>
  <c r="A177" i="3"/>
  <c r="A178" i="3"/>
  <c r="A179" i="3"/>
  <c r="A180" i="3"/>
  <c r="A168" i="3"/>
  <c r="A169" i="3"/>
  <c r="A170" i="3"/>
  <c r="A171" i="3"/>
  <c r="A172" i="3"/>
  <c r="A173" i="3"/>
  <c r="A167" i="3"/>
  <c r="A161" i="3"/>
  <c r="A162" i="3"/>
  <c r="B162" i="3"/>
  <c r="A163" i="3"/>
  <c r="B163" i="3"/>
  <c r="A164" i="3"/>
  <c r="B164" i="3"/>
  <c r="A159" i="3"/>
  <c r="A160" i="3"/>
  <c r="A158" i="3"/>
  <c r="B157" i="3"/>
  <c r="A157" i="3"/>
  <c r="A148" i="3"/>
  <c r="A149" i="3"/>
  <c r="A150" i="3"/>
  <c r="A151" i="3"/>
  <c r="A152" i="3"/>
  <c r="A153" i="3"/>
  <c r="A154" i="3"/>
  <c r="A155" i="3"/>
  <c r="A147" i="3"/>
  <c r="B146" i="3"/>
  <c r="A146" i="3"/>
  <c r="A137" i="3"/>
  <c r="A138" i="3"/>
  <c r="A139" i="3"/>
  <c r="A140" i="3"/>
  <c r="A141" i="3"/>
  <c r="A142" i="3"/>
  <c r="A143" i="3"/>
  <c r="A144" i="3"/>
  <c r="A114" i="3"/>
  <c r="A115" i="3"/>
  <c r="A116" i="3"/>
  <c r="A117" i="3"/>
  <c r="A118" i="3"/>
  <c r="A119" i="3"/>
  <c r="A120" i="3"/>
  <c r="A121" i="3"/>
  <c r="A122" i="3"/>
  <c r="A123" i="3"/>
  <c r="A124" i="3"/>
  <c r="A125" i="3"/>
  <c r="A126" i="3"/>
  <c r="A127" i="3"/>
  <c r="A128" i="3"/>
  <c r="A129" i="3"/>
  <c r="A130" i="3"/>
  <c r="A131" i="3"/>
  <c r="A132" i="3"/>
  <c r="A133" i="3"/>
  <c r="A134" i="3"/>
  <c r="A135" i="3"/>
  <c r="A136" i="3"/>
  <c r="A20" i="3"/>
  <c r="A42" i="3"/>
  <c r="A48" i="3"/>
  <c r="A24" i="3"/>
  <c r="A25" i="3"/>
  <c r="A26" i="3"/>
  <c r="A27" i="3"/>
  <c r="A28" i="3"/>
  <c r="A29" i="3"/>
  <c r="M246" i="2" l="1"/>
  <c r="O243" i="3" s="1"/>
  <c r="P243" i="3" s="1"/>
  <c r="M247" i="2"/>
  <c r="O244" i="3" s="1"/>
  <c r="P244" i="3" s="1"/>
  <c r="M97" i="2"/>
  <c r="O94" i="3" s="1"/>
  <c r="P94" i="3" s="1"/>
  <c r="G241" i="2"/>
  <c r="O65" i="2" l="1"/>
  <c r="N65" i="2"/>
  <c r="H65" i="2"/>
  <c r="F65" i="2"/>
  <c r="E65" i="2"/>
  <c r="G104" i="2"/>
  <c r="J248" i="2" l="1"/>
  <c r="L248" i="2" s="1"/>
  <c r="M248" i="2" s="1"/>
  <c r="J65" i="2"/>
  <c r="L65" i="2" s="1"/>
  <c r="B62" i="3"/>
  <c r="K58" i="2"/>
  <c r="J58" i="2"/>
  <c r="I65" i="2"/>
  <c r="K65" i="2" s="1"/>
  <c r="M245" i="3" l="1"/>
  <c r="O245" i="3"/>
  <c r="M65" i="2"/>
  <c r="M62" i="3" s="1"/>
  <c r="P62" i="3" s="1"/>
  <c r="O241" i="2"/>
  <c r="N241" i="2"/>
  <c r="H241" i="2"/>
  <c r="F241" i="2"/>
  <c r="E241" i="2"/>
  <c r="G96" i="2"/>
  <c r="O96" i="2"/>
  <c r="N96" i="2"/>
  <c r="H96" i="2"/>
  <c r="F96" i="2"/>
  <c r="B93" i="3" s="1"/>
  <c r="E96" i="2"/>
  <c r="G239" i="2"/>
  <c r="G101" i="2"/>
  <c r="O185" i="2"/>
  <c r="N185" i="2"/>
  <c r="H185" i="2"/>
  <c r="F185" i="2"/>
  <c r="E185" i="2"/>
  <c r="O184" i="2"/>
  <c r="N184" i="2"/>
  <c r="H184" i="2"/>
  <c r="F184" i="2"/>
  <c r="E184" i="2"/>
  <c r="G196" i="2"/>
  <c r="E195" i="2"/>
  <c r="F195" i="2"/>
  <c r="H195" i="2"/>
  <c r="N195" i="2"/>
  <c r="O195" i="2"/>
  <c r="G194" i="2"/>
  <c r="O122" i="2"/>
  <c r="N122" i="2"/>
  <c r="H122" i="2"/>
  <c r="F122" i="2"/>
  <c r="E122" i="2"/>
  <c r="O120" i="2"/>
  <c r="N120" i="2"/>
  <c r="H120" i="2"/>
  <c r="F120" i="2"/>
  <c r="E120" i="2"/>
  <c r="G123" i="2"/>
  <c r="G129" i="2"/>
  <c r="G127" i="2"/>
  <c r="G122" i="2" s="1"/>
  <c r="G126" i="2"/>
  <c r="G120" i="2" s="1"/>
  <c r="P245" i="3" l="1"/>
  <c r="B238" i="3"/>
  <c r="B117" i="3"/>
  <c r="B182" i="3"/>
  <c r="B119" i="3"/>
  <c r="B192" i="3"/>
  <c r="B181" i="3"/>
  <c r="J185" i="2"/>
  <c r="L185" i="2" s="1"/>
  <c r="J241" i="2"/>
  <c r="L241" i="2" s="1"/>
  <c r="I241" i="2"/>
  <c r="K241" i="2" s="1"/>
  <c r="I185" i="2"/>
  <c r="K185" i="2" s="1"/>
  <c r="J96" i="2"/>
  <c r="L96" i="2" s="1"/>
  <c r="I96" i="2"/>
  <c r="K96" i="2" s="1"/>
  <c r="J122" i="2"/>
  <c r="L122" i="2" s="1"/>
  <c r="J184" i="2"/>
  <c r="L184" i="2" s="1"/>
  <c r="I184" i="2"/>
  <c r="K184" i="2" s="1"/>
  <c r="I195" i="2"/>
  <c r="K195" i="2" s="1"/>
  <c r="J120" i="2"/>
  <c r="L120" i="2" s="1"/>
  <c r="J195" i="2"/>
  <c r="L195" i="2" s="1"/>
  <c r="I122" i="2"/>
  <c r="K122" i="2" s="1"/>
  <c r="I120" i="2"/>
  <c r="K120" i="2" s="1"/>
  <c r="G121" i="2"/>
  <c r="G119" i="2"/>
  <c r="B88" i="3"/>
  <c r="O91" i="2"/>
  <c r="N91" i="2"/>
  <c r="J91" i="2" s="1"/>
  <c r="E91" i="2"/>
  <c r="B86" i="3"/>
  <c r="O89" i="2"/>
  <c r="N89" i="2"/>
  <c r="J89" i="2" s="1"/>
  <c r="H89" i="2"/>
  <c r="E89" i="2"/>
  <c r="M185" i="2" l="1"/>
  <c r="M241" i="2"/>
  <c r="M96" i="2"/>
  <c r="M184" i="2"/>
  <c r="M195" i="2"/>
  <c r="I89" i="2"/>
  <c r="M120" i="2"/>
  <c r="I91" i="2"/>
  <c r="M122" i="2"/>
  <c r="K119" i="3" l="1"/>
  <c r="P119" i="3" s="1"/>
  <c r="K192" i="3"/>
  <c r="K181" i="3"/>
  <c r="K117" i="3"/>
  <c r="P117" i="3" s="1"/>
  <c r="O93" i="3"/>
  <c r="P93" i="3" s="1"/>
  <c r="O238" i="3"/>
  <c r="P238" i="3" s="1"/>
  <c r="G109" i="2"/>
  <c r="O23" i="2"/>
  <c r="N23" i="2"/>
  <c r="J23" i="2" s="1"/>
  <c r="L23" i="2" s="1"/>
  <c r="H23" i="2"/>
  <c r="F23" i="2"/>
  <c r="E23" i="2"/>
  <c r="I192" i="3" l="1"/>
  <c r="P192" i="3" s="1"/>
  <c r="I181" i="3"/>
  <c r="B20" i="3"/>
  <c r="I23" i="2"/>
  <c r="K23" i="2" s="1"/>
  <c r="M23" i="2" s="1"/>
  <c r="E59" i="2" l="1"/>
  <c r="F59" i="2"/>
  <c r="H59" i="2"/>
  <c r="N59" i="2"/>
  <c r="O59" i="2"/>
  <c r="O100" i="2"/>
  <c r="N100" i="2"/>
  <c r="E100" i="2"/>
  <c r="B56" i="3" l="1"/>
  <c r="I59" i="2"/>
  <c r="I100" i="2"/>
  <c r="K100" i="2" s="1"/>
  <c r="J59" i="2"/>
  <c r="J100" i="2"/>
  <c r="L100" i="2" s="1"/>
  <c r="M100" i="2" l="1"/>
  <c r="O51" i="2"/>
  <c r="N51" i="2"/>
  <c r="H51" i="2"/>
  <c r="F51" i="2"/>
  <c r="E51" i="2"/>
  <c r="O45" i="2"/>
  <c r="N45" i="2"/>
  <c r="H45" i="2"/>
  <c r="F45" i="2"/>
  <c r="E45" i="2"/>
  <c r="O196" i="2"/>
  <c r="N196" i="2"/>
  <c r="H196" i="2"/>
  <c r="F196" i="2"/>
  <c r="E196" i="2"/>
  <c r="G155" i="2"/>
  <c r="G124" i="2"/>
  <c r="O139" i="2"/>
  <c r="N139" i="2"/>
  <c r="H139" i="2"/>
  <c r="F139" i="2"/>
  <c r="E139" i="2"/>
  <c r="O138" i="2"/>
  <c r="N138" i="2"/>
  <c r="H138" i="2"/>
  <c r="F138" i="2"/>
  <c r="E138" i="2"/>
  <c r="O141" i="2"/>
  <c r="N141" i="2"/>
  <c r="H141" i="2"/>
  <c r="F141" i="2"/>
  <c r="E141" i="2"/>
  <c r="O140" i="2"/>
  <c r="N140" i="2"/>
  <c r="H140" i="2"/>
  <c r="F140" i="2"/>
  <c r="E140" i="2"/>
  <c r="O142" i="2"/>
  <c r="N142" i="2"/>
  <c r="H142" i="2"/>
  <c r="F142" i="2"/>
  <c r="E142" i="2"/>
  <c r="O137" i="2"/>
  <c r="N137" i="2"/>
  <c r="H137" i="2"/>
  <c r="F137" i="2"/>
  <c r="E137" i="2"/>
  <c r="O136" i="2"/>
  <c r="N136" i="2"/>
  <c r="H136" i="2"/>
  <c r="F136" i="2"/>
  <c r="E136" i="2"/>
  <c r="O135" i="2"/>
  <c r="N135" i="2"/>
  <c r="H135" i="2"/>
  <c r="F135" i="2"/>
  <c r="E135" i="2"/>
  <c r="O133" i="2"/>
  <c r="N133" i="2"/>
  <c r="H133" i="2"/>
  <c r="F133" i="2"/>
  <c r="E133" i="2"/>
  <c r="O134" i="2"/>
  <c r="N134" i="2"/>
  <c r="H134" i="2"/>
  <c r="F134" i="2"/>
  <c r="E134" i="2"/>
  <c r="O132" i="2"/>
  <c r="N132" i="2"/>
  <c r="H132" i="2"/>
  <c r="F132" i="2"/>
  <c r="E132" i="2"/>
  <c r="O131" i="2"/>
  <c r="N131" i="2"/>
  <c r="H131" i="2"/>
  <c r="F131" i="2"/>
  <c r="E131" i="2"/>
  <c r="O128" i="2"/>
  <c r="N128" i="2"/>
  <c r="H128" i="2"/>
  <c r="F128" i="2"/>
  <c r="E128" i="2"/>
  <c r="G117" i="2"/>
  <c r="B125" i="3" l="1"/>
  <c r="B130" i="3"/>
  <c r="B139" i="3"/>
  <c r="B136" i="3"/>
  <c r="B48" i="3"/>
  <c r="B131" i="3"/>
  <c r="B134" i="3"/>
  <c r="B135" i="3"/>
  <c r="B193" i="3"/>
  <c r="B129" i="3"/>
  <c r="B133" i="3"/>
  <c r="B138" i="3"/>
  <c r="B42" i="3"/>
  <c r="B128" i="3"/>
  <c r="B132" i="3"/>
  <c r="B137" i="3"/>
  <c r="O97" i="3"/>
  <c r="P97" i="3" s="1"/>
  <c r="I51" i="2"/>
  <c r="K51" i="2" s="1"/>
  <c r="M51" i="2" s="1"/>
  <c r="J51" i="2"/>
  <c r="L51" i="2" s="1"/>
  <c r="I196" i="2"/>
  <c r="K196" i="2" s="1"/>
  <c r="I45" i="2"/>
  <c r="J45" i="2"/>
  <c r="J139" i="2"/>
  <c r="L139" i="2" s="1"/>
  <c r="J196" i="2"/>
  <c r="L196" i="2" s="1"/>
  <c r="I139" i="2"/>
  <c r="K139" i="2" s="1"/>
  <c r="I141" i="2"/>
  <c r="K141" i="2" s="1"/>
  <c r="I138" i="2"/>
  <c r="K138" i="2" s="1"/>
  <c r="I140" i="2"/>
  <c r="K140" i="2" s="1"/>
  <c r="J138" i="2"/>
  <c r="L138" i="2" s="1"/>
  <c r="J141" i="2"/>
  <c r="L141" i="2" s="1"/>
  <c r="J136" i="2"/>
  <c r="L136" i="2" s="1"/>
  <c r="J140" i="2"/>
  <c r="L140" i="2" s="1"/>
  <c r="I136" i="2"/>
  <c r="K136" i="2" s="1"/>
  <c r="J142" i="2"/>
  <c r="L142" i="2" s="1"/>
  <c r="I142" i="2"/>
  <c r="K142" i="2" s="1"/>
  <c r="I137" i="2"/>
  <c r="K137" i="2" s="1"/>
  <c r="J137" i="2"/>
  <c r="L137" i="2" s="1"/>
  <c r="I135" i="2"/>
  <c r="K135" i="2" s="1"/>
  <c r="J132" i="2"/>
  <c r="L132" i="2" s="1"/>
  <c r="I134" i="2"/>
  <c r="K134" i="2" s="1"/>
  <c r="J135" i="2"/>
  <c r="L135" i="2" s="1"/>
  <c r="J131" i="2"/>
  <c r="L131" i="2" s="1"/>
  <c r="J128" i="2"/>
  <c r="L128" i="2" s="1"/>
  <c r="J133" i="2"/>
  <c r="L133" i="2" s="1"/>
  <c r="J134" i="2"/>
  <c r="L134" i="2" s="1"/>
  <c r="I133" i="2"/>
  <c r="K133" i="2" s="1"/>
  <c r="I132" i="2"/>
  <c r="K132" i="2" s="1"/>
  <c r="I131" i="2"/>
  <c r="K131" i="2" s="1"/>
  <c r="I128" i="2"/>
  <c r="K128" i="2" s="1"/>
  <c r="O117" i="2"/>
  <c r="N117" i="2"/>
  <c r="H117" i="2"/>
  <c r="F117" i="2"/>
  <c r="E117" i="2"/>
  <c r="B114" i="3" l="1"/>
  <c r="M139" i="2"/>
  <c r="M196" i="2"/>
  <c r="M141" i="2"/>
  <c r="M138" i="2"/>
  <c r="M136" i="2"/>
  <c r="M131" i="2"/>
  <c r="M140" i="2"/>
  <c r="M142" i="2"/>
  <c r="M132" i="2"/>
  <c r="M137" i="2"/>
  <c r="M128" i="2"/>
  <c r="M135" i="2"/>
  <c r="M134" i="2"/>
  <c r="M133" i="2"/>
  <c r="J117" i="2"/>
  <c r="L117" i="2" s="1"/>
  <c r="I117" i="2"/>
  <c r="K117" i="2" s="1"/>
  <c r="O206" i="2"/>
  <c r="N206" i="2"/>
  <c r="H206" i="2"/>
  <c r="F206" i="2"/>
  <c r="E206" i="2"/>
  <c r="O205" i="2"/>
  <c r="N205" i="2"/>
  <c r="H205" i="2"/>
  <c r="F205" i="2"/>
  <c r="E205" i="2"/>
  <c r="O204" i="2"/>
  <c r="N204" i="2"/>
  <c r="H204" i="2"/>
  <c r="F204" i="2"/>
  <c r="E204" i="2"/>
  <c r="O203" i="2"/>
  <c r="N203" i="2"/>
  <c r="H203" i="2"/>
  <c r="F203" i="2"/>
  <c r="E203" i="2"/>
  <c r="O202" i="2"/>
  <c r="N202" i="2"/>
  <c r="H202" i="2"/>
  <c r="F202" i="2"/>
  <c r="E202" i="2"/>
  <c r="O201" i="2"/>
  <c r="N201" i="2"/>
  <c r="H201" i="2"/>
  <c r="F201" i="2"/>
  <c r="E201" i="2"/>
  <c r="O200" i="2"/>
  <c r="N200" i="2"/>
  <c r="H200" i="2"/>
  <c r="F200" i="2"/>
  <c r="E200" i="2"/>
  <c r="O199" i="2"/>
  <c r="N199" i="2"/>
  <c r="H199" i="2"/>
  <c r="F199" i="2"/>
  <c r="E199" i="2"/>
  <c r="O198" i="2"/>
  <c r="N198" i="2"/>
  <c r="H198" i="2"/>
  <c r="F198" i="2"/>
  <c r="E198" i="2"/>
  <c r="O215" i="2"/>
  <c r="N215" i="2"/>
  <c r="H215" i="2"/>
  <c r="F215" i="2"/>
  <c r="E215" i="2"/>
  <c r="O214" i="2"/>
  <c r="N214" i="2"/>
  <c r="H214" i="2"/>
  <c r="F214" i="2"/>
  <c r="E214" i="2"/>
  <c r="O213" i="2"/>
  <c r="N213" i="2"/>
  <c r="H213" i="2"/>
  <c r="F213" i="2"/>
  <c r="E213" i="2"/>
  <c r="O212" i="2"/>
  <c r="N212" i="2"/>
  <c r="H212" i="2"/>
  <c r="F212" i="2"/>
  <c r="E212" i="2"/>
  <c r="O211" i="2"/>
  <c r="N211" i="2"/>
  <c r="H211" i="2"/>
  <c r="F211" i="2"/>
  <c r="E211" i="2"/>
  <c r="O210" i="2"/>
  <c r="N210" i="2"/>
  <c r="H210" i="2"/>
  <c r="F210" i="2"/>
  <c r="E210" i="2"/>
  <c r="O209" i="2"/>
  <c r="N209" i="2"/>
  <c r="H209" i="2"/>
  <c r="F209" i="2"/>
  <c r="E209" i="2"/>
  <c r="O208" i="2"/>
  <c r="N208" i="2"/>
  <c r="H208" i="2"/>
  <c r="F208" i="2"/>
  <c r="E208" i="2"/>
  <c r="O207" i="2"/>
  <c r="N207" i="2"/>
  <c r="H207" i="2"/>
  <c r="F207" i="2"/>
  <c r="E207" i="2"/>
  <c r="O197" i="2"/>
  <c r="N197" i="2"/>
  <c r="H197" i="2"/>
  <c r="F197" i="2"/>
  <c r="E197" i="2"/>
  <c r="O194" i="2"/>
  <c r="N194" i="2"/>
  <c r="H194" i="2"/>
  <c r="F194" i="2"/>
  <c r="E194" i="2"/>
  <c r="O193" i="2"/>
  <c r="N193" i="2"/>
  <c r="H193" i="2"/>
  <c r="F193" i="2"/>
  <c r="E193" i="2"/>
  <c r="O217" i="2"/>
  <c r="N217" i="2"/>
  <c r="H217" i="2"/>
  <c r="F217" i="2"/>
  <c r="E217" i="2"/>
  <c r="O216" i="2"/>
  <c r="N216" i="2"/>
  <c r="H216" i="2"/>
  <c r="F216" i="2"/>
  <c r="E216" i="2"/>
  <c r="O188" i="2"/>
  <c r="N188" i="2"/>
  <c r="H188" i="2"/>
  <c r="F188" i="2"/>
  <c r="E188" i="2"/>
  <c r="O186" i="2"/>
  <c r="N186" i="2"/>
  <c r="H186" i="2"/>
  <c r="F186" i="2"/>
  <c r="E186" i="2"/>
  <c r="O183" i="2"/>
  <c r="N183" i="2"/>
  <c r="H183" i="2"/>
  <c r="F183" i="2"/>
  <c r="E183" i="2"/>
  <c r="O182" i="2"/>
  <c r="N182" i="2"/>
  <c r="H182" i="2"/>
  <c r="F182" i="2"/>
  <c r="E182" i="2"/>
  <c r="O181" i="2"/>
  <c r="N181" i="2"/>
  <c r="H181" i="2"/>
  <c r="F181" i="2"/>
  <c r="E181" i="2"/>
  <c r="O172" i="2"/>
  <c r="N172" i="2"/>
  <c r="H172" i="2"/>
  <c r="F172" i="2"/>
  <c r="E172" i="2"/>
  <c r="O170" i="2"/>
  <c r="N170" i="2"/>
  <c r="H170" i="2"/>
  <c r="F170" i="2"/>
  <c r="E170" i="2"/>
  <c r="O152" i="2"/>
  <c r="N152" i="2"/>
  <c r="H152" i="2"/>
  <c r="F152" i="2"/>
  <c r="E152" i="2"/>
  <c r="O151" i="2"/>
  <c r="N151" i="2"/>
  <c r="H151" i="2"/>
  <c r="F151" i="2"/>
  <c r="E151" i="2"/>
  <c r="O157" i="2"/>
  <c r="N157" i="2"/>
  <c r="H157" i="2"/>
  <c r="F157" i="2"/>
  <c r="E157" i="2"/>
  <c r="O156" i="2"/>
  <c r="N156" i="2"/>
  <c r="H156" i="2"/>
  <c r="F156" i="2"/>
  <c r="E156" i="2"/>
  <c r="O155" i="2"/>
  <c r="N155" i="2"/>
  <c r="H155" i="2"/>
  <c r="F155" i="2"/>
  <c r="E155" i="2"/>
  <c r="O154" i="2"/>
  <c r="N154" i="2"/>
  <c r="H154" i="2"/>
  <c r="F154" i="2"/>
  <c r="E154" i="2"/>
  <c r="O153" i="2"/>
  <c r="N153" i="2"/>
  <c r="H153" i="2"/>
  <c r="F153" i="2"/>
  <c r="E153" i="2"/>
  <c r="O150" i="2"/>
  <c r="N150" i="2"/>
  <c r="H150" i="2"/>
  <c r="F150" i="2"/>
  <c r="E150" i="2"/>
  <c r="O158" i="2"/>
  <c r="N158" i="2"/>
  <c r="H158" i="2"/>
  <c r="F158" i="2"/>
  <c r="E158" i="2"/>
  <c r="B150" i="3" l="1"/>
  <c r="B154" i="3"/>
  <c r="B169" i="3"/>
  <c r="B183" i="3"/>
  <c r="B190" i="3"/>
  <c r="B205" i="3"/>
  <c r="B209" i="3"/>
  <c r="B195" i="3"/>
  <c r="B199" i="3"/>
  <c r="B203" i="3"/>
  <c r="I130" i="3"/>
  <c r="K134" i="3"/>
  <c r="K128" i="3"/>
  <c r="K193" i="3"/>
  <c r="B204" i="3"/>
  <c r="B212" i="3"/>
  <c r="B198" i="3"/>
  <c r="B202" i="3"/>
  <c r="I131" i="3"/>
  <c r="K129" i="3"/>
  <c r="K133" i="3"/>
  <c r="K136" i="3"/>
  <c r="B147" i="3"/>
  <c r="B153" i="3"/>
  <c r="B180" i="3"/>
  <c r="B208" i="3"/>
  <c r="B155" i="3"/>
  <c r="B152" i="3"/>
  <c r="B149" i="3"/>
  <c r="B179" i="3"/>
  <c r="B213" i="3"/>
  <c r="B194" i="3"/>
  <c r="B207" i="3"/>
  <c r="B211" i="3"/>
  <c r="B197" i="3"/>
  <c r="B201" i="3"/>
  <c r="K132" i="3"/>
  <c r="K135" i="3"/>
  <c r="B167" i="3"/>
  <c r="B214" i="3"/>
  <c r="B151" i="3"/>
  <c r="B148" i="3"/>
  <c r="B178" i="3"/>
  <c r="B185" i="3"/>
  <c r="B191" i="3"/>
  <c r="B206" i="3"/>
  <c r="B210" i="3"/>
  <c r="B196" i="3"/>
  <c r="B200" i="3"/>
  <c r="K125" i="3"/>
  <c r="P125" i="3" s="1"/>
  <c r="K137" i="3"/>
  <c r="K138" i="3"/>
  <c r="M145" i="3"/>
  <c r="M117" i="2"/>
  <c r="J214" i="2"/>
  <c r="L214" i="2" s="1"/>
  <c r="J200" i="2"/>
  <c r="L200" i="2" s="1"/>
  <c r="J210" i="2"/>
  <c r="L210" i="2" s="1"/>
  <c r="I215" i="2"/>
  <c r="K215" i="2" s="1"/>
  <c r="I209" i="2"/>
  <c r="K209" i="2" s="1"/>
  <c r="I210" i="2"/>
  <c r="K210" i="2" s="1"/>
  <c r="J213" i="2"/>
  <c r="L213" i="2" s="1"/>
  <c r="J199" i="2"/>
  <c r="L199" i="2" s="1"/>
  <c r="J202" i="2"/>
  <c r="L202" i="2" s="1"/>
  <c r="I203" i="2"/>
  <c r="K203" i="2" s="1"/>
  <c r="J205" i="2"/>
  <c r="L205" i="2" s="1"/>
  <c r="I206" i="2"/>
  <c r="K206" i="2" s="1"/>
  <c r="J208" i="2"/>
  <c r="L208" i="2" s="1"/>
  <c r="I197" i="2"/>
  <c r="K197" i="2" s="1"/>
  <c r="J212" i="2"/>
  <c r="L212" i="2" s="1"/>
  <c r="J198" i="2"/>
  <c r="L198" i="2" s="1"/>
  <c r="I199" i="2"/>
  <c r="K199" i="2" s="1"/>
  <c r="J201" i="2"/>
  <c r="L201" i="2" s="1"/>
  <c r="I202" i="2"/>
  <c r="K202" i="2" s="1"/>
  <c r="I205" i="2"/>
  <c r="K205" i="2" s="1"/>
  <c r="I211" i="2"/>
  <c r="K211" i="2" s="1"/>
  <c r="I207" i="2"/>
  <c r="K207" i="2" s="1"/>
  <c r="I208" i="2"/>
  <c r="K208" i="2" s="1"/>
  <c r="J211" i="2"/>
  <c r="L211" i="2" s="1"/>
  <c r="I212" i="2"/>
  <c r="K212" i="2" s="1"/>
  <c r="I198" i="2"/>
  <c r="K198" i="2" s="1"/>
  <c r="I201" i="2"/>
  <c r="K201" i="2" s="1"/>
  <c r="J204" i="2"/>
  <c r="L204" i="2" s="1"/>
  <c r="J188" i="2"/>
  <c r="L188" i="2" s="1"/>
  <c r="J197" i="2"/>
  <c r="L197" i="2" s="1"/>
  <c r="I204" i="2"/>
  <c r="K204" i="2" s="1"/>
  <c r="J206" i="2"/>
  <c r="L206" i="2" s="1"/>
  <c r="I214" i="2"/>
  <c r="K214" i="2" s="1"/>
  <c r="I200" i="2"/>
  <c r="K200" i="2" s="1"/>
  <c r="J215" i="2"/>
  <c r="L215" i="2" s="1"/>
  <c r="J209" i="2"/>
  <c r="L209" i="2" s="1"/>
  <c r="J203" i="2"/>
  <c r="L203" i="2" s="1"/>
  <c r="J207" i="2"/>
  <c r="L207" i="2" s="1"/>
  <c r="I213" i="2"/>
  <c r="K213" i="2" s="1"/>
  <c r="J194" i="2"/>
  <c r="L194" i="2" s="1"/>
  <c r="J193" i="2"/>
  <c r="L193" i="2" s="1"/>
  <c r="I194" i="2"/>
  <c r="K194" i="2" s="1"/>
  <c r="J216" i="2"/>
  <c r="L216" i="2" s="1"/>
  <c r="J217" i="2"/>
  <c r="L217" i="2" s="1"/>
  <c r="I217" i="2"/>
  <c r="K217" i="2" s="1"/>
  <c r="I193" i="2"/>
  <c r="K193" i="2" s="1"/>
  <c r="I216" i="2"/>
  <c r="K216" i="2" s="1"/>
  <c r="J181" i="2"/>
  <c r="L181" i="2" s="1"/>
  <c r="I182" i="2"/>
  <c r="K182" i="2" s="1"/>
  <c r="J183" i="2"/>
  <c r="L183" i="2" s="1"/>
  <c r="I188" i="2"/>
  <c r="K188" i="2" s="1"/>
  <c r="I181" i="2"/>
  <c r="K181" i="2" s="1"/>
  <c r="J182" i="2"/>
  <c r="L182" i="2" s="1"/>
  <c r="I183" i="2"/>
  <c r="K183" i="2" s="1"/>
  <c r="J186" i="2"/>
  <c r="L186" i="2" s="1"/>
  <c r="I186" i="2"/>
  <c r="K186" i="2" s="1"/>
  <c r="J153" i="2"/>
  <c r="L153" i="2" s="1"/>
  <c r="I172" i="2"/>
  <c r="K172" i="2" s="1"/>
  <c r="I152" i="2"/>
  <c r="K152" i="2" s="1"/>
  <c r="J172" i="2"/>
  <c r="L172" i="2" s="1"/>
  <c r="J152" i="2"/>
  <c r="L152" i="2" s="1"/>
  <c r="J170" i="2"/>
  <c r="L170" i="2" s="1"/>
  <c r="I170" i="2"/>
  <c r="K170" i="2" s="1"/>
  <c r="J150" i="2"/>
  <c r="L150" i="2" s="1"/>
  <c r="J156" i="2"/>
  <c r="L156" i="2" s="1"/>
  <c r="I151" i="2"/>
  <c r="K151" i="2" s="1"/>
  <c r="J155" i="2"/>
  <c r="L155" i="2" s="1"/>
  <c r="I156" i="2"/>
  <c r="K156" i="2" s="1"/>
  <c r="J151" i="2"/>
  <c r="L151" i="2" s="1"/>
  <c r="I154" i="2"/>
  <c r="K154" i="2" s="1"/>
  <c r="I155" i="2"/>
  <c r="K155" i="2" s="1"/>
  <c r="J157" i="2"/>
  <c r="L157" i="2" s="1"/>
  <c r="I157" i="2"/>
  <c r="K157" i="2" s="1"/>
  <c r="I153" i="2"/>
  <c r="K153" i="2" s="1"/>
  <c r="I150" i="2"/>
  <c r="K150" i="2" s="1"/>
  <c r="J154" i="2"/>
  <c r="L154" i="2" s="1"/>
  <c r="J158" i="2"/>
  <c r="L158" i="2" s="1"/>
  <c r="I158" i="2"/>
  <c r="K158" i="2" s="1"/>
  <c r="O163" i="2"/>
  <c r="N163" i="2"/>
  <c r="H163" i="2"/>
  <c r="F163" i="2"/>
  <c r="E163" i="2"/>
  <c r="O231" i="2"/>
  <c r="N231" i="2"/>
  <c r="H231" i="2"/>
  <c r="F231" i="2"/>
  <c r="E231" i="2"/>
  <c r="O228" i="2"/>
  <c r="N228" i="2"/>
  <c r="H228" i="2"/>
  <c r="F228" i="2"/>
  <c r="E228" i="2"/>
  <c r="O235" i="2"/>
  <c r="N235" i="2"/>
  <c r="H235" i="2"/>
  <c r="F235" i="2"/>
  <c r="E235" i="2"/>
  <c r="O223" i="2"/>
  <c r="N223" i="2"/>
  <c r="H223" i="2"/>
  <c r="F223" i="2"/>
  <c r="E223" i="2"/>
  <c r="O234" i="2"/>
  <c r="N234" i="2"/>
  <c r="H234" i="2"/>
  <c r="F234" i="2"/>
  <c r="E234" i="2"/>
  <c r="G236" i="2"/>
  <c r="O222" i="2"/>
  <c r="N222" i="2"/>
  <c r="H222" i="2"/>
  <c r="F222" i="2"/>
  <c r="E222" i="2"/>
  <c r="O80" i="2"/>
  <c r="N80" i="2"/>
  <c r="H80" i="2"/>
  <c r="F80" i="2"/>
  <c r="B77" i="3" s="1"/>
  <c r="E80" i="2"/>
  <c r="O79" i="2"/>
  <c r="N79" i="2"/>
  <c r="H79" i="2"/>
  <c r="F79" i="2"/>
  <c r="B76" i="3" s="1"/>
  <c r="E79" i="2"/>
  <c r="O92" i="2"/>
  <c r="N92" i="2"/>
  <c r="H92" i="2"/>
  <c r="F92" i="2"/>
  <c r="B89" i="3" s="1"/>
  <c r="E92" i="2"/>
  <c r="G108" i="2"/>
  <c r="G105" i="2"/>
  <c r="O78" i="2"/>
  <c r="N78" i="2"/>
  <c r="H78" i="2"/>
  <c r="F78" i="2"/>
  <c r="B75" i="3" s="1"/>
  <c r="E78" i="2"/>
  <c r="M183" i="2" l="1"/>
  <c r="K130" i="3"/>
  <c r="P130" i="3" s="1"/>
  <c r="I129" i="3"/>
  <c r="P129" i="3" s="1"/>
  <c r="K131" i="3"/>
  <c r="P131" i="3" s="1"/>
  <c r="I132" i="3"/>
  <c r="P132" i="3" s="1"/>
  <c r="I193" i="3"/>
  <c r="P193" i="3" s="1"/>
  <c r="I128" i="3"/>
  <c r="P128" i="3" s="1"/>
  <c r="B225" i="3"/>
  <c r="I114" i="3"/>
  <c r="P114" i="3" s="1"/>
  <c r="B232" i="3"/>
  <c r="K139" i="3"/>
  <c r="P139" i="3" s="1"/>
  <c r="B220" i="3"/>
  <c r="B160" i="3"/>
  <c r="K180" i="3"/>
  <c r="B219" i="3"/>
  <c r="B231" i="3"/>
  <c r="B228" i="3"/>
  <c r="L218" i="2"/>
  <c r="K159" i="2"/>
  <c r="L159" i="2"/>
  <c r="K218" i="2"/>
  <c r="M205" i="2"/>
  <c r="M202" i="2"/>
  <c r="M209" i="2"/>
  <c r="M200" i="2"/>
  <c r="M214" i="2"/>
  <c r="M213" i="2"/>
  <c r="M210" i="2"/>
  <c r="M212" i="2"/>
  <c r="M207" i="2"/>
  <c r="M199" i="2"/>
  <c r="M211" i="2"/>
  <c r="M206" i="2"/>
  <c r="M203" i="2"/>
  <c r="M208" i="2"/>
  <c r="M201" i="2"/>
  <c r="M197" i="2"/>
  <c r="M215" i="2"/>
  <c r="M204" i="2"/>
  <c r="M198" i="2"/>
  <c r="M188" i="2"/>
  <c r="M194" i="2"/>
  <c r="M193" i="2"/>
  <c r="M217" i="2"/>
  <c r="M216" i="2"/>
  <c r="M172" i="2"/>
  <c r="M181" i="2"/>
  <c r="M182" i="2"/>
  <c r="M186" i="2"/>
  <c r="M156" i="2"/>
  <c r="M152" i="2"/>
  <c r="M155" i="2"/>
  <c r="M170" i="2"/>
  <c r="M151" i="2"/>
  <c r="M150" i="2"/>
  <c r="M158" i="2"/>
  <c r="M153" i="2"/>
  <c r="M157" i="2"/>
  <c r="M154" i="2"/>
  <c r="J222" i="2"/>
  <c r="L222" i="2" s="1"/>
  <c r="J231" i="2"/>
  <c r="L231" i="2" s="1"/>
  <c r="J163" i="2"/>
  <c r="L163" i="2" s="1"/>
  <c r="I231" i="2"/>
  <c r="K231" i="2" s="1"/>
  <c r="I163" i="2"/>
  <c r="K163" i="2" s="1"/>
  <c r="I228" i="2"/>
  <c r="K228" i="2" s="1"/>
  <c r="I235" i="2"/>
  <c r="K235" i="2" s="1"/>
  <c r="J228" i="2"/>
  <c r="L228" i="2" s="1"/>
  <c r="I223" i="2"/>
  <c r="K223" i="2" s="1"/>
  <c r="I222" i="2"/>
  <c r="K222" i="2" s="1"/>
  <c r="I234" i="2"/>
  <c r="K234" i="2" s="1"/>
  <c r="J235" i="2"/>
  <c r="L235" i="2" s="1"/>
  <c r="I92" i="2"/>
  <c r="J223" i="2"/>
  <c r="L223" i="2" s="1"/>
  <c r="J234" i="2"/>
  <c r="L234" i="2" s="1"/>
  <c r="J80" i="2"/>
  <c r="I80" i="2"/>
  <c r="I79" i="2"/>
  <c r="J92" i="2"/>
  <c r="J79" i="2"/>
  <c r="J78" i="2"/>
  <c r="I78" i="2"/>
  <c r="O56" i="2"/>
  <c r="N56" i="2"/>
  <c r="H56" i="2"/>
  <c r="F56" i="2"/>
  <c r="E56" i="2"/>
  <c r="L58" i="2"/>
  <c r="M58" i="2" s="1"/>
  <c r="O55" i="3" s="1"/>
  <c r="O90" i="2"/>
  <c r="N90" i="2"/>
  <c r="H90" i="2"/>
  <c r="E90" i="2"/>
  <c r="K197" i="3" l="1"/>
  <c r="I154" i="3"/>
  <c r="K148" i="3"/>
  <c r="K169" i="3"/>
  <c r="K191" i="3"/>
  <c r="K200" i="3"/>
  <c r="K204" i="3"/>
  <c r="K211" i="3"/>
  <c r="P211" i="3" s="1"/>
  <c r="K199" i="3"/>
  <c r="I180" i="3"/>
  <c r="K167" i="3"/>
  <c r="I194" i="3"/>
  <c r="K203" i="3"/>
  <c r="K202" i="3"/>
  <c r="B53" i="3"/>
  <c r="I155" i="3"/>
  <c r="K152" i="3"/>
  <c r="I179" i="3"/>
  <c r="I195" i="3"/>
  <c r="K198" i="3"/>
  <c r="I208" i="3"/>
  <c r="K207" i="3"/>
  <c r="K206" i="3"/>
  <c r="K150" i="3"/>
  <c r="I183" i="3"/>
  <c r="P183" i="3" s="1"/>
  <c r="I185" i="3"/>
  <c r="I209" i="3"/>
  <c r="K151" i="3"/>
  <c r="K147" i="3"/>
  <c r="K149" i="3"/>
  <c r="K178" i="3"/>
  <c r="K190" i="3"/>
  <c r="K201" i="3"/>
  <c r="K205" i="3"/>
  <c r="K196" i="3"/>
  <c r="I210" i="3"/>
  <c r="M215" i="3"/>
  <c r="I199" i="3"/>
  <c r="K179" i="3"/>
  <c r="L91" i="2"/>
  <c r="K91" i="2"/>
  <c r="K92" i="2"/>
  <c r="L92" i="2"/>
  <c r="M218" i="2"/>
  <c r="M163" i="2"/>
  <c r="M159" i="2"/>
  <c r="M231" i="2"/>
  <c r="M222" i="2"/>
  <c r="M223" i="2"/>
  <c r="M228" i="2"/>
  <c r="M235" i="2"/>
  <c r="M234" i="2"/>
  <c r="J90" i="2"/>
  <c r="J56" i="2"/>
  <c r="I56" i="2"/>
  <c r="I90" i="2"/>
  <c r="G93" i="2"/>
  <c r="K194" i="3" l="1"/>
  <c r="P194" i="3" s="1"/>
  <c r="K208" i="3"/>
  <c r="I190" i="3"/>
  <c r="P190" i="3" s="1"/>
  <c r="I202" i="3"/>
  <c r="P202" i="3" s="1"/>
  <c r="I204" i="3"/>
  <c r="P204" i="3" s="1"/>
  <c r="I169" i="3"/>
  <c r="K195" i="3"/>
  <c r="P195" i="3" s="1"/>
  <c r="I206" i="3"/>
  <c r="P206" i="3" s="1"/>
  <c r="I207" i="3"/>
  <c r="P207" i="3" s="1"/>
  <c r="I197" i="3"/>
  <c r="P197" i="3" s="1"/>
  <c r="I167" i="3"/>
  <c r="P167" i="3" s="1"/>
  <c r="K156" i="3"/>
  <c r="I203" i="3"/>
  <c r="P203" i="3" s="1"/>
  <c r="I205" i="3"/>
  <c r="K210" i="3"/>
  <c r="P210" i="3" s="1"/>
  <c r="I196" i="3"/>
  <c r="P196" i="3" s="1"/>
  <c r="I200" i="3"/>
  <c r="P200" i="3" s="1"/>
  <c r="C215" i="3"/>
  <c r="I198" i="3"/>
  <c r="P198" i="3" s="1"/>
  <c r="I178" i="3"/>
  <c r="I201" i="3"/>
  <c r="P201" i="3" s="1"/>
  <c r="K214" i="3"/>
  <c r="P214" i="3" s="1"/>
  <c r="K213" i="3"/>
  <c r="P213" i="3" s="1"/>
  <c r="O225" i="3"/>
  <c r="P225" i="3" s="1"/>
  <c r="O232" i="3"/>
  <c r="P232" i="3" s="1"/>
  <c r="K209" i="3"/>
  <c r="P209" i="3" s="1"/>
  <c r="O220" i="3"/>
  <c r="P220" i="3" s="1"/>
  <c r="O160" i="3"/>
  <c r="P160" i="3" s="1"/>
  <c r="P199" i="3"/>
  <c r="I191" i="3"/>
  <c r="P191" i="3" s="1"/>
  <c r="O228" i="3"/>
  <c r="P228" i="3" s="1"/>
  <c r="O231" i="3"/>
  <c r="P231" i="3" s="1"/>
  <c r="K219" i="3"/>
  <c r="M91" i="2"/>
  <c r="K212" i="3"/>
  <c r="P212" i="3" s="1"/>
  <c r="P205" i="3"/>
  <c r="P208" i="3"/>
  <c r="M92" i="2"/>
  <c r="L90" i="2"/>
  <c r="G94" i="2"/>
  <c r="K90" i="2"/>
  <c r="B241" i="3"/>
  <c r="A241" i="3"/>
  <c r="A237" i="3"/>
  <c r="A239" i="3"/>
  <c r="A236" i="3"/>
  <c r="B235" i="3"/>
  <c r="A235" i="3"/>
  <c r="A218" i="3"/>
  <c r="A221" i="3"/>
  <c r="A222" i="3"/>
  <c r="A223" i="3"/>
  <c r="A224" i="3"/>
  <c r="A217" i="3"/>
  <c r="B216" i="3"/>
  <c r="A216" i="3"/>
  <c r="B166" i="3"/>
  <c r="A166" i="3"/>
  <c r="A110" i="3"/>
  <c r="B109" i="3"/>
  <c r="A109" i="3"/>
  <c r="A102" i="3"/>
  <c r="A103" i="3"/>
  <c r="A104" i="3"/>
  <c r="A105" i="3"/>
  <c r="A106" i="3"/>
  <c r="A107" i="3"/>
  <c r="A101" i="3"/>
  <c r="B100" i="3"/>
  <c r="A100" i="3"/>
  <c r="A68" i="3"/>
  <c r="B67" i="3"/>
  <c r="A67" i="3"/>
  <c r="A52" i="3"/>
  <c r="B51" i="3"/>
  <c r="A51" i="3"/>
  <c r="A43" i="3"/>
  <c r="A44" i="3"/>
  <c r="A45" i="3"/>
  <c r="A46" i="3"/>
  <c r="A47" i="3"/>
  <c r="A49" i="3"/>
  <c r="A41" i="3"/>
  <c r="B40" i="3"/>
  <c r="A40" i="3"/>
  <c r="A33" i="3"/>
  <c r="A34" i="3"/>
  <c r="A35" i="3"/>
  <c r="A36" i="3"/>
  <c r="A37" i="3"/>
  <c r="A38" i="3"/>
  <c r="A32" i="3"/>
  <c r="B31" i="3"/>
  <c r="A31" i="3"/>
  <c r="A15" i="3"/>
  <c r="A16" i="3"/>
  <c r="A17" i="3"/>
  <c r="A18" i="3"/>
  <c r="A19" i="3"/>
  <c r="A21" i="3"/>
  <c r="A22" i="3"/>
  <c r="A23" i="3"/>
  <c r="A14" i="3"/>
  <c r="B13" i="3"/>
  <c r="A13" i="3"/>
  <c r="A10" i="3"/>
  <c r="M219" i="3" l="1"/>
  <c r="P219" i="3" s="1"/>
  <c r="I215" i="3"/>
  <c r="M88" i="3"/>
  <c r="O88" i="3"/>
  <c r="P88" i="3" s="1"/>
  <c r="K215" i="3"/>
  <c r="P215" i="3" s="1"/>
  <c r="M89" i="3"/>
  <c r="M90" i="2"/>
  <c r="O89" i="3" l="1"/>
  <c r="P89" i="3" s="1"/>
  <c r="O87" i="3"/>
  <c r="P87" i="3" s="1"/>
  <c r="O64" i="2"/>
  <c r="N64" i="2"/>
  <c r="H64" i="2"/>
  <c r="F64" i="2"/>
  <c r="E64" i="2"/>
  <c r="O21" i="2"/>
  <c r="N21" i="2"/>
  <c r="H21" i="2"/>
  <c r="F21" i="2"/>
  <c r="E21" i="2"/>
  <c r="O13" i="2"/>
  <c r="N13" i="2"/>
  <c r="H13" i="2"/>
  <c r="F13" i="2"/>
  <c r="E13" i="2"/>
  <c r="G12" i="2"/>
  <c r="O38" i="2"/>
  <c r="N38" i="2"/>
  <c r="H38" i="2"/>
  <c r="F38" i="2"/>
  <c r="E38" i="2"/>
  <c r="O40" i="2"/>
  <c r="N40" i="2"/>
  <c r="H40" i="2"/>
  <c r="F40" i="2"/>
  <c r="E40" i="2"/>
  <c r="B37" i="3" l="1"/>
  <c r="B61" i="3"/>
  <c r="B18" i="3"/>
  <c r="B35" i="3"/>
  <c r="B10" i="3"/>
  <c r="K59" i="2"/>
  <c r="L59" i="2"/>
  <c r="J21" i="2"/>
  <c r="J64" i="2"/>
  <c r="I64" i="2"/>
  <c r="I13" i="2"/>
  <c r="K13" i="2" s="1"/>
  <c r="J13" i="2"/>
  <c r="L13" i="2" s="1"/>
  <c r="I21" i="2"/>
  <c r="I38" i="2"/>
  <c r="J38" i="2"/>
  <c r="J40" i="2"/>
  <c r="I40" i="2"/>
  <c r="G226" i="2"/>
  <c r="M59" i="2" l="1"/>
  <c r="M13" i="2"/>
  <c r="E10" i="3" l="1"/>
  <c r="P10" i="3" s="1"/>
  <c r="K56" i="3"/>
  <c r="P56" i="3" s="1"/>
  <c r="L21" i="2" l="1"/>
  <c r="K21" i="2"/>
  <c r="M21" i="2" l="1"/>
  <c r="E20" i="3" l="1"/>
  <c r="P20" i="3" s="1"/>
  <c r="E18" i="3"/>
  <c r="P18" i="3" s="1"/>
  <c r="G48" i="3" l="1"/>
  <c r="L45" i="2"/>
  <c r="K45" i="2"/>
  <c r="E68" i="2"/>
  <c r="F68" i="2"/>
  <c r="H68" i="2"/>
  <c r="N68" i="2"/>
  <c r="I68" i="2" s="1"/>
  <c r="O68" i="2"/>
  <c r="E67" i="2"/>
  <c r="F67" i="2"/>
  <c r="H67" i="2"/>
  <c r="N67" i="2"/>
  <c r="J67" i="2" s="1"/>
  <c r="O67" i="2"/>
  <c r="I48" i="3" l="1"/>
  <c r="P48" i="3" s="1"/>
  <c r="B64" i="3"/>
  <c r="B65" i="3"/>
  <c r="G64" i="2"/>
  <c r="K64" i="2" s="1"/>
  <c r="M45" i="2"/>
  <c r="K68" i="2"/>
  <c r="J68" i="2"/>
  <c r="L68" i="2" s="1"/>
  <c r="I67" i="2"/>
  <c r="K67" i="2" s="1"/>
  <c r="L67" i="2"/>
  <c r="I42" i="3" l="1"/>
  <c r="L64" i="2"/>
  <c r="M64" i="2" s="1"/>
  <c r="M68" i="2"/>
  <c r="M67" i="2"/>
  <c r="G42" i="3" l="1"/>
  <c r="P42" i="3" s="1"/>
  <c r="M61" i="3"/>
  <c r="P61" i="3" s="1"/>
  <c r="M64" i="3"/>
  <c r="P64" i="3" s="1"/>
  <c r="M65" i="3"/>
  <c r="P65" i="3" s="1"/>
  <c r="G38" i="2"/>
  <c r="L40" i="2"/>
  <c r="K40" i="2"/>
  <c r="M40" i="2" l="1"/>
  <c r="L38" i="2"/>
  <c r="K38" i="2"/>
  <c r="M38" i="2" l="1"/>
  <c r="G78" i="2" l="1"/>
  <c r="K78" i="2" s="1"/>
  <c r="L78" i="2" l="1"/>
  <c r="M78" i="2" s="1"/>
  <c r="M75" i="3" l="1"/>
  <c r="K75" i="3" l="1"/>
  <c r="P75" i="3" s="1"/>
  <c r="G83" i="2"/>
  <c r="G81" i="2"/>
  <c r="L89" i="2" l="1"/>
  <c r="K89" i="2"/>
  <c r="G82" i="2"/>
  <c r="G79" i="2"/>
  <c r="G80" i="2" s="1"/>
  <c r="O187" i="2"/>
  <c r="N187" i="2"/>
  <c r="H187" i="2"/>
  <c r="F187" i="2"/>
  <c r="E187" i="2"/>
  <c r="G161" i="2"/>
  <c r="F18" i="2"/>
  <c r="M89" i="2" l="1"/>
  <c r="K86" i="3" s="1"/>
  <c r="B184" i="3"/>
  <c r="B15" i="3"/>
  <c r="K80" i="2"/>
  <c r="L80" i="2"/>
  <c r="L79" i="2"/>
  <c r="K79" i="2"/>
  <c r="J187" i="2"/>
  <c r="L187" i="2" s="1"/>
  <c r="I187" i="2"/>
  <c r="K187" i="2" s="1"/>
  <c r="M86" i="3" l="1"/>
  <c r="P86" i="3" s="1"/>
  <c r="M79" i="2"/>
  <c r="M187" i="2"/>
  <c r="M80" i="2"/>
  <c r="O233" i="2"/>
  <c r="N233" i="2"/>
  <c r="H233" i="2"/>
  <c r="F233" i="2"/>
  <c r="E233" i="2"/>
  <c r="O232" i="2"/>
  <c r="N232" i="2"/>
  <c r="H232" i="2"/>
  <c r="F232" i="2"/>
  <c r="E232" i="2"/>
  <c r="O176" i="2"/>
  <c r="N176" i="2"/>
  <c r="H176" i="2"/>
  <c r="F176" i="2"/>
  <c r="E176" i="2"/>
  <c r="O177" i="2"/>
  <c r="N177" i="2"/>
  <c r="H177" i="2"/>
  <c r="F177" i="2"/>
  <c r="E177" i="2"/>
  <c r="O174" i="2"/>
  <c r="N174" i="2"/>
  <c r="H174" i="2"/>
  <c r="F174" i="2"/>
  <c r="E174" i="2"/>
  <c r="O173" i="2"/>
  <c r="N173" i="2"/>
  <c r="H173" i="2"/>
  <c r="F173" i="2"/>
  <c r="E173" i="2"/>
  <c r="O179" i="2"/>
  <c r="N179" i="2"/>
  <c r="H179" i="2"/>
  <c r="F179" i="2"/>
  <c r="E179" i="2"/>
  <c r="O180" i="2"/>
  <c r="N180" i="2"/>
  <c r="H180" i="2"/>
  <c r="F180" i="2"/>
  <c r="E180" i="2"/>
  <c r="O178" i="2"/>
  <c r="N178" i="2"/>
  <c r="H178" i="2"/>
  <c r="F178" i="2"/>
  <c r="E178" i="2"/>
  <c r="O171" i="2"/>
  <c r="N171" i="2"/>
  <c r="H171" i="2"/>
  <c r="F171" i="2"/>
  <c r="E171" i="2"/>
  <c r="B176" i="3" l="1"/>
  <c r="B173" i="3"/>
  <c r="B177" i="3"/>
  <c r="B174" i="3"/>
  <c r="M77" i="3"/>
  <c r="B168" i="3"/>
  <c r="B175" i="3"/>
  <c r="B171" i="3"/>
  <c r="B230" i="3"/>
  <c r="I184" i="3"/>
  <c r="P184" i="3" s="1"/>
  <c r="B170" i="3"/>
  <c r="B229" i="3"/>
  <c r="M76" i="3"/>
  <c r="J232" i="2"/>
  <c r="L232" i="2" s="1"/>
  <c r="J233" i="2"/>
  <c r="L233" i="2" s="1"/>
  <c r="I177" i="2"/>
  <c r="K177" i="2" s="1"/>
  <c r="I233" i="2"/>
  <c r="K233" i="2" s="1"/>
  <c r="I232" i="2"/>
  <c r="K232" i="2" s="1"/>
  <c r="J176" i="2"/>
  <c r="L176" i="2" s="1"/>
  <c r="I176" i="2"/>
  <c r="K176" i="2" s="1"/>
  <c r="I179" i="2"/>
  <c r="K179" i="2" s="1"/>
  <c r="J177" i="2"/>
  <c r="L177" i="2" s="1"/>
  <c r="I174" i="2"/>
  <c r="K174" i="2" s="1"/>
  <c r="J180" i="2"/>
  <c r="L180" i="2" s="1"/>
  <c r="J174" i="2"/>
  <c r="L174" i="2" s="1"/>
  <c r="I173" i="2"/>
  <c r="K173" i="2" s="1"/>
  <c r="J178" i="2"/>
  <c r="L178" i="2" s="1"/>
  <c r="I180" i="2"/>
  <c r="K180" i="2" s="1"/>
  <c r="J173" i="2"/>
  <c r="L173" i="2" s="1"/>
  <c r="J171" i="2"/>
  <c r="L171" i="2" s="1"/>
  <c r="J179" i="2"/>
  <c r="L179" i="2" s="1"/>
  <c r="I178" i="2"/>
  <c r="K178" i="2" s="1"/>
  <c r="I171" i="2"/>
  <c r="K171" i="2" s="1"/>
  <c r="O175" i="2"/>
  <c r="N175" i="2"/>
  <c r="H175" i="2"/>
  <c r="F175" i="2"/>
  <c r="E175" i="2"/>
  <c r="O189" i="2"/>
  <c r="N189" i="2"/>
  <c r="H189" i="2"/>
  <c r="F189" i="2"/>
  <c r="E189" i="2"/>
  <c r="M180" i="2" l="1"/>
  <c r="K76" i="3"/>
  <c r="P76" i="3" s="1"/>
  <c r="K77" i="3"/>
  <c r="P77" i="3" s="1"/>
  <c r="K177" i="3"/>
  <c r="B186" i="3"/>
  <c r="B172" i="3"/>
  <c r="M232" i="2"/>
  <c r="M233" i="2"/>
  <c r="M177" i="2"/>
  <c r="M176" i="2"/>
  <c r="M174" i="2"/>
  <c r="M173" i="2"/>
  <c r="M178" i="2"/>
  <c r="M179" i="2"/>
  <c r="J175" i="2"/>
  <c r="L175" i="2" s="1"/>
  <c r="M171" i="2"/>
  <c r="I175" i="2"/>
  <c r="K175" i="2" s="1"/>
  <c r="I189" i="2"/>
  <c r="K189" i="2" s="1"/>
  <c r="J189" i="2"/>
  <c r="L189" i="2" s="1"/>
  <c r="I249" i="3"/>
  <c r="G249" i="3"/>
  <c r="E188" i="3"/>
  <c r="E156" i="3"/>
  <c r="E145" i="3"/>
  <c r="E108" i="3"/>
  <c r="G108" i="3"/>
  <c r="E99" i="3"/>
  <c r="E66" i="3"/>
  <c r="O66" i="3"/>
  <c r="O30" i="3"/>
  <c r="O39" i="3" s="1"/>
  <c r="I30" i="3"/>
  <c r="I177" i="3" l="1"/>
  <c r="K176" i="3"/>
  <c r="O230" i="3"/>
  <c r="K175" i="3"/>
  <c r="K168" i="3"/>
  <c r="I170" i="3"/>
  <c r="K173" i="3"/>
  <c r="K171" i="3"/>
  <c r="I174" i="3"/>
  <c r="I176" i="3"/>
  <c r="M175" i="2"/>
  <c r="M189" i="2"/>
  <c r="A248" i="3"/>
  <c r="B247" i="3"/>
  <c r="A247" i="3"/>
  <c r="A9" i="3"/>
  <c r="A11" i="3"/>
  <c r="B11" i="3"/>
  <c r="A8" i="3"/>
  <c r="K170" i="3" l="1"/>
  <c r="I173" i="3"/>
  <c r="K174" i="3"/>
  <c r="I168" i="3"/>
  <c r="I171" i="3"/>
  <c r="I175" i="3"/>
  <c r="K172" i="3"/>
  <c r="I186" i="3"/>
  <c r="O118" i="2"/>
  <c r="N118" i="2"/>
  <c r="H118" i="2"/>
  <c r="F118" i="2"/>
  <c r="E118" i="2"/>
  <c r="O126" i="2"/>
  <c r="N126" i="2"/>
  <c r="H126" i="2"/>
  <c r="F126" i="2"/>
  <c r="E126" i="2"/>
  <c r="O143" i="2"/>
  <c r="N143" i="2"/>
  <c r="H143" i="2"/>
  <c r="F143" i="2"/>
  <c r="E143" i="2"/>
  <c r="G166" i="2"/>
  <c r="O165" i="2"/>
  <c r="N165" i="2"/>
  <c r="E165" i="2"/>
  <c r="O161" i="2"/>
  <c r="N161" i="2"/>
  <c r="H161" i="2"/>
  <c r="F161" i="2"/>
  <c r="E161" i="2"/>
  <c r="O164" i="2"/>
  <c r="N164" i="2"/>
  <c r="H164" i="2"/>
  <c r="F164" i="2"/>
  <c r="E164" i="2"/>
  <c r="O162" i="2"/>
  <c r="N162" i="2"/>
  <c r="H162" i="2"/>
  <c r="F162" i="2"/>
  <c r="E162" i="2"/>
  <c r="O166" i="2"/>
  <c r="N166" i="2"/>
  <c r="E166" i="2"/>
  <c r="O167" i="2"/>
  <c r="N167" i="2"/>
  <c r="E167" i="2"/>
  <c r="O224" i="2"/>
  <c r="N224" i="2"/>
  <c r="H224" i="2"/>
  <c r="F224" i="2"/>
  <c r="E224" i="2"/>
  <c r="O221" i="2"/>
  <c r="N221" i="2"/>
  <c r="H221" i="2"/>
  <c r="F221" i="2"/>
  <c r="E221" i="2"/>
  <c r="O225" i="2"/>
  <c r="N225" i="2"/>
  <c r="H225" i="2"/>
  <c r="F225" i="2"/>
  <c r="E225" i="2"/>
  <c r="O236" i="2"/>
  <c r="N236" i="2"/>
  <c r="H236" i="2"/>
  <c r="F236" i="2"/>
  <c r="E236" i="2"/>
  <c r="O229" i="2"/>
  <c r="N229" i="2"/>
  <c r="H229" i="2"/>
  <c r="F229" i="2"/>
  <c r="E229" i="2"/>
  <c r="O227" i="2"/>
  <c r="N227" i="2"/>
  <c r="H227" i="2"/>
  <c r="F227" i="2"/>
  <c r="E227" i="2"/>
  <c r="O226" i="2"/>
  <c r="N226" i="2"/>
  <c r="H226" i="2"/>
  <c r="F226" i="2"/>
  <c r="E226" i="2"/>
  <c r="O220" i="2"/>
  <c r="N220" i="2"/>
  <c r="H220" i="2"/>
  <c r="F220" i="2"/>
  <c r="E220" i="2"/>
  <c r="O230" i="2"/>
  <c r="N230" i="2"/>
  <c r="H230" i="2"/>
  <c r="F230" i="2"/>
  <c r="E230" i="2"/>
  <c r="O190" i="2"/>
  <c r="N190" i="2"/>
  <c r="H190" i="2"/>
  <c r="F190" i="2"/>
  <c r="E190" i="2"/>
  <c r="O83" i="2"/>
  <c r="N83" i="2"/>
  <c r="H83" i="2"/>
  <c r="F83" i="2"/>
  <c r="B80" i="3" s="1"/>
  <c r="E83" i="2"/>
  <c r="K188" i="3" l="1"/>
  <c r="I172" i="3"/>
  <c r="B187" i="3"/>
  <c r="B161" i="3"/>
  <c r="B233" i="3"/>
  <c r="B159" i="3"/>
  <c r="B115" i="3"/>
  <c r="B227" i="3"/>
  <c r="B226" i="3"/>
  <c r="B123" i="3"/>
  <c r="B158" i="3"/>
  <c r="B140" i="3"/>
  <c r="B224" i="3"/>
  <c r="B218" i="3"/>
  <c r="B223" i="3"/>
  <c r="B217" i="3"/>
  <c r="B222" i="3"/>
  <c r="B221" i="3"/>
  <c r="J143" i="2"/>
  <c r="L143" i="2" s="1"/>
  <c r="J118" i="2"/>
  <c r="L118" i="2" s="1"/>
  <c r="J126" i="2"/>
  <c r="L126" i="2" s="1"/>
  <c r="I118" i="2"/>
  <c r="K118" i="2" s="1"/>
  <c r="I126" i="2"/>
  <c r="K126" i="2" s="1"/>
  <c r="I143" i="2"/>
  <c r="K143" i="2" s="1"/>
  <c r="J165" i="2"/>
  <c r="L165" i="2" s="1"/>
  <c r="I165" i="2"/>
  <c r="K165" i="2" s="1"/>
  <c r="J83" i="2"/>
  <c r="L83" i="2" s="1"/>
  <c r="J162" i="2"/>
  <c r="L162" i="2" s="1"/>
  <c r="I164" i="2"/>
  <c r="K164" i="2" s="1"/>
  <c r="J161" i="2"/>
  <c r="L161" i="2" s="1"/>
  <c r="I161" i="2"/>
  <c r="K161" i="2" s="1"/>
  <c r="J164" i="2"/>
  <c r="L164" i="2" s="1"/>
  <c r="J166" i="2"/>
  <c r="L166" i="2" s="1"/>
  <c r="I162" i="2"/>
  <c r="K162" i="2" s="1"/>
  <c r="I167" i="2"/>
  <c r="K167" i="2" s="1"/>
  <c r="I166" i="2"/>
  <c r="K166" i="2" s="1"/>
  <c r="J167" i="2"/>
  <c r="L167" i="2" s="1"/>
  <c r="I224" i="2"/>
  <c r="K224" i="2" s="1"/>
  <c r="I221" i="2"/>
  <c r="K221" i="2" s="1"/>
  <c r="J224" i="2"/>
  <c r="L224" i="2" s="1"/>
  <c r="I225" i="2"/>
  <c r="K225" i="2" s="1"/>
  <c r="J225" i="2"/>
  <c r="L225" i="2" s="1"/>
  <c r="J227" i="2"/>
  <c r="L227" i="2" s="1"/>
  <c r="J221" i="2"/>
  <c r="L221" i="2" s="1"/>
  <c r="I229" i="2"/>
  <c r="K229" i="2" s="1"/>
  <c r="J226" i="2"/>
  <c r="L226" i="2" s="1"/>
  <c r="J220" i="2"/>
  <c r="L220" i="2" s="1"/>
  <c r="J236" i="2"/>
  <c r="L236" i="2" s="1"/>
  <c r="I236" i="2"/>
  <c r="K236" i="2" s="1"/>
  <c r="I227" i="2"/>
  <c r="K227" i="2" s="1"/>
  <c r="J230" i="2"/>
  <c r="L230" i="2" s="1"/>
  <c r="I226" i="2"/>
  <c r="K226" i="2" s="1"/>
  <c r="I230" i="2"/>
  <c r="K230" i="2" s="1"/>
  <c r="I220" i="2"/>
  <c r="K220" i="2" s="1"/>
  <c r="J229" i="2"/>
  <c r="L229" i="2" s="1"/>
  <c r="I83" i="2"/>
  <c r="K83" i="2" s="1"/>
  <c r="M83" i="2" s="1"/>
  <c r="J190" i="2"/>
  <c r="L190" i="2" s="1"/>
  <c r="L191" i="2" s="1"/>
  <c r="I190" i="2"/>
  <c r="K190" i="2" s="1"/>
  <c r="K191" i="2" s="1"/>
  <c r="K237" i="2" l="1"/>
  <c r="L168" i="2"/>
  <c r="L237" i="2"/>
  <c r="K168" i="2"/>
  <c r="M143" i="2"/>
  <c r="M118" i="2"/>
  <c r="M126" i="2"/>
  <c r="M161" i="2"/>
  <c r="M162" i="2"/>
  <c r="M166" i="2"/>
  <c r="M165" i="2"/>
  <c r="M227" i="2"/>
  <c r="M164" i="2"/>
  <c r="M224" i="2"/>
  <c r="M167" i="2"/>
  <c r="M225" i="2"/>
  <c r="M221" i="2"/>
  <c r="M236" i="2"/>
  <c r="M220" i="2"/>
  <c r="M230" i="2"/>
  <c r="M190" i="2"/>
  <c r="M229" i="2"/>
  <c r="M226" i="2"/>
  <c r="M237" i="2" l="1"/>
  <c r="O164" i="3"/>
  <c r="P164" i="3" s="1"/>
  <c r="O162" i="3"/>
  <c r="P162" i="3" s="1"/>
  <c r="K123" i="3"/>
  <c r="O163" i="3"/>
  <c r="P163" i="3" s="1"/>
  <c r="I115" i="3"/>
  <c r="O233" i="3"/>
  <c r="P233" i="3" s="1"/>
  <c r="O161" i="3"/>
  <c r="P161" i="3" s="1"/>
  <c r="O159" i="3"/>
  <c r="P159" i="3" s="1"/>
  <c r="G140" i="3"/>
  <c r="P140" i="3" s="1"/>
  <c r="O227" i="3"/>
  <c r="P227" i="3" s="1"/>
  <c r="O158" i="3"/>
  <c r="M191" i="2"/>
  <c r="K217" i="3"/>
  <c r="O229" i="3"/>
  <c r="P229" i="3" s="1"/>
  <c r="O221" i="3"/>
  <c r="P221" i="3" s="1"/>
  <c r="O218" i="3"/>
  <c r="P218" i="3" s="1"/>
  <c r="P169" i="3"/>
  <c r="O223" i="3"/>
  <c r="P223" i="3" s="1"/>
  <c r="K222" i="3"/>
  <c r="K224" i="3"/>
  <c r="P230" i="3"/>
  <c r="P177" i="3"/>
  <c r="M168" i="2"/>
  <c r="C165" i="3" l="1"/>
  <c r="K234" i="3"/>
  <c r="P158" i="3"/>
  <c r="O165" i="3"/>
  <c r="P165" i="3" s="1"/>
  <c r="I187" i="3"/>
  <c r="C188" i="3"/>
  <c r="P224" i="3"/>
  <c r="M222" i="3"/>
  <c r="C234" i="3"/>
  <c r="M217" i="3"/>
  <c r="P173" i="3"/>
  <c r="P181" i="3"/>
  <c r="O226" i="3"/>
  <c r="P226" i="3" s="1"/>
  <c r="O73" i="2"/>
  <c r="N73" i="2"/>
  <c r="H73" i="2"/>
  <c r="F73" i="2"/>
  <c r="B70" i="3" s="1"/>
  <c r="E73" i="2"/>
  <c r="O63" i="2"/>
  <c r="N63" i="2"/>
  <c r="H63" i="2"/>
  <c r="F63" i="2"/>
  <c r="E63" i="2"/>
  <c r="B60" i="3" l="1"/>
  <c r="M234" i="3"/>
  <c r="P222" i="3"/>
  <c r="P217" i="3"/>
  <c r="O234" i="3"/>
  <c r="J73" i="2"/>
  <c r="L73" i="2" s="1"/>
  <c r="J63" i="2"/>
  <c r="L63" i="2" s="1"/>
  <c r="I73" i="2"/>
  <c r="K73" i="2" s="1"/>
  <c r="I63" i="2"/>
  <c r="K63" i="2" s="1"/>
  <c r="P234" i="3" l="1"/>
  <c r="M63" i="2"/>
  <c r="M73" i="2"/>
  <c r="O48" i="2"/>
  <c r="N48" i="2"/>
  <c r="H48" i="2"/>
  <c r="F48" i="2"/>
  <c r="E48" i="2"/>
  <c r="O49" i="2"/>
  <c r="N49" i="2"/>
  <c r="H49" i="2"/>
  <c r="F49" i="2"/>
  <c r="E49" i="2"/>
  <c r="O94" i="2"/>
  <c r="N94" i="2"/>
  <c r="H94" i="2"/>
  <c r="F94" i="2"/>
  <c r="B91" i="3" s="1"/>
  <c r="E94" i="2"/>
  <c r="O93" i="2"/>
  <c r="N93" i="2"/>
  <c r="H93" i="2"/>
  <c r="F93" i="2"/>
  <c r="B90" i="3" s="1"/>
  <c r="E93" i="2"/>
  <c r="O29" i="2"/>
  <c r="N29" i="2"/>
  <c r="H29" i="2"/>
  <c r="F29" i="2"/>
  <c r="E29" i="2"/>
  <c r="M60" i="3" l="1"/>
  <c r="P60" i="3" s="1"/>
  <c r="B45" i="3"/>
  <c r="B46" i="3"/>
  <c r="B26" i="3"/>
  <c r="J48" i="2"/>
  <c r="L48" i="2" s="1"/>
  <c r="M48" i="2" s="1"/>
  <c r="I48" i="2"/>
  <c r="K48" i="2" s="1"/>
  <c r="J49" i="2"/>
  <c r="L49" i="2" s="1"/>
  <c r="I49" i="2"/>
  <c r="K49" i="2" s="1"/>
  <c r="M49" i="2" s="1"/>
  <c r="J94" i="2"/>
  <c r="L94" i="2" s="1"/>
  <c r="I93" i="2"/>
  <c r="K93" i="2" s="1"/>
  <c r="I94" i="2"/>
  <c r="K94" i="2" s="1"/>
  <c r="J29" i="2"/>
  <c r="L29" i="2" s="1"/>
  <c r="J93" i="2"/>
  <c r="L93" i="2" s="1"/>
  <c r="I29" i="2"/>
  <c r="K29" i="2" s="1"/>
  <c r="O129" i="2"/>
  <c r="N129" i="2"/>
  <c r="H129" i="2"/>
  <c r="F129" i="2"/>
  <c r="E129" i="2"/>
  <c r="B126" i="3" l="1"/>
  <c r="K70" i="3"/>
  <c r="I70" i="3"/>
  <c r="O12" i="3"/>
  <c r="I129" i="2"/>
  <c r="K129" i="2" s="1"/>
  <c r="M93" i="2"/>
  <c r="J129" i="2"/>
  <c r="L129" i="2" s="1"/>
  <c r="M29" i="2"/>
  <c r="M94" i="2"/>
  <c r="O242" i="2"/>
  <c r="N242" i="2"/>
  <c r="H242" i="2"/>
  <c r="F242" i="2"/>
  <c r="E242" i="2"/>
  <c r="O105" i="2"/>
  <c r="N105" i="2"/>
  <c r="H105" i="2"/>
  <c r="F105" i="2"/>
  <c r="E105" i="2"/>
  <c r="P70" i="3" l="1"/>
  <c r="B102" i="3"/>
  <c r="G26" i="3"/>
  <c r="P26" i="3" s="1"/>
  <c r="K45" i="3"/>
  <c r="I46" i="3"/>
  <c r="O90" i="3"/>
  <c r="P90" i="3" s="1"/>
  <c r="B239" i="3"/>
  <c r="O91" i="3"/>
  <c r="P91" i="3" s="1"/>
  <c r="G12" i="3"/>
  <c r="I12" i="3"/>
  <c r="M129" i="2"/>
  <c r="J242" i="2"/>
  <c r="L242" i="2" s="1"/>
  <c r="I105" i="2"/>
  <c r="K105" i="2" s="1"/>
  <c r="I242" i="2"/>
  <c r="K242" i="2" s="1"/>
  <c r="J105" i="2"/>
  <c r="L105" i="2" s="1"/>
  <c r="O30" i="2"/>
  <c r="N30" i="2"/>
  <c r="H30" i="2"/>
  <c r="F30" i="2"/>
  <c r="E30" i="2"/>
  <c r="K46" i="3" l="1"/>
  <c r="P46" i="3" s="1"/>
  <c r="I45" i="3"/>
  <c r="P45" i="3" s="1"/>
  <c r="B27" i="3"/>
  <c r="K126" i="3"/>
  <c r="P126" i="3" s="1"/>
  <c r="P179" i="3"/>
  <c r="J30" i="2"/>
  <c r="L30" i="2" s="1"/>
  <c r="M105" i="2"/>
  <c r="M242" i="2"/>
  <c r="I30" i="2"/>
  <c r="K30" i="2" s="1"/>
  <c r="K50" i="3" l="1"/>
  <c r="M102" i="3"/>
  <c r="O239" i="3"/>
  <c r="M30" i="2"/>
  <c r="P148" i="3"/>
  <c r="O109" i="2"/>
  <c r="N109" i="2"/>
  <c r="H109" i="2"/>
  <c r="F109" i="2"/>
  <c r="E109" i="2"/>
  <c r="K102" i="3" l="1"/>
  <c r="P102" i="3" s="1"/>
  <c r="G27" i="3"/>
  <c r="P27" i="3" s="1"/>
  <c r="P239" i="3"/>
  <c r="B106" i="3"/>
  <c r="J109" i="2"/>
  <c r="L109" i="2" s="1"/>
  <c r="I109" i="2"/>
  <c r="K109" i="2" s="1"/>
  <c r="M109" i="2" l="1"/>
  <c r="I245" i="2"/>
  <c r="K245" i="2" s="1"/>
  <c r="K249" i="2" l="1"/>
  <c r="M106" i="3"/>
  <c r="P106" i="3" s="1"/>
  <c r="P154" i="3"/>
  <c r="J245" i="2" l="1"/>
  <c r="L245" i="2" s="1"/>
  <c r="L249" i="2" l="1"/>
  <c r="M245" i="2"/>
  <c r="M249" i="2" l="1"/>
  <c r="O95" i="2"/>
  <c r="N95" i="2"/>
  <c r="H95" i="2"/>
  <c r="F95" i="2"/>
  <c r="B92" i="3" s="1"/>
  <c r="E95" i="2"/>
  <c r="O76" i="2"/>
  <c r="N76" i="2"/>
  <c r="H76" i="2"/>
  <c r="F76" i="2"/>
  <c r="B73" i="3" s="1"/>
  <c r="E76" i="2"/>
  <c r="O75" i="2"/>
  <c r="N75" i="2"/>
  <c r="H75" i="2"/>
  <c r="F75" i="2"/>
  <c r="B72" i="3" s="1"/>
  <c r="E75" i="2"/>
  <c r="O74" i="2"/>
  <c r="N74" i="2"/>
  <c r="H74" i="2"/>
  <c r="F74" i="2"/>
  <c r="B71" i="3" s="1"/>
  <c r="E74" i="2"/>
  <c r="O72" i="2"/>
  <c r="N72" i="2"/>
  <c r="H72" i="2"/>
  <c r="F72" i="2"/>
  <c r="B69" i="3" s="1"/>
  <c r="E72" i="2"/>
  <c r="O36" i="2"/>
  <c r="N36" i="2"/>
  <c r="H36" i="2"/>
  <c r="F36" i="2"/>
  <c r="E36" i="2"/>
  <c r="M242" i="3" l="1"/>
  <c r="O242" i="3"/>
  <c r="B33" i="3"/>
  <c r="J75" i="2"/>
  <c r="L75" i="2" s="1"/>
  <c r="J74" i="2"/>
  <c r="L74" i="2" s="1"/>
  <c r="J95" i="2"/>
  <c r="L95" i="2" s="1"/>
  <c r="I95" i="2"/>
  <c r="K95" i="2" s="1"/>
  <c r="M95" i="2" s="1"/>
  <c r="I76" i="2"/>
  <c r="K76" i="2" s="1"/>
  <c r="M76" i="2" s="1"/>
  <c r="I75" i="2"/>
  <c r="K75" i="2" s="1"/>
  <c r="J76" i="2"/>
  <c r="L76" i="2" s="1"/>
  <c r="I36" i="2"/>
  <c r="K36" i="2" s="1"/>
  <c r="M36" i="2" s="1"/>
  <c r="I72" i="2"/>
  <c r="K72" i="2" s="1"/>
  <c r="I74" i="2"/>
  <c r="K74" i="2" s="1"/>
  <c r="J72" i="2"/>
  <c r="L72" i="2" s="1"/>
  <c r="J36" i="2"/>
  <c r="L36" i="2" s="1"/>
  <c r="M75" i="2" l="1"/>
  <c r="P242" i="3"/>
  <c r="M246" i="3"/>
  <c r="C246" i="3"/>
  <c r="K246" i="3"/>
  <c r="O246" i="3"/>
  <c r="M74" i="2"/>
  <c r="M72" i="2"/>
  <c r="I246" i="3" l="1"/>
  <c r="P115" i="3"/>
  <c r="I69" i="3" l="1"/>
  <c r="K69" i="3"/>
  <c r="K73" i="3"/>
  <c r="M73" i="3"/>
  <c r="G92" i="3"/>
  <c r="I92" i="3"/>
  <c r="K72" i="3"/>
  <c r="M72" i="3"/>
  <c r="K71" i="3"/>
  <c r="M71" i="3"/>
  <c r="G61" i="2"/>
  <c r="G37" i="2"/>
  <c r="P69" i="3" l="1"/>
  <c r="P72" i="3"/>
  <c r="P73" i="3"/>
  <c r="P71" i="3"/>
  <c r="P92" i="3"/>
  <c r="O47" i="2"/>
  <c r="N47" i="2"/>
  <c r="H47" i="2"/>
  <c r="F47" i="2"/>
  <c r="E47" i="2"/>
  <c r="B44" i="3" l="1"/>
  <c r="J47" i="2"/>
  <c r="L47" i="2" s="1"/>
  <c r="I47" i="2"/>
  <c r="K47" i="2" s="1"/>
  <c r="M47" i="2" s="1"/>
  <c r="O39" i="2" l="1"/>
  <c r="N39" i="2"/>
  <c r="H39" i="2"/>
  <c r="F39" i="2"/>
  <c r="E39" i="2"/>
  <c r="O31" i="2"/>
  <c r="N31" i="2"/>
  <c r="H31" i="2"/>
  <c r="F31" i="2"/>
  <c r="E31" i="2"/>
  <c r="B28" i="3" l="1"/>
  <c r="B36" i="3"/>
  <c r="I44" i="3"/>
  <c r="G44" i="3"/>
  <c r="J39" i="2"/>
  <c r="L39" i="2" s="1"/>
  <c r="I39" i="2"/>
  <c r="K39" i="2" s="1"/>
  <c r="J31" i="2"/>
  <c r="L31" i="2" s="1"/>
  <c r="I31" i="2"/>
  <c r="K31" i="2" s="1"/>
  <c r="P44" i="3" l="1"/>
  <c r="M39" i="2"/>
  <c r="M31" i="2"/>
  <c r="O19" i="2"/>
  <c r="N19" i="2"/>
  <c r="H19" i="2"/>
  <c r="F19" i="2"/>
  <c r="E19" i="2"/>
  <c r="O101" i="2"/>
  <c r="N101" i="2"/>
  <c r="H101" i="2"/>
  <c r="F101" i="2"/>
  <c r="B98" i="3" s="1"/>
  <c r="E101" i="2"/>
  <c r="B16" i="3" l="1"/>
  <c r="G28" i="3"/>
  <c r="P28" i="3" s="1"/>
  <c r="I36" i="3"/>
  <c r="J101" i="2"/>
  <c r="L101" i="2" s="1"/>
  <c r="J19" i="2"/>
  <c r="L19" i="2" s="1"/>
  <c r="I19" i="2"/>
  <c r="K19" i="2" s="1"/>
  <c r="I101" i="2"/>
  <c r="K101" i="2" s="1"/>
  <c r="E84" i="2"/>
  <c r="F84" i="2"/>
  <c r="B81" i="3" s="1"/>
  <c r="H84" i="2"/>
  <c r="N84" i="2"/>
  <c r="O84" i="2"/>
  <c r="O146" i="2"/>
  <c r="N146" i="2"/>
  <c r="H146" i="2"/>
  <c r="F146" i="2"/>
  <c r="E146" i="2"/>
  <c r="O145" i="2"/>
  <c r="N145" i="2"/>
  <c r="H145" i="2"/>
  <c r="F145" i="2"/>
  <c r="E145" i="2"/>
  <c r="O251" i="2"/>
  <c r="N251" i="2"/>
  <c r="H251" i="2"/>
  <c r="F251" i="2"/>
  <c r="E251" i="2"/>
  <c r="M19" i="2" l="1"/>
  <c r="G36" i="3"/>
  <c r="B143" i="3"/>
  <c r="B248" i="3"/>
  <c r="B142" i="3"/>
  <c r="P36" i="3"/>
  <c r="M101" i="2"/>
  <c r="J146" i="2"/>
  <c r="L146" i="2" s="1"/>
  <c r="J145" i="2"/>
  <c r="L145" i="2" s="1"/>
  <c r="J84" i="2"/>
  <c r="L84" i="2" s="1"/>
  <c r="I84" i="2"/>
  <c r="K84" i="2" s="1"/>
  <c r="I146" i="2"/>
  <c r="K146" i="2" s="1"/>
  <c r="I145" i="2"/>
  <c r="K145" i="2" s="1"/>
  <c r="J251" i="2"/>
  <c r="L251" i="2" s="1"/>
  <c r="I251" i="2"/>
  <c r="K251" i="2" s="1"/>
  <c r="G62" i="2"/>
  <c r="O57" i="2"/>
  <c r="N57" i="2"/>
  <c r="H57" i="2"/>
  <c r="F57" i="2"/>
  <c r="E57" i="2"/>
  <c r="O240" i="2"/>
  <c r="N240" i="2"/>
  <c r="H240" i="2"/>
  <c r="F240" i="2"/>
  <c r="E240" i="2"/>
  <c r="O108" i="2"/>
  <c r="N108" i="2"/>
  <c r="H108" i="2"/>
  <c r="F108" i="2"/>
  <c r="E108" i="2"/>
  <c r="O66" i="2"/>
  <c r="N66" i="2"/>
  <c r="H66" i="2"/>
  <c r="F66" i="2"/>
  <c r="E66" i="2"/>
  <c r="O85" i="2"/>
  <c r="N85" i="2"/>
  <c r="H85" i="2"/>
  <c r="F85" i="2"/>
  <c r="B82" i="3" s="1"/>
  <c r="E85" i="2"/>
  <c r="O86" i="2"/>
  <c r="N86" i="2"/>
  <c r="H86" i="2"/>
  <c r="F86" i="2"/>
  <c r="B83" i="3" s="1"/>
  <c r="E86" i="2"/>
  <c r="G106" i="2"/>
  <c r="B54" i="3" l="1"/>
  <c r="B105" i="3"/>
  <c r="O98" i="3"/>
  <c r="P98" i="3" s="1"/>
  <c r="B63" i="3"/>
  <c r="E16" i="3"/>
  <c r="P16" i="3" s="1"/>
  <c r="B237" i="3"/>
  <c r="M146" i="2"/>
  <c r="M145" i="2"/>
  <c r="M84" i="2"/>
  <c r="M251" i="2"/>
  <c r="I57" i="2"/>
  <c r="J86" i="2"/>
  <c r="L86" i="2" s="1"/>
  <c r="J57" i="2"/>
  <c r="J240" i="2"/>
  <c r="L240" i="2" s="1"/>
  <c r="J108" i="2"/>
  <c r="L108" i="2" s="1"/>
  <c r="I240" i="2"/>
  <c r="K240" i="2" s="1"/>
  <c r="J66" i="2"/>
  <c r="L66" i="2" s="1"/>
  <c r="I108" i="2"/>
  <c r="K108" i="2" s="1"/>
  <c r="I85" i="2"/>
  <c r="K85" i="2" s="1"/>
  <c r="J85" i="2"/>
  <c r="L85" i="2" s="1"/>
  <c r="I66" i="2"/>
  <c r="K66" i="2" s="1"/>
  <c r="I86" i="2"/>
  <c r="K86" i="2" s="1"/>
  <c r="F2" i="2"/>
  <c r="O239" i="2"/>
  <c r="N239" i="2"/>
  <c r="H239" i="2"/>
  <c r="F239" i="2"/>
  <c r="E239" i="2"/>
  <c r="O147" i="2"/>
  <c r="N147" i="2"/>
  <c r="H147" i="2"/>
  <c r="F147" i="2"/>
  <c r="E147" i="2"/>
  <c r="O144" i="2"/>
  <c r="N144" i="2"/>
  <c r="H144" i="2"/>
  <c r="F144" i="2"/>
  <c r="E144" i="2"/>
  <c r="O130" i="2"/>
  <c r="N130" i="2"/>
  <c r="H130" i="2"/>
  <c r="F130" i="2"/>
  <c r="E130" i="2"/>
  <c r="O127" i="2"/>
  <c r="N127" i="2"/>
  <c r="H127" i="2"/>
  <c r="F127" i="2"/>
  <c r="E127" i="2"/>
  <c r="O125" i="2"/>
  <c r="N125" i="2"/>
  <c r="H125" i="2"/>
  <c r="F125" i="2"/>
  <c r="E125" i="2"/>
  <c r="O124" i="2"/>
  <c r="N124" i="2"/>
  <c r="H124" i="2"/>
  <c r="F124" i="2"/>
  <c r="E124" i="2"/>
  <c r="O123" i="2"/>
  <c r="N123" i="2"/>
  <c r="H123" i="2"/>
  <c r="F123" i="2"/>
  <c r="E123" i="2"/>
  <c r="O121" i="2"/>
  <c r="N121" i="2"/>
  <c r="H121" i="2"/>
  <c r="F121" i="2"/>
  <c r="E121" i="2"/>
  <c r="O119" i="2"/>
  <c r="N119" i="2"/>
  <c r="H119" i="2"/>
  <c r="F119" i="2"/>
  <c r="E119" i="2"/>
  <c r="O113" i="2"/>
  <c r="N113" i="2"/>
  <c r="H113" i="2"/>
  <c r="F113" i="2"/>
  <c r="E113" i="2"/>
  <c r="O110" i="2"/>
  <c r="N110" i="2"/>
  <c r="H110" i="2"/>
  <c r="F110" i="2"/>
  <c r="E110" i="2"/>
  <c r="O107" i="2"/>
  <c r="N107" i="2"/>
  <c r="H107" i="2"/>
  <c r="F107" i="2"/>
  <c r="E107" i="2"/>
  <c r="O106" i="2"/>
  <c r="N106" i="2"/>
  <c r="H106" i="2"/>
  <c r="F106" i="2"/>
  <c r="E106" i="2"/>
  <c r="O104" i="2"/>
  <c r="N104" i="2"/>
  <c r="H104" i="2"/>
  <c r="F104" i="2"/>
  <c r="E104" i="2"/>
  <c r="O87" i="2"/>
  <c r="N87" i="2"/>
  <c r="H87" i="2"/>
  <c r="F87" i="2"/>
  <c r="B84" i="3" s="1"/>
  <c r="E87" i="2"/>
  <c r="O82" i="2"/>
  <c r="N82" i="2"/>
  <c r="H82" i="2"/>
  <c r="F82" i="2"/>
  <c r="B79" i="3" s="1"/>
  <c r="E82" i="2"/>
  <c r="O81" i="2"/>
  <c r="N81" i="2"/>
  <c r="H81" i="2"/>
  <c r="F81" i="2"/>
  <c r="B78" i="3" s="1"/>
  <c r="E81" i="2"/>
  <c r="O77" i="2"/>
  <c r="N77" i="2"/>
  <c r="H77" i="2"/>
  <c r="F77" i="2"/>
  <c r="B74" i="3" s="1"/>
  <c r="E77" i="2"/>
  <c r="O71" i="2"/>
  <c r="N71" i="2"/>
  <c r="H71" i="2"/>
  <c r="F71" i="2"/>
  <c r="E71" i="2"/>
  <c r="O62" i="2"/>
  <c r="N62" i="2"/>
  <c r="H62" i="2"/>
  <c r="F62" i="2"/>
  <c r="E62" i="2"/>
  <c r="O61" i="2"/>
  <c r="N61" i="2"/>
  <c r="H61" i="2"/>
  <c r="F61" i="2"/>
  <c r="E61" i="2"/>
  <c r="O60" i="2"/>
  <c r="N60" i="2"/>
  <c r="H60" i="2"/>
  <c r="F60" i="2"/>
  <c r="E60" i="2"/>
  <c r="O55" i="2"/>
  <c r="N55" i="2"/>
  <c r="H55" i="2"/>
  <c r="F55" i="2"/>
  <c r="E55" i="2"/>
  <c r="O52" i="2"/>
  <c r="N52" i="2"/>
  <c r="H52" i="2"/>
  <c r="F52" i="2"/>
  <c r="E52" i="2"/>
  <c r="O50" i="2"/>
  <c r="N50" i="2"/>
  <c r="H50" i="2"/>
  <c r="F50" i="2"/>
  <c r="E50" i="2"/>
  <c r="O46" i="2"/>
  <c r="N46" i="2"/>
  <c r="H46" i="2"/>
  <c r="F46" i="2"/>
  <c r="E46" i="2"/>
  <c r="O44" i="2"/>
  <c r="N44" i="2"/>
  <c r="H44" i="2"/>
  <c r="F44" i="2"/>
  <c r="E44" i="2"/>
  <c r="O41" i="2"/>
  <c r="N41" i="2"/>
  <c r="H41" i="2"/>
  <c r="F41" i="2"/>
  <c r="E41" i="2"/>
  <c r="O37" i="2"/>
  <c r="N37" i="2"/>
  <c r="H37" i="2"/>
  <c r="F37" i="2"/>
  <c r="E37" i="2"/>
  <c r="O35" i="2"/>
  <c r="N35" i="2"/>
  <c r="H35" i="2"/>
  <c r="F35" i="2"/>
  <c r="E35" i="2"/>
  <c r="O32" i="2"/>
  <c r="N32" i="2"/>
  <c r="H32" i="2"/>
  <c r="F32" i="2"/>
  <c r="E32" i="2"/>
  <c r="O28" i="2"/>
  <c r="N28" i="2"/>
  <c r="H28" i="2"/>
  <c r="F28" i="2"/>
  <c r="E28" i="2"/>
  <c r="O27" i="2"/>
  <c r="N27" i="2"/>
  <c r="H27" i="2"/>
  <c r="F27" i="2"/>
  <c r="E27" i="2"/>
  <c r="O26" i="2"/>
  <c r="N26" i="2"/>
  <c r="H26" i="2"/>
  <c r="F26" i="2"/>
  <c r="E26" i="2"/>
  <c r="O25" i="2"/>
  <c r="N25" i="2"/>
  <c r="H25" i="2"/>
  <c r="F25" i="2"/>
  <c r="E25" i="2"/>
  <c r="O24" i="2"/>
  <c r="N24" i="2"/>
  <c r="H24" i="2"/>
  <c r="F24" i="2"/>
  <c r="E24" i="2"/>
  <c r="O22" i="2"/>
  <c r="N22" i="2"/>
  <c r="H22" i="2"/>
  <c r="F22" i="2"/>
  <c r="E22" i="2"/>
  <c r="O20" i="2"/>
  <c r="N20" i="2"/>
  <c r="H20" i="2"/>
  <c r="F20" i="2"/>
  <c r="E20" i="2"/>
  <c r="O18" i="2"/>
  <c r="N18" i="2"/>
  <c r="H18" i="2"/>
  <c r="E18" i="2"/>
  <c r="O17" i="2"/>
  <c r="N17" i="2"/>
  <c r="H17" i="2"/>
  <c r="F17" i="2"/>
  <c r="E17" i="2"/>
  <c r="O14" i="2"/>
  <c r="N14" i="2"/>
  <c r="I14" i="2" s="1"/>
  <c r="K14" i="2" s="1"/>
  <c r="E14" i="2"/>
  <c r="O12" i="2"/>
  <c r="N12" i="2"/>
  <c r="H12" i="2"/>
  <c r="F12" i="2"/>
  <c r="E12" i="2"/>
  <c r="O11" i="2"/>
  <c r="N11" i="2"/>
  <c r="H11" i="2"/>
  <c r="F11" i="2"/>
  <c r="E11" i="2"/>
  <c r="O10" i="2"/>
  <c r="N10" i="2"/>
  <c r="H10" i="2"/>
  <c r="F10" i="2"/>
  <c r="E10" i="2"/>
  <c r="F3" i="2"/>
  <c r="B49" i="3" l="1"/>
  <c r="B59" i="3"/>
  <c r="B14" i="3"/>
  <c r="B19" i="3"/>
  <c r="B24" i="3"/>
  <c r="B34" i="3"/>
  <c r="B47" i="3"/>
  <c r="B58" i="3"/>
  <c r="B103" i="3"/>
  <c r="B116" i="3"/>
  <c r="B122" i="3"/>
  <c r="B144" i="3"/>
  <c r="B21" i="3"/>
  <c r="B38" i="3"/>
  <c r="B104" i="3"/>
  <c r="B118" i="3"/>
  <c r="B124" i="3"/>
  <c r="K81" i="3"/>
  <c r="B17" i="3"/>
  <c r="B23" i="3"/>
  <c r="B32" i="3"/>
  <c r="B43" i="3"/>
  <c r="B57" i="3"/>
  <c r="B101" i="3"/>
  <c r="B110" i="3"/>
  <c r="B121" i="3"/>
  <c r="B141" i="3"/>
  <c r="A3" i="3"/>
  <c r="B8" i="3"/>
  <c r="B25" i="3"/>
  <c r="B9" i="3"/>
  <c r="B22" i="3"/>
  <c r="B29" i="3"/>
  <c r="B41" i="3"/>
  <c r="B52" i="3"/>
  <c r="B68" i="3"/>
  <c r="B120" i="3"/>
  <c r="B127" i="3"/>
  <c r="O248" i="3"/>
  <c r="O249" i="3" s="1"/>
  <c r="G142" i="3"/>
  <c r="P142" i="3" s="1"/>
  <c r="G143" i="3"/>
  <c r="P143" i="3" s="1"/>
  <c r="M81" i="3"/>
  <c r="B107" i="3"/>
  <c r="B236" i="3"/>
  <c r="P185" i="3"/>
  <c r="P186" i="3"/>
  <c r="M86" i="2"/>
  <c r="M240" i="2"/>
  <c r="M66" i="2"/>
  <c r="M85" i="2"/>
  <c r="M108" i="2"/>
  <c r="J123" i="2"/>
  <c r="L123" i="2" s="1"/>
  <c r="I239" i="2"/>
  <c r="K239" i="2" s="1"/>
  <c r="K243" i="2" s="1"/>
  <c r="K252" i="2"/>
  <c r="J17" i="2"/>
  <c r="L17" i="2" s="1"/>
  <c r="I44" i="2"/>
  <c r="K44" i="2" s="1"/>
  <c r="J28" i="2"/>
  <c r="L28" i="2" s="1"/>
  <c r="J32" i="2"/>
  <c r="L32" i="2" s="1"/>
  <c r="J37" i="2"/>
  <c r="L37" i="2" s="1"/>
  <c r="J46" i="2"/>
  <c r="L46" i="2" s="1"/>
  <c r="J55" i="2"/>
  <c r="J62" i="2"/>
  <c r="L62" i="2" s="1"/>
  <c r="J77" i="2"/>
  <c r="L77" i="2" s="1"/>
  <c r="J104" i="2"/>
  <c r="L104" i="2" s="1"/>
  <c r="J110" i="2"/>
  <c r="L110" i="2" s="1"/>
  <c r="J14" i="2"/>
  <c r="L14" i="2" s="1"/>
  <c r="M14" i="2" s="1"/>
  <c r="J44" i="2"/>
  <c r="L44" i="2" s="1"/>
  <c r="J119" i="2"/>
  <c r="L119" i="2" s="1"/>
  <c r="J121" i="2"/>
  <c r="L121" i="2" s="1"/>
  <c r="I123" i="2"/>
  <c r="K123" i="2" s="1"/>
  <c r="I125" i="2"/>
  <c r="K125" i="2" s="1"/>
  <c r="J127" i="2"/>
  <c r="L127" i="2" s="1"/>
  <c r="I144" i="2"/>
  <c r="K144" i="2" s="1"/>
  <c r="I147" i="2"/>
  <c r="K147" i="2" s="1"/>
  <c r="J239" i="2"/>
  <c r="L239" i="2" s="1"/>
  <c r="L243" i="2" s="1"/>
  <c r="J130" i="2"/>
  <c r="L130" i="2" s="1"/>
  <c r="L252" i="2"/>
  <c r="I10" i="2"/>
  <c r="K10" i="2" s="1"/>
  <c r="J10" i="2"/>
  <c r="L10" i="2" s="1"/>
  <c r="J12" i="2"/>
  <c r="L12" i="2" s="1"/>
  <c r="J22" i="2"/>
  <c r="L22" i="2" s="1"/>
  <c r="J25" i="2"/>
  <c r="L25" i="2" s="1"/>
  <c r="J27" i="2"/>
  <c r="L27" i="2" s="1"/>
  <c r="J35" i="2"/>
  <c r="L35" i="2" s="1"/>
  <c r="I17" i="2"/>
  <c r="K17" i="2" s="1"/>
  <c r="M17" i="2" s="1"/>
  <c r="I22" i="2"/>
  <c r="K22" i="2" s="1"/>
  <c r="I46" i="2"/>
  <c r="K46" i="2" s="1"/>
  <c r="M46" i="2" s="1"/>
  <c r="I104" i="2"/>
  <c r="K104" i="2" s="1"/>
  <c r="J11" i="2"/>
  <c r="L11" i="2" s="1"/>
  <c r="J18" i="2"/>
  <c r="L18" i="2" s="1"/>
  <c r="J26" i="2"/>
  <c r="L26" i="2" s="1"/>
  <c r="J50" i="2"/>
  <c r="L50" i="2" s="1"/>
  <c r="I52" i="2"/>
  <c r="K52" i="2" s="1"/>
  <c r="I25" i="2"/>
  <c r="K25" i="2" s="1"/>
  <c r="I26" i="2"/>
  <c r="K26" i="2" s="1"/>
  <c r="M26" i="2" s="1"/>
  <c r="I50" i="2"/>
  <c r="K50" i="2" s="1"/>
  <c r="M50" i="2" s="1"/>
  <c r="J52" i="2"/>
  <c r="L52" i="2" s="1"/>
  <c r="M52" i="2" s="1"/>
  <c r="I60" i="2"/>
  <c r="K60" i="2" s="1"/>
  <c r="J71" i="2"/>
  <c r="L71" i="2" s="1"/>
  <c r="I82" i="2"/>
  <c r="K82" i="2" s="1"/>
  <c r="J87" i="2"/>
  <c r="L87" i="2" s="1"/>
  <c r="J106" i="2"/>
  <c r="L106" i="2" s="1"/>
  <c r="J124" i="2"/>
  <c r="L124" i="2" s="1"/>
  <c r="I130" i="2"/>
  <c r="K130" i="2" s="1"/>
  <c r="J147" i="2"/>
  <c r="L147" i="2" s="1"/>
  <c r="I119" i="2"/>
  <c r="K119" i="2" s="1"/>
  <c r="I127" i="2"/>
  <c r="K127" i="2" s="1"/>
  <c r="I113" i="2"/>
  <c r="K113" i="2" s="1"/>
  <c r="I27" i="2"/>
  <c r="K27" i="2" s="1"/>
  <c r="I28" i="2"/>
  <c r="K28" i="2" s="1"/>
  <c r="I37" i="2"/>
  <c r="K37" i="2" s="1"/>
  <c r="I55" i="2"/>
  <c r="I81" i="2"/>
  <c r="K81" i="2" s="1"/>
  <c r="M81" i="2" s="1"/>
  <c r="I106" i="2"/>
  <c r="K106" i="2" s="1"/>
  <c r="I11" i="2"/>
  <c r="K11" i="2" s="1"/>
  <c r="J24" i="2"/>
  <c r="L24" i="2" s="1"/>
  <c r="I35" i="2"/>
  <c r="K35" i="2" s="1"/>
  <c r="M35" i="2" s="1"/>
  <c r="J61" i="2"/>
  <c r="L61" i="2" s="1"/>
  <c r="I77" i="2"/>
  <c r="K77" i="2" s="1"/>
  <c r="J81" i="2"/>
  <c r="L81" i="2" s="1"/>
  <c r="I110" i="2"/>
  <c r="K110" i="2" s="1"/>
  <c r="I12" i="2"/>
  <c r="K12" i="2" s="1"/>
  <c r="I18" i="2"/>
  <c r="K18" i="2" s="1"/>
  <c r="J20" i="2"/>
  <c r="L20" i="2" s="1"/>
  <c r="I24" i="2"/>
  <c r="K24" i="2" s="1"/>
  <c r="M24" i="2" s="1"/>
  <c r="I32" i="2"/>
  <c r="K32" i="2" s="1"/>
  <c r="J41" i="2"/>
  <c r="L41" i="2" s="1"/>
  <c r="J60" i="2"/>
  <c r="L60" i="2" s="1"/>
  <c r="I71" i="2"/>
  <c r="K71" i="2" s="1"/>
  <c r="M71" i="2" s="1"/>
  <c r="J82" i="2"/>
  <c r="L82" i="2" s="1"/>
  <c r="I87" i="2"/>
  <c r="K87" i="2" s="1"/>
  <c r="J107" i="2"/>
  <c r="L107" i="2" s="1"/>
  <c r="I124" i="2"/>
  <c r="K124" i="2" s="1"/>
  <c r="J125" i="2"/>
  <c r="L125" i="2" s="1"/>
  <c r="J113" i="2"/>
  <c r="L113" i="2" s="1"/>
  <c r="I121" i="2"/>
  <c r="K121" i="2" s="1"/>
  <c r="J144" i="2"/>
  <c r="L144" i="2" s="1"/>
  <c r="I41" i="2"/>
  <c r="K41" i="2" s="1"/>
  <c r="I20" i="2"/>
  <c r="K20" i="2" s="1"/>
  <c r="I61" i="2"/>
  <c r="K61" i="2" s="1"/>
  <c r="I107" i="2"/>
  <c r="K107" i="2" s="1"/>
  <c r="I62" i="2"/>
  <c r="K62" i="2" s="1"/>
  <c r="M27" i="2" l="1"/>
  <c r="M25" i="2"/>
  <c r="M82" i="2"/>
  <c r="M77" i="2"/>
  <c r="M28" i="2"/>
  <c r="M20" i="2"/>
  <c r="P248" i="3"/>
  <c r="M82" i="3"/>
  <c r="M63" i="3"/>
  <c r="P63" i="3" s="1"/>
  <c r="P81" i="3"/>
  <c r="O105" i="3"/>
  <c r="K83" i="3"/>
  <c r="K82" i="3"/>
  <c r="L148" i="2"/>
  <c r="K42" i="2"/>
  <c r="K148" i="2"/>
  <c r="K111" i="2"/>
  <c r="L42" i="2"/>
  <c r="L111" i="2"/>
  <c r="K15" i="2"/>
  <c r="L15" i="2"/>
  <c r="O237" i="3"/>
  <c r="I133" i="3"/>
  <c r="P133" i="3" s="1"/>
  <c r="I135" i="3"/>
  <c r="P152" i="3"/>
  <c r="L33" i="2"/>
  <c r="M121" i="2"/>
  <c r="M130" i="2"/>
  <c r="L53" i="2"/>
  <c r="K53" i="2"/>
  <c r="K33" i="2"/>
  <c r="M62" i="2"/>
  <c r="M119" i="2"/>
  <c r="M12" i="2"/>
  <c r="M32" i="2"/>
  <c r="M124" i="2"/>
  <c r="M11" i="2"/>
  <c r="M127" i="2"/>
  <c r="M123" i="2"/>
  <c r="M44" i="2"/>
  <c r="M41" i="2"/>
  <c r="M104" i="2"/>
  <c r="M239" i="2"/>
  <c r="M243" i="2" s="1"/>
  <c r="M10" i="2"/>
  <c r="M37" i="2"/>
  <c r="M110" i="2"/>
  <c r="M22" i="2"/>
  <c r="M60" i="2"/>
  <c r="M147" i="2"/>
  <c r="M144" i="2"/>
  <c r="M125" i="2"/>
  <c r="M18" i="2"/>
  <c r="M106" i="2"/>
  <c r="M113" i="2"/>
  <c r="M61" i="2"/>
  <c r="M87" i="2"/>
  <c r="M107" i="2"/>
  <c r="M83" i="3" l="1"/>
  <c r="P83" i="3" s="1"/>
  <c r="K68" i="3"/>
  <c r="G141" i="3"/>
  <c r="P141" i="3" s="1"/>
  <c r="G24" i="3"/>
  <c r="P24" i="3" s="1"/>
  <c r="K124" i="3"/>
  <c r="P124" i="3" s="1"/>
  <c r="I43" i="3"/>
  <c r="M84" i="3"/>
  <c r="I41" i="3"/>
  <c r="I34" i="3"/>
  <c r="K121" i="3"/>
  <c r="P121" i="3" s="1"/>
  <c r="K116" i="3"/>
  <c r="P116" i="3" s="1"/>
  <c r="I32" i="3"/>
  <c r="I110" i="3"/>
  <c r="P110" i="3" s="1"/>
  <c r="K122" i="3"/>
  <c r="E25" i="3"/>
  <c r="P25" i="3" s="1"/>
  <c r="E22" i="3"/>
  <c r="P22" i="3" s="1"/>
  <c r="G29" i="3"/>
  <c r="P29" i="3" s="1"/>
  <c r="E23" i="3"/>
  <c r="P23" i="3" s="1"/>
  <c r="G144" i="3"/>
  <c r="P144" i="3" s="1"/>
  <c r="K118" i="3"/>
  <c r="P118" i="3" s="1"/>
  <c r="G34" i="3"/>
  <c r="K120" i="3"/>
  <c r="P120" i="3" s="1"/>
  <c r="I136" i="3"/>
  <c r="P136" i="3" s="1"/>
  <c r="K127" i="3"/>
  <c r="P127" i="3" s="1"/>
  <c r="P237" i="3"/>
  <c r="P135" i="3"/>
  <c r="M80" i="3"/>
  <c r="O80" i="3"/>
  <c r="O99" i="3" s="1"/>
  <c r="P151" i="3"/>
  <c r="P105" i="3"/>
  <c r="P82" i="3"/>
  <c r="M148" i="2"/>
  <c r="M111" i="2"/>
  <c r="M79" i="3"/>
  <c r="P79" i="3" s="1"/>
  <c r="P176" i="3"/>
  <c r="E21" i="3"/>
  <c r="P21" i="3" s="1"/>
  <c r="P149" i="3"/>
  <c r="I134" i="3"/>
  <c r="P134" i="3" s="1"/>
  <c r="E17" i="3"/>
  <c r="P17" i="3" s="1"/>
  <c r="O236" i="3"/>
  <c r="O240" i="3" s="1"/>
  <c r="P175" i="3"/>
  <c r="E19" i="3"/>
  <c r="P19" i="3" s="1"/>
  <c r="E15" i="3"/>
  <c r="P15" i="3" s="1"/>
  <c r="P174" i="3"/>
  <c r="P137" i="3"/>
  <c r="I182" i="3"/>
  <c r="P178" i="3"/>
  <c r="P150" i="3"/>
  <c r="M252" i="2"/>
  <c r="P187" i="3"/>
  <c r="P180" i="3"/>
  <c r="P171" i="3"/>
  <c r="M15" i="2"/>
  <c r="M42" i="2"/>
  <c r="K102" i="2"/>
  <c r="L102" i="2"/>
  <c r="I68" i="3" l="1"/>
  <c r="I99" i="3" s="1"/>
  <c r="G41" i="3"/>
  <c r="P41" i="3" s="1"/>
  <c r="G43" i="3"/>
  <c r="P43" i="3" s="1"/>
  <c r="G30" i="3"/>
  <c r="K84" i="3"/>
  <c r="P84" i="3" s="1"/>
  <c r="C50" i="3"/>
  <c r="M104" i="3"/>
  <c r="O104" i="3"/>
  <c r="O108" i="3" s="1"/>
  <c r="K145" i="3"/>
  <c r="P34" i="3"/>
  <c r="M240" i="3"/>
  <c r="C240" i="3"/>
  <c r="P182" i="3"/>
  <c r="I188" i="3"/>
  <c r="P80" i="3"/>
  <c r="M107" i="3"/>
  <c r="K107" i="3"/>
  <c r="P172" i="3"/>
  <c r="P170" i="3"/>
  <c r="K58" i="3"/>
  <c r="M58" i="3"/>
  <c r="K59" i="3"/>
  <c r="M59" i="3"/>
  <c r="G156" i="3"/>
  <c r="P147" i="3"/>
  <c r="I57" i="3"/>
  <c r="K57" i="3"/>
  <c r="P138" i="3"/>
  <c r="K101" i="3"/>
  <c r="M101" i="3"/>
  <c r="K103" i="3"/>
  <c r="M103" i="3"/>
  <c r="G38" i="3"/>
  <c r="I38" i="3"/>
  <c r="I33" i="3"/>
  <c r="G33" i="3"/>
  <c r="G37" i="3"/>
  <c r="I37" i="3"/>
  <c r="G35" i="3"/>
  <c r="I35" i="3"/>
  <c r="G47" i="3"/>
  <c r="I47" i="3"/>
  <c r="I153" i="3"/>
  <c r="P153" i="3" s="1"/>
  <c r="O145" i="3"/>
  <c r="C145" i="3"/>
  <c r="P155" i="3"/>
  <c r="M33" i="2"/>
  <c r="C30" i="3"/>
  <c r="P122" i="3"/>
  <c r="C156" i="3"/>
  <c r="C249" i="3"/>
  <c r="O188" i="3"/>
  <c r="O156" i="3"/>
  <c r="M53" i="2"/>
  <c r="P68" i="3" l="1"/>
  <c r="I49" i="3"/>
  <c r="I50" i="3" s="1"/>
  <c r="G49" i="3"/>
  <c r="G50" i="3" s="1"/>
  <c r="K78" i="3"/>
  <c r="P104" i="3"/>
  <c r="P107" i="3"/>
  <c r="P236" i="3"/>
  <c r="O250" i="3"/>
  <c r="P33" i="3"/>
  <c r="P58" i="3"/>
  <c r="M108" i="3"/>
  <c r="K108" i="3"/>
  <c r="P101" i="3"/>
  <c r="M74" i="3"/>
  <c r="K74" i="3"/>
  <c r="P57" i="3"/>
  <c r="P59" i="3"/>
  <c r="P47" i="3"/>
  <c r="P37" i="3"/>
  <c r="P38" i="3"/>
  <c r="P103" i="3"/>
  <c r="M66" i="3"/>
  <c r="P35" i="3"/>
  <c r="I39" i="3"/>
  <c r="G145" i="3"/>
  <c r="I156" i="3"/>
  <c r="P156" i="3" s="1"/>
  <c r="E14" i="3"/>
  <c r="P14" i="3" s="1"/>
  <c r="P240" i="3"/>
  <c r="E249" i="3"/>
  <c r="M102" i="2"/>
  <c r="A7" i="3"/>
  <c r="B6" i="3"/>
  <c r="A6" i="3"/>
  <c r="A1" i="3"/>
  <c r="M78" i="3" l="1"/>
  <c r="M99" i="3" s="1"/>
  <c r="M250" i="3" s="1"/>
  <c r="P49" i="3"/>
  <c r="P249" i="3"/>
  <c r="P74" i="3"/>
  <c r="K99" i="3"/>
  <c r="E30" i="3"/>
  <c r="P30" i="3" s="1"/>
  <c r="P246" i="3"/>
  <c r="P123" i="3"/>
  <c r="P78" i="3" l="1"/>
  <c r="I145" i="3"/>
  <c r="P145" i="3" s="1"/>
  <c r="E11" i="3" l="1"/>
  <c r="P11" i="3" s="1"/>
  <c r="C39" i="3" l="1"/>
  <c r="E39" i="3"/>
  <c r="G32" i="3"/>
  <c r="P32" i="3" s="1"/>
  <c r="E9" i="3"/>
  <c r="P9" i="3" s="1"/>
  <c r="E8" i="3"/>
  <c r="P8" i="3" s="1"/>
  <c r="E50" i="3" l="1"/>
  <c r="G39" i="3"/>
  <c r="P50" i="3" l="1"/>
  <c r="P39" i="3"/>
  <c r="C108" i="3" l="1"/>
  <c r="P168" i="3" l="1"/>
  <c r="G188" i="3" l="1"/>
  <c r="I108" i="3"/>
  <c r="P108" i="3" s="1"/>
  <c r="C99" i="3"/>
  <c r="P188" i="3" l="1"/>
  <c r="G99" i="3"/>
  <c r="P99" i="3" s="1"/>
  <c r="B7" i="3" l="1"/>
  <c r="E7" i="3" l="1"/>
  <c r="P7" i="3" s="1"/>
  <c r="C12" i="3"/>
  <c r="E12" i="3" l="1"/>
  <c r="P12" i="3" l="1"/>
  <c r="E250" i="3"/>
  <c r="E251" i="3" l="1"/>
  <c r="L56" i="2" l="1"/>
  <c r="K56" i="2"/>
  <c r="L57" i="2"/>
  <c r="K57" i="2"/>
  <c r="K55" i="2"/>
  <c r="L55" i="2"/>
  <c r="M57" i="2" l="1"/>
  <c r="M56" i="2"/>
  <c r="K69" i="2"/>
  <c r="M55" i="2"/>
  <c r="I53" i="3" l="1"/>
  <c r="I54" i="3"/>
  <c r="L69" i="2"/>
  <c r="L253" i="2" s="1"/>
  <c r="K52" i="3"/>
  <c r="K253" i="2"/>
  <c r="K53" i="3" l="1"/>
  <c r="K54" i="3"/>
  <c r="P54" i="3" s="1"/>
  <c r="P53" i="3"/>
  <c r="F4" i="2"/>
  <c r="M69" i="2"/>
  <c r="M253" i="2" s="1"/>
  <c r="I52" i="3"/>
  <c r="C66" i="3"/>
  <c r="C250" i="3" s="1"/>
  <c r="K66" i="3" l="1"/>
  <c r="K250" i="3" s="1"/>
  <c r="I66" i="3"/>
  <c r="I250" i="3" s="1"/>
  <c r="P52" i="3"/>
  <c r="G66" i="3"/>
  <c r="P66" i="3" l="1"/>
  <c r="G250" i="3"/>
  <c r="P250" i="3" s="1"/>
  <c r="G251" i="3" l="1"/>
  <c r="I251" i="3" s="1"/>
  <c r="K251" i="3" s="1"/>
  <c r="M251" i="3" s="1"/>
  <c r="O251" i="3" s="1"/>
</calcChain>
</file>

<file path=xl/sharedStrings.xml><?xml version="1.0" encoding="utf-8"?>
<sst xmlns="http://schemas.openxmlformats.org/spreadsheetml/2006/main" count="752" uniqueCount="505">
  <si>
    <t>M</t>
  </si>
  <si>
    <t>UN</t>
  </si>
  <si>
    <t>M2</t>
  </si>
  <si>
    <t>94228</t>
  </si>
  <si>
    <t>101176</t>
  </si>
  <si>
    <t>96621</t>
  </si>
  <si>
    <t>92269</t>
  </si>
  <si>
    <t>92270</t>
  </si>
  <si>
    <t>96533</t>
  </si>
  <si>
    <t>92762</t>
  </si>
  <si>
    <t>96546</t>
  </si>
  <si>
    <t>93186</t>
  </si>
  <si>
    <t>93196</t>
  </si>
  <si>
    <t>98557</t>
  </si>
  <si>
    <t>91854</t>
  </si>
  <si>
    <t>91926</t>
  </si>
  <si>
    <t>93655</t>
  </si>
  <si>
    <t>91993</t>
  </si>
  <si>
    <t>91790</t>
  </si>
  <si>
    <t>97901</t>
  </si>
  <si>
    <t>96527</t>
  </si>
  <si>
    <t>88489</t>
  </si>
  <si>
    <t>102197</t>
  </si>
  <si>
    <t>102208</t>
  </si>
  <si>
    <t>100722</t>
  </si>
  <si>
    <t>87257</t>
  </si>
  <si>
    <t>87878</t>
  </si>
  <si>
    <t>87529</t>
  </si>
  <si>
    <t>99811</t>
  </si>
  <si>
    <t>PLANTIO DE ÁRVORE ORNAMENTAL COM ALTURA DE MUDA MENOR OU IGUAL A 2,00 M. AF_05/2018</t>
  </si>
  <si>
    <t>IDENTIFICAÇÃO</t>
  </si>
  <si>
    <t>Obras e Serviços de Engenharia</t>
  </si>
  <si>
    <t>N° Ordem</t>
  </si>
  <si>
    <t>Nº Item*</t>
  </si>
  <si>
    <t>Fonte de Referência**</t>
  </si>
  <si>
    <t>Código de Referência**</t>
  </si>
  <si>
    <t>Data de Referência**</t>
  </si>
  <si>
    <t>Descrição do item*</t>
  </si>
  <si>
    <t>Estimativa</t>
  </si>
  <si>
    <t>Qtd.*</t>
  </si>
  <si>
    <t>Unid.*</t>
  </si>
  <si>
    <t>Preço Total (R$)</t>
  </si>
  <si>
    <t>Mâo-de-obra (R$)</t>
  </si>
  <si>
    <t>Material/ Equip(R$)</t>
  </si>
  <si>
    <t>Total (R$)</t>
  </si>
  <si>
    <t>% BDI**</t>
  </si>
  <si>
    <t>% Encargos Sociais**</t>
  </si>
  <si>
    <t>SINAPI</t>
  </si>
  <si>
    <t>COMPOSICAO_PROPRIA</t>
  </si>
  <si>
    <t>BDI</t>
  </si>
  <si>
    <t>Encargos</t>
  </si>
  <si>
    <t>TOTAL</t>
  </si>
  <si>
    <t>C1</t>
  </si>
  <si>
    <t>C2</t>
  </si>
  <si>
    <t>C3</t>
  </si>
  <si>
    <t>C4</t>
  </si>
  <si>
    <t>C5</t>
  </si>
  <si>
    <t>94590</t>
  </si>
  <si>
    <t>FITA ADESIVA ANTICORROSIVA DE PVC FLEXIVEL, COR PRETA, PARA PROTECAO TUBULACAO, 50 MM X 30 M (L X C), E= *0,25* MM</t>
  </si>
  <si>
    <t>PLACA DE ACRILICO TRANSPARENTE ADESIVADA PARA SINALIZACAO DE PORTAS, BORDA POLIDA, DE *25 X 8*, E = 6 MM (NAO INCLUI ACESSORIOS PARA FIXACAO)</t>
  </si>
  <si>
    <t>REGISTRO OU REGULADOR DE GAS COZINHA, VAZAO DE 2 KG/H, 2,8 KPA</t>
  </si>
  <si>
    <t>RODAPE PLANO PARA PISO VINILICO, H = 5 CM</t>
  </si>
  <si>
    <t>POSTE DE CONCRETO ARMADO DE SECAO CIRCULAR, EXTENSAO DE 10,00 M, RESISTENCIA DE 150 A 200 DAN, TIPO C-14</t>
  </si>
  <si>
    <t>1.1</t>
  </si>
  <si>
    <t>SERVIÇOS INICIAIS</t>
  </si>
  <si>
    <t>ESQUADRIAS</t>
  </si>
  <si>
    <t>2.3</t>
  </si>
  <si>
    <t>2.6</t>
  </si>
  <si>
    <t>3.1</t>
  </si>
  <si>
    <t>3.2</t>
  </si>
  <si>
    <t>4.2</t>
  </si>
  <si>
    <t>5.2</t>
  </si>
  <si>
    <t>3.3</t>
  </si>
  <si>
    <t>4.1</t>
  </si>
  <si>
    <t>4.3</t>
  </si>
  <si>
    <t>4.4</t>
  </si>
  <si>
    <t>4.5</t>
  </si>
  <si>
    <t>6.1</t>
  </si>
  <si>
    <t>5.3</t>
  </si>
  <si>
    <t>7.1</t>
  </si>
  <si>
    <t>8.2</t>
  </si>
  <si>
    <t>8.7</t>
  </si>
  <si>
    <t>8.5</t>
  </si>
  <si>
    <t>8.6</t>
  </si>
  <si>
    <t>8.8</t>
  </si>
  <si>
    <t>8.9</t>
  </si>
  <si>
    <t>9.1</t>
  </si>
  <si>
    <t>10.1</t>
  </si>
  <si>
    <t>PLANTIO DE GRAMA ESMERALDA OU SÃO CARLOS OU CURITIBANA, EM PLACAS. AF_05/2022</t>
  </si>
  <si>
    <t>INFRAESTRUTURA</t>
  </si>
  <si>
    <t>SUPRAESTRUTURA</t>
  </si>
  <si>
    <t>COBERTURA</t>
  </si>
  <si>
    <t>INSTALAÇÕES PLUVIAIS</t>
  </si>
  <si>
    <t>SERVIÇOS FINAIS</t>
  </si>
  <si>
    <t xml:space="preserve">RELATÓRIO GLOBAL </t>
  </si>
  <si>
    <t>Data Referência</t>
  </si>
  <si>
    <t>DESCRIÇÃO DO OBJETO</t>
  </si>
  <si>
    <t>ÓRGÃO</t>
  </si>
  <si>
    <t>PREÇO ORÇADO ESTIMADO</t>
  </si>
  <si>
    <t>PREFEITURA MUNICIPAL DE TRIUNFO/RS</t>
  </si>
  <si>
    <t>ANO</t>
  </si>
  <si>
    <t>TIPO DE OBJETO</t>
  </si>
  <si>
    <t>Data Emissão</t>
  </si>
  <si>
    <t>DATA DE EMISSÃO</t>
  </si>
  <si>
    <t>Subtotal Item</t>
  </si>
  <si>
    <t>Preço unitário (R$)</t>
  </si>
  <si>
    <t>NÃO DESONERADO</t>
  </si>
  <si>
    <t>1.4</t>
  </si>
  <si>
    <t>2.1</t>
  </si>
  <si>
    <t>2.2</t>
  </si>
  <si>
    <t>2.4</t>
  </si>
  <si>
    <t>2.5</t>
  </si>
  <si>
    <t>2.7</t>
  </si>
  <si>
    <t>5.1</t>
  </si>
  <si>
    <t>6.2</t>
  </si>
  <si>
    <t>6.3</t>
  </si>
  <si>
    <t>7.2</t>
  </si>
  <si>
    <t>7.3</t>
  </si>
  <si>
    <t>7.4</t>
  </si>
  <si>
    <t>7.6</t>
  </si>
  <si>
    <t>8.1</t>
  </si>
  <si>
    <t>8.3</t>
  </si>
  <si>
    <t>8.4</t>
  </si>
  <si>
    <t>6.4</t>
  </si>
  <si>
    <t>6.5</t>
  </si>
  <si>
    <t>INSTALAÇÕES ELÉTRICAS</t>
  </si>
  <si>
    <t>LIMPEZA MANUAL DE VEGETAÇÃO EM TERRENO COM ENXADA_AF05/2018</t>
  </si>
  <si>
    <t>SECRETARIA MUNICIPAL DE COORDENAÇÃO E PLANEJAMENTO</t>
  </si>
  <si>
    <t>Item</t>
  </si>
  <si>
    <t xml:space="preserve">Descrição dos Serviços </t>
  </si>
  <si>
    <t>VALOR TOTAL</t>
  </si>
  <si>
    <t>%</t>
  </si>
  <si>
    <t>1º Mês</t>
  </si>
  <si>
    <t>2º Mês</t>
  </si>
  <si>
    <t>3º Mês</t>
  </si>
  <si>
    <t>4º Mês</t>
  </si>
  <si>
    <t>Mat./M.Obra</t>
  </si>
  <si>
    <t>TOTAL DAS MEDIÇÕES</t>
  </si>
  <si>
    <t xml:space="preserve">                  </t>
  </si>
  <si>
    <t>MEDIÇÕES  ACUMULADAS</t>
  </si>
  <si>
    <t>5.4</t>
  </si>
  <si>
    <t>5.5</t>
  </si>
  <si>
    <t>1.2</t>
  </si>
  <si>
    <t>99059</t>
  </si>
  <si>
    <t>1.3</t>
  </si>
  <si>
    <t>98459</t>
  </si>
  <si>
    <t>5.7</t>
  </si>
  <si>
    <t>8.10</t>
  </si>
  <si>
    <t>93654</t>
  </si>
  <si>
    <t>8.11</t>
  </si>
  <si>
    <t>87256</t>
  </si>
  <si>
    <t>87255</t>
  </si>
  <si>
    <t>90790</t>
  </si>
  <si>
    <t>90788</t>
  </si>
  <si>
    <t>5.6</t>
  </si>
  <si>
    <t>8.12</t>
  </si>
  <si>
    <t>93658</t>
  </si>
  <si>
    <t>93188</t>
  </si>
  <si>
    <t>94570</t>
  </si>
  <si>
    <t>92760</t>
  </si>
  <si>
    <t>103334</t>
  </si>
  <si>
    <t>103332</t>
  </si>
  <si>
    <t>87904</t>
  </si>
  <si>
    <t>87545</t>
  </si>
  <si>
    <t>87549</t>
  </si>
  <si>
    <t>87554</t>
  </si>
  <si>
    <t>98555</t>
  </si>
  <si>
    <t>96544</t>
  </si>
  <si>
    <t>101979</t>
  </si>
  <si>
    <t>101964</t>
  </si>
  <si>
    <t>101750</t>
  </si>
  <si>
    <t>3.4</t>
  </si>
  <si>
    <t>3.5</t>
  </si>
  <si>
    <t>3.6</t>
  </si>
  <si>
    <t>3.7</t>
  </si>
  <si>
    <t>6.6</t>
  </si>
  <si>
    <t>6.7</t>
  </si>
  <si>
    <t>6.8</t>
  </si>
  <si>
    <t>10.2</t>
  </si>
  <si>
    <t>10.3</t>
  </si>
  <si>
    <t>11.1</t>
  </si>
  <si>
    <t>12.1</t>
  </si>
  <si>
    <t>12.2</t>
  </si>
  <si>
    <t>92255</t>
  </si>
  <si>
    <t>95570</t>
  </si>
  <si>
    <t>91934</t>
  </si>
  <si>
    <t>93584</t>
  </si>
  <si>
    <t>94319</t>
  </si>
  <si>
    <t>96557</t>
  </si>
  <si>
    <t>103672</t>
  </si>
  <si>
    <t>103682</t>
  </si>
  <si>
    <t>100874</t>
  </si>
  <si>
    <t>87881</t>
  </si>
  <si>
    <t>87273</t>
  </si>
  <si>
    <t>88488</t>
  </si>
  <si>
    <t>LOUÇAS E METAIS</t>
  </si>
  <si>
    <t>100848</t>
  </si>
  <si>
    <t>100851</t>
  </si>
  <si>
    <t>86901</t>
  </si>
  <si>
    <t>86904</t>
  </si>
  <si>
    <t>12.3</t>
  </si>
  <si>
    <t>13.1</t>
  </si>
  <si>
    <t>86906</t>
  </si>
  <si>
    <t>95472</t>
  </si>
  <si>
    <t>100849</t>
  </si>
  <si>
    <t>100868</t>
  </si>
  <si>
    <t>14.1</t>
  </si>
  <si>
    <t>INSTALAÇÃO DE GÁS</t>
  </si>
  <si>
    <t>10.4</t>
  </si>
  <si>
    <t>92688</t>
  </si>
  <si>
    <t>91341</t>
  </si>
  <si>
    <t>92693</t>
  </si>
  <si>
    <t>39634</t>
  </si>
  <si>
    <t>11756</t>
  </si>
  <si>
    <t>10851</t>
  </si>
  <si>
    <t>93653</t>
  </si>
  <si>
    <t>91924</t>
  </si>
  <si>
    <t>91930</t>
  </si>
  <si>
    <t>98307</t>
  </si>
  <si>
    <t>97881</t>
  </si>
  <si>
    <t>6.9</t>
  </si>
  <si>
    <t>10.5</t>
  </si>
  <si>
    <t>10.6</t>
  </si>
  <si>
    <t>91794</t>
  </si>
  <si>
    <t>89726</t>
  </si>
  <si>
    <t>89724</t>
  </si>
  <si>
    <t>89732</t>
  </si>
  <si>
    <t>89746</t>
  </si>
  <si>
    <t>89744</t>
  </si>
  <si>
    <t>89985</t>
  </si>
  <si>
    <t>11.2</t>
  </si>
  <si>
    <t>11.3</t>
  </si>
  <si>
    <t>11.4</t>
  </si>
  <si>
    <t>11.5</t>
  </si>
  <si>
    <t>11.6</t>
  </si>
  <si>
    <t>11.7</t>
  </si>
  <si>
    <t>11.8</t>
  </si>
  <si>
    <t>11.9</t>
  </si>
  <si>
    <t>11.10</t>
  </si>
  <si>
    <t>11.11</t>
  </si>
  <si>
    <t>CERCAMENTO COM MOURÕES DE CONCRETO, RETO, H=3,00 M, ESPAÇAMENTO DE 2,5 M, CRAVADOS 0,5 M, COM ARAME GALVANIZADO 12 BWD - FORNECIMENTO E INSTALAÇÃO E BASE COM VIGA BALDRAME.</t>
  </si>
  <si>
    <t>94216</t>
  </si>
  <si>
    <t>92256</t>
  </si>
  <si>
    <t>92580</t>
  </si>
  <si>
    <t>102664</t>
  </si>
  <si>
    <t>90789</t>
  </si>
  <si>
    <t>90797</t>
  </si>
  <si>
    <t>91305</t>
  </si>
  <si>
    <t>94569</t>
  </si>
  <si>
    <t>100674</t>
  </si>
  <si>
    <t>100322</t>
  </si>
  <si>
    <t>92411</t>
  </si>
  <si>
    <t>92447</t>
  </si>
  <si>
    <t>96531</t>
  </si>
  <si>
    <t>94970</t>
  </si>
  <si>
    <t>93187</t>
  </si>
  <si>
    <t>93197</t>
  </si>
  <si>
    <t>91833</t>
  </si>
  <si>
    <t>91834</t>
  </si>
  <si>
    <t>91836</t>
  </si>
  <si>
    <t>91856</t>
  </si>
  <si>
    <t>93008</t>
  </si>
  <si>
    <t>91928</t>
  </si>
  <si>
    <t>91937</t>
  </si>
  <si>
    <t>91940</t>
  </si>
  <si>
    <t>91941</t>
  </si>
  <si>
    <t>91942</t>
  </si>
  <si>
    <t>93657</t>
  </si>
  <si>
    <t>101883</t>
  </si>
  <si>
    <t>101938</t>
  </si>
  <si>
    <t>91964</t>
  </si>
  <si>
    <t>91970</t>
  </si>
  <si>
    <t>91992</t>
  </si>
  <si>
    <t>91996</t>
  </si>
  <si>
    <t>91997</t>
  </si>
  <si>
    <t>92000</t>
  </si>
  <si>
    <t>92022</t>
  </si>
  <si>
    <t>92029</t>
  </si>
  <si>
    <t>97586</t>
  </si>
  <si>
    <t>103782</t>
  </si>
  <si>
    <t>101498</t>
  </si>
  <si>
    <t>100579</t>
  </si>
  <si>
    <t>97605</t>
  </si>
  <si>
    <t>98263</t>
  </si>
  <si>
    <t>98300</t>
  </si>
  <si>
    <t>98308</t>
  </si>
  <si>
    <t>100554</t>
  </si>
  <si>
    <t>89401</t>
  </si>
  <si>
    <t>89446</t>
  </si>
  <si>
    <t>89449</t>
  </si>
  <si>
    <t>89711</t>
  </si>
  <si>
    <t>89712</t>
  </si>
  <si>
    <t>89714</t>
  </si>
  <si>
    <t>89358</t>
  </si>
  <si>
    <t>89362</t>
  </si>
  <si>
    <t>89395</t>
  </si>
  <si>
    <t>89485</t>
  </si>
  <si>
    <t>89501</t>
  </si>
  <si>
    <t>89502</t>
  </si>
  <si>
    <t>89557</t>
  </si>
  <si>
    <t>89569</t>
  </si>
  <si>
    <t>89579</t>
  </si>
  <si>
    <t>89596</t>
  </si>
  <si>
    <t>89623</t>
  </si>
  <si>
    <t>89625</t>
  </si>
  <si>
    <t>89627</t>
  </si>
  <si>
    <t>89687</t>
  </si>
  <si>
    <t>89696</t>
  </si>
  <si>
    <t>89731</t>
  </si>
  <si>
    <t>89784</t>
  </si>
  <si>
    <t>89785</t>
  </si>
  <si>
    <t>89861</t>
  </si>
  <si>
    <t>94715</t>
  </si>
  <si>
    <t>97897</t>
  </si>
  <si>
    <t>98102</t>
  </si>
  <si>
    <t>102607</t>
  </si>
  <si>
    <t>89707</t>
  </si>
  <si>
    <t>89710</t>
  </si>
  <si>
    <t>86872</t>
  </si>
  <si>
    <t>86895</t>
  </si>
  <si>
    <t>86900</t>
  </si>
  <si>
    <t>86909</t>
  </si>
  <si>
    <t>86932</t>
  </si>
  <si>
    <t>95544</t>
  </si>
  <si>
    <t>95547</t>
  </si>
  <si>
    <t>100860</t>
  </si>
  <si>
    <t>100866</t>
  </si>
  <si>
    <t>98071</t>
  </si>
  <si>
    <t>98076</t>
  </si>
  <si>
    <t>98081</t>
  </si>
  <si>
    <t>89986</t>
  </si>
  <si>
    <t>89987</t>
  </si>
  <si>
    <t>94499</t>
  </si>
  <si>
    <t>94500</t>
  </si>
  <si>
    <t>96521</t>
  </si>
  <si>
    <t>101617</t>
  </si>
  <si>
    <t>92393</t>
  </si>
  <si>
    <t>88484</t>
  </si>
  <si>
    <t>88485</t>
  </si>
  <si>
    <t>100739</t>
  </si>
  <si>
    <t>102494</t>
  </si>
  <si>
    <t>101094</t>
  </si>
  <si>
    <t>101739</t>
  </si>
  <si>
    <t>88650</t>
  </si>
  <si>
    <t>94992</t>
  </si>
  <si>
    <t>87630</t>
  </si>
  <si>
    <t>87745</t>
  </si>
  <si>
    <t>87777</t>
  </si>
  <si>
    <t>90408</t>
  </si>
  <si>
    <t>101965</t>
  </si>
  <si>
    <t>96110</t>
  </si>
  <si>
    <t>98509</t>
  </si>
  <si>
    <t>98510</t>
  </si>
  <si>
    <t>103946</t>
  </si>
  <si>
    <t>CONSTRUÇÃO EMEI MUNDO DA FANTASIA</t>
  </si>
  <si>
    <t>6.10</t>
  </si>
  <si>
    <t>2.8</t>
  </si>
  <si>
    <t>2.9</t>
  </si>
  <si>
    <t>2.10</t>
  </si>
  <si>
    <t>2.11</t>
  </si>
  <si>
    <t>2.12</t>
  </si>
  <si>
    <t>2.13</t>
  </si>
  <si>
    <t>2.14</t>
  </si>
  <si>
    <t>2.15</t>
  </si>
  <si>
    <t>2.16</t>
  </si>
  <si>
    <t>FECHAMENTOS</t>
  </si>
  <si>
    <t>4.6</t>
  </si>
  <si>
    <t>4.7</t>
  </si>
  <si>
    <t>5.8</t>
  </si>
  <si>
    <t>5.9</t>
  </si>
  <si>
    <t>5.10</t>
  </si>
  <si>
    <t>5.11</t>
  </si>
  <si>
    <t>5.12</t>
  </si>
  <si>
    <t>6.11</t>
  </si>
  <si>
    <t>6.12</t>
  </si>
  <si>
    <t>6.13</t>
  </si>
  <si>
    <t>6.14</t>
  </si>
  <si>
    <t>6.15</t>
  </si>
  <si>
    <t>6.16</t>
  </si>
  <si>
    <t>6.17</t>
  </si>
  <si>
    <t>6.18</t>
  </si>
  <si>
    <t>8.13</t>
  </si>
  <si>
    <t>8.14</t>
  </si>
  <si>
    <t>8.15</t>
  </si>
  <si>
    <t>8.16</t>
  </si>
  <si>
    <t>8.17</t>
  </si>
  <si>
    <t>8.18</t>
  </si>
  <si>
    <t>10.7</t>
  </si>
  <si>
    <t>5º Mês</t>
  </si>
  <si>
    <t>6º Mês</t>
  </si>
  <si>
    <t>1.5</t>
  </si>
  <si>
    <t>INSTALAÇÃO DE REDE ESTRUTURADA</t>
  </si>
  <si>
    <t>INSTALAÇÕES HIDRÁULICAS</t>
  </si>
  <si>
    <t>INSATALAÇÕES SANITÁRIAS</t>
  </si>
  <si>
    <t>11.12</t>
  </si>
  <si>
    <t>11.13</t>
  </si>
  <si>
    <t>11.14</t>
  </si>
  <si>
    <t>11.15</t>
  </si>
  <si>
    <t>11.16</t>
  </si>
  <si>
    <t>11.17</t>
  </si>
  <si>
    <t>11.18</t>
  </si>
  <si>
    <t>11.19</t>
  </si>
  <si>
    <t>11.20</t>
  </si>
  <si>
    <t>11.21</t>
  </si>
  <si>
    <t>6.19</t>
  </si>
  <si>
    <t>6.20</t>
  </si>
  <si>
    <t>6.21</t>
  </si>
  <si>
    <t>6.22</t>
  </si>
  <si>
    <t>6.23</t>
  </si>
  <si>
    <t>7.5</t>
  </si>
  <si>
    <t>7.7</t>
  </si>
  <si>
    <t>8.19</t>
  </si>
  <si>
    <t>8.20</t>
  </si>
  <si>
    <t>8.21</t>
  </si>
  <si>
    <t>8.22</t>
  </si>
  <si>
    <t>8.23</t>
  </si>
  <si>
    <t>8.24</t>
  </si>
  <si>
    <t>8.25</t>
  </si>
  <si>
    <t>8.26</t>
  </si>
  <si>
    <t>8.27</t>
  </si>
  <si>
    <t>8.28</t>
  </si>
  <si>
    <t>8.29</t>
  </si>
  <si>
    <t>8.30</t>
  </si>
  <si>
    <t>8.31</t>
  </si>
  <si>
    <t>8.32</t>
  </si>
  <si>
    <t>9.2</t>
  </si>
  <si>
    <t>9.3</t>
  </si>
  <si>
    <t>9.4</t>
  </si>
  <si>
    <t>9.5</t>
  </si>
  <si>
    <t>9.6</t>
  </si>
  <si>
    <t>9.7</t>
  </si>
  <si>
    <t>9.8</t>
  </si>
  <si>
    <t>9.9</t>
  </si>
  <si>
    <t>12.4</t>
  </si>
  <si>
    <t>12.5</t>
  </si>
  <si>
    <t>12.6</t>
  </si>
  <si>
    <t>12.7</t>
  </si>
  <si>
    <t>12.8</t>
  </si>
  <si>
    <t>12.9</t>
  </si>
  <si>
    <t>12.10</t>
  </si>
  <si>
    <t>12.11</t>
  </si>
  <si>
    <t>12.12</t>
  </si>
  <si>
    <t>12.13</t>
  </si>
  <si>
    <t>12.14</t>
  </si>
  <si>
    <t>12.15</t>
  </si>
  <si>
    <t>12.16</t>
  </si>
  <si>
    <t>12.17</t>
  </si>
  <si>
    <t>13.2</t>
  </si>
  <si>
    <t>13.3</t>
  </si>
  <si>
    <t>15.1</t>
  </si>
  <si>
    <t>REVESTIMENTO DE PAREDE E PISO</t>
  </si>
  <si>
    <t>RODAMEIO EM MADEIRA, ALTURA 7CM, FIXADO COM COLA E PARAFUSOS. AF_09/2020</t>
  </si>
  <si>
    <t>4.8</t>
  </si>
  <si>
    <t>4.9</t>
  </si>
  <si>
    <t>6.24</t>
  </si>
  <si>
    <t>6.25</t>
  </si>
  <si>
    <t>6.26</t>
  </si>
  <si>
    <t>6.27</t>
  </si>
  <si>
    <t>12.18</t>
  </si>
  <si>
    <t>12.19</t>
  </si>
  <si>
    <t>12.20</t>
  </si>
  <si>
    <t>12.21</t>
  </si>
  <si>
    <t>12.22</t>
  </si>
  <si>
    <t>12.23</t>
  </si>
  <si>
    <t>12.24</t>
  </si>
  <si>
    <t>12.25</t>
  </si>
  <si>
    <t>13.4</t>
  </si>
  <si>
    <t>13.5</t>
  </si>
  <si>
    <t>13.6</t>
  </si>
  <si>
    <t>13.7</t>
  </si>
  <si>
    <t>13.8</t>
  </si>
  <si>
    <t>13.9</t>
  </si>
  <si>
    <t>13.10</t>
  </si>
  <si>
    <t>13.11</t>
  </si>
  <si>
    <t>13.12</t>
  </si>
  <si>
    <t>13.13</t>
  </si>
  <si>
    <t>13.14</t>
  </si>
  <si>
    <t>13.15</t>
  </si>
  <si>
    <t>13.16</t>
  </si>
  <si>
    <t>13.17</t>
  </si>
  <si>
    <t>14.2</t>
  </si>
  <si>
    <t>14.3</t>
  </si>
  <si>
    <t>16.1</t>
  </si>
  <si>
    <t>14.4</t>
  </si>
  <si>
    <t>5.13</t>
  </si>
  <si>
    <t>TELA MOSQUITEIRO EM NYLON COM CANTONEIRA EM ALUMÍNIO</t>
  </si>
  <si>
    <t>5.14</t>
  </si>
  <si>
    <t>PORTÃO EM FERRO COM MONTANTES EM PERFIL U</t>
  </si>
  <si>
    <t>C6</t>
  </si>
  <si>
    <t>15.2</t>
  </si>
  <si>
    <t>PISO VINÍLICO EM RÉGUA COM ENCAIXE TIPO CLIQUE</t>
  </si>
  <si>
    <t>CERCAMENTO E ARBORIZAÇÃO</t>
  </si>
  <si>
    <t>15.3</t>
  </si>
  <si>
    <t>15.4</t>
  </si>
  <si>
    <t>PLANTIO DE ARBUSTO OU CERCA VIVA. AF_05/2018</t>
  </si>
  <si>
    <t>6.28</t>
  </si>
  <si>
    <t>6.29</t>
  </si>
  <si>
    <t>6.30</t>
  </si>
  <si>
    <t>PISO EMBORRACAHADO EXTERNO</t>
  </si>
  <si>
    <t>C7</t>
  </si>
  <si>
    <t>6.31</t>
  </si>
  <si>
    <t>8.33</t>
  </si>
  <si>
    <t>8.34</t>
  </si>
  <si>
    <t>8.35</t>
  </si>
  <si>
    <t>12366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</si>
</sst>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R$&quot;\ * #,##0.00_-;\-&quot;R$&quot;\ * #,##0.00_-;_-&quot;R$&quot;\ * &quot;-&quot;??_-;_-@_-"/>
    <numFmt numFmtId="43" formatCode="_-* #,##0.00_-;\-* #,##0.00_-;_-* &quot;-&quot;??_-;_-@_-"/>
    <numFmt numFmtId="164" formatCode="[$-416]d/m/yyyy"/>
    <numFmt numFmtId="165" formatCode="&quot;R$ &quot;#,##0.00"/>
    <numFmt numFmtId="166" formatCode="dd/mm/yy;@"/>
    <numFmt numFmtId="167" formatCode="_-* #,##0.00_-;\-* #,##0.00_-;_-* \-??_-;_-@_-"/>
    <numFmt numFmtId="168" formatCode="[$-416]mmm\-yy;@"/>
    <numFmt numFmtId="169" formatCode="_(&quot;R$&quot;* #,##0.00_);_(&quot;R$&quot;* \(#,##0.00\);_(&quot;R$&quot;* \-??_);_(@_)"/>
    <numFmt numFmtId="170" formatCode="_(* #,##0.00_);_(* \(#,##0.00\);_(* \-??_);_(@_)"/>
    <numFmt numFmtId="171" formatCode="&quot;R$&quot;\ #,##0.00"/>
  </numFmts>
  <fonts count="15" x14ac:knownFonts="1">
    <font>
      <sz val="11"/>
      <color theme="1"/>
      <name val="Calibri"/>
      <family val="2"/>
      <scheme val="minor"/>
    </font>
    <font>
      <sz val="10"/>
      <name val="Arial"/>
      <family val="2"/>
    </font>
    <font>
      <sz val="11"/>
      <color theme="1"/>
      <name val="Calibri"/>
      <family val="2"/>
      <scheme val="minor"/>
    </font>
    <font>
      <sz val="11"/>
      <color rgb="FF000000"/>
      <name val="Calibri"/>
      <family val="2"/>
      <charset val="1"/>
    </font>
    <font>
      <sz val="10"/>
      <name val="Arial"/>
      <family val="2"/>
      <charset val="1"/>
    </font>
    <font>
      <b/>
      <sz val="9"/>
      <color rgb="FF000000"/>
      <name val="Arial"/>
      <family val="2"/>
    </font>
    <font>
      <sz val="9"/>
      <color theme="1"/>
      <name val="Arial"/>
      <family val="2"/>
    </font>
    <font>
      <b/>
      <sz val="9"/>
      <color rgb="FFFFFFFF"/>
      <name val="Arial"/>
      <family val="2"/>
    </font>
    <font>
      <sz val="9"/>
      <name val="Arial"/>
      <family val="2"/>
    </font>
    <font>
      <sz val="9"/>
      <color rgb="FFFFFFFF"/>
      <name val="Arial"/>
      <family val="2"/>
    </font>
    <font>
      <b/>
      <sz val="9"/>
      <name val="Arial"/>
      <family val="2"/>
    </font>
    <font>
      <sz val="9"/>
      <color rgb="FF002060"/>
      <name val="Arial"/>
      <family val="2"/>
    </font>
    <font>
      <sz val="9"/>
      <color rgb="FFFF0000"/>
      <name val="Arial"/>
      <family val="2"/>
    </font>
    <font>
      <sz val="8"/>
      <name val="Calibri"/>
      <family val="2"/>
      <scheme val="minor"/>
    </font>
    <font>
      <sz val="9"/>
      <color theme="1"/>
      <name val="Calibri"/>
      <family val="2"/>
      <scheme val="minor"/>
    </font>
  </fonts>
  <fills count="11">
    <fill>
      <patternFill patternType="none"/>
    </fill>
    <fill>
      <patternFill patternType="gray125"/>
    </fill>
    <fill>
      <patternFill patternType="solid">
        <fgColor rgb="FFD9D9D9"/>
        <bgColor rgb="FFCFE0F1"/>
      </patternFill>
    </fill>
    <fill>
      <patternFill patternType="solid">
        <fgColor theme="0" tint="-0.14999847407452621"/>
        <bgColor rgb="FFCFE0F1"/>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rgb="FF333399"/>
      </patternFill>
    </fill>
    <fill>
      <patternFill patternType="solid">
        <fgColor theme="0" tint="-0.34998626667073579"/>
        <bgColor indexed="64"/>
      </patternFill>
    </fill>
    <fill>
      <patternFill patternType="solid">
        <fgColor theme="0" tint="-0.14999847407452621"/>
        <bgColor rgb="FF333399"/>
      </patternFill>
    </fill>
    <fill>
      <patternFill patternType="solid">
        <fgColor theme="0" tint="-0.249977111117893"/>
        <bgColor indexed="64"/>
      </patternFill>
    </fill>
    <fill>
      <patternFill patternType="solid">
        <fgColor indexed="22"/>
        <bgColor indexed="64"/>
      </patternFill>
    </fill>
  </fills>
  <borders count="26">
    <border>
      <left/>
      <right/>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top/>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bottom style="medium">
        <color indexed="64"/>
      </bottom>
      <diagonal/>
    </border>
    <border>
      <left style="medium">
        <color indexed="64"/>
      </left>
      <right/>
      <top style="thin">
        <color auto="1"/>
      </top>
      <bottom style="thin">
        <color auto="1"/>
      </bottom>
      <diagonal/>
    </border>
  </borders>
  <cellStyleXfs count="10">
    <xf numFmtId="0" fontId="0" fillId="0" borderId="0"/>
    <xf numFmtId="0" fontId="1" fillId="0" borderId="0"/>
    <xf numFmtId="44" fontId="2" fillId="0" borderId="0" applyFont="0" applyFill="0" applyBorder="0" applyAlignment="0" applyProtection="0"/>
    <xf numFmtId="9" fontId="2" fillId="0" borderId="0" applyFont="0" applyFill="0" applyBorder="0" applyAlignment="0" applyProtection="0"/>
    <xf numFmtId="0" fontId="3" fillId="0" borderId="0"/>
    <xf numFmtId="169" fontId="4" fillId="0" borderId="0" applyBorder="0" applyProtection="0"/>
    <xf numFmtId="0" fontId="4" fillId="0" borderId="0"/>
    <xf numFmtId="170" fontId="4" fillId="0" borderId="0" applyBorder="0" applyProtection="0"/>
    <xf numFmtId="170" fontId="4" fillId="0" borderId="0" applyBorder="0" applyProtection="0"/>
    <xf numFmtId="43" fontId="2" fillId="0" borderId="0" applyFont="0" applyFill="0" applyBorder="0" applyAlignment="0" applyProtection="0"/>
  </cellStyleXfs>
  <cellXfs count="160">
    <xf numFmtId="0" fontId="0" fillId="0" borderId="0" xfId="0"/>
    <xf numFmtId="0" fontId="6" fillId="0" borderId="0" xfId="0" applyFont="1"/>
    <xf numFmtId="0" fontId="9" fillId="0" borderId="0" xfId="0" applyFont="1"/>
    <xf numFmtId="0" fontId="7" fillId="0" borderId="8" xfId="0" applyFont="1" applyBorder="1" applyAlignment="1">
      <alignment horizontal="left"/>
    </xf>
    <xf numFmtId="0" fontId="7" fillId="0" borderId="0" xfId="0" applyFont="1" applyAlignment="1">
      <alignment horizontal="left"/>
    </xf>
    <xf numFmtId="4" fontId="8" fillId="0" borderId="0" xfId="0" applyNumberFormat="1" applyFont="1" applyAlignment="1">
      <alignment horizontal="center"/>
    </xf>
    <xf numFmtId="1" fontId="6" fillId="3" borderId="9" xfId="0" applyNumberFormat="1" applyFont="1" applyFill="1" applyBorder="1" applyAlignment="1">
      <alignment horizontal="left"/>
    </xf>
    <xf numFmtId="1" fontId="5" fillId="4" borderId="2" xfId="0" applyNumberFormat="1" applyFont="1" applyFill="1" applyBorder="1" applyAlignment="1" applyProtection="1">
      <alignment horizontal="left"/>
      <protection locked="0"/>
    </xf>
    <xf numFmtId="165" fontId="6" fillId="4" borderId="2" xfId="0" applyNumberFormat="1" applyFont="1" applyFill="1" applyBorder="1" applyAlignment="1" applyProtection="1">
      <alignment horizontal="left"/>
      <protection locked="0"/>
    </xf>
    <xf numFmtId="49" fontId="6" fillId="4" borderId="2" xfId="0" applyNumberFormat="1" applyFont="1" applyFill="1" applyBorder="1" applyProtection="1">
      <protection locked="0"/>
    </xf>
    <xf numFmtId="166" fontId="6" fillId="4" borderId="2" xfId="0" applyNumberFormat="1" applyFont="1" applyFill="1" applyBorder="1" applyAlignment="1" applyProtection="1">
      <alignment horizontal="left"/>
      <protection locked="0"/>
    </xf>
    <xf numFmtId="0" fontId="10" fillId="4" borderId="2" xfId="0" applyFont="1" applyFill="1" applyBorder="1" applyAlignment="1" applyProtection="1">
      <alignment horizontal="left" wrapText="1"/>
      <protection locked="0"/>
    </xf>
    <xf numFmtId="0" fontId="6" fillId="0" borderId="0" xfId="0" applyFont="1" applyProtection="1">
      <protection locked="0"/>
    </xf>
    <xf numFmtId="1" fontId="6" fillId="0" borderId="9" xfId="0" applyNumberFormat="1" applyFont="1" applyBorder="1" applyAlignment="1">
      <alignment horizontal="left" vertical="center"/>
    </xf>
    <xf numFmtId="1" fontId="6" fillId="0" borderId="2" xfId="0" applyNumberFormat="1" applyFont="1" applyBorder="1" applyAlignment="1" applyProtection="1">
      <alignment horizontal="left" vertical="center"/>
      <protection locked="0"/>
    </xf>
    <xf numFmtId="165" fontId="6" fillId="0" borderId="2" xfId="0" applyNumberFormat="1" applyFont="1" applyBorder="1" applyAlignment="1" applyProtection="1">
      <alignment horizontal="left" vertical="center" wrapText="1"/>
      <protection locked="0"/>
    </xf>
    <xf numFmtId="49" fontId="6" fillId="0" borderId="2" xfId="0" applyNumberFormat="1" applyFont="1" applyBorder="1" applyAlignment="1" applyProtection="1">
      <alignment horizontal="center" vertical="center" wrapText="1"/>
      <protection locked="0"/>
    </xf>
    <xf numFmtId="168" fontId="6" fillId="0" borderId="2" xfId="0" applyNumberFormat="1" applyFont="1" applyBorder="1" applyAlignment="1" applyProtection="1">
      <alignment horizontal="left" vertical="center"/>
      <protection locked="0"/>
    </xf>
    <xf numFmtId="0" fontId="8" fillId="0" borderId="2" xfId="0" applyFont="1" applyBorder="1" applyAlignment="1" applyProtection="1">
      <alignment vertical="center" wrapText="1"/>
      <protection locked="0"/>
    </xf>
    <xf numFmtId="167" fontId="8" fillId="0" borderId="2" xfId="0" applyNumberFormat="1" applyFont="1" applyBorder="1" applyAlignment="1" applyProtection="1">
      <alignment horizontal="center" vertical="center"/>
      <protection locked="0"/>
    </xf>
    <xf numFmtId="0" fontId="6" fillId="0" borderId="0" xfId="0" applyFont="1" applyAlignment="1">
      <alignment horizontal="center" wrapText="1"/>
    </xf>
    <xf numFmtId="0" fontId="8" fillId="0" borderId="0" xfId="0" applyFont="1"/>
    <xf numFmtId="167" fontId="8" fillId="0" borderId="2" xfId="0" applyNumberFormat="1" applyFont="1" applyBorder="1" applyAlignment="1">
      <alignment horizontal="center" vertical="center"/>
    </xf>
    <xf numFmtId="10" fontId="9" fillId="0" borderId="6" xfId="3" applyNumberFormat="1" applyFont="1" applyBorder="1" applyAlignment="1" applyProtection="1">
      <alignment horizontal="center" vertical="center"/>
    </xf>
    <xf numFmtId="0" fontId="7" fillId="0" borderId="0" xfId="0" applyFont="1" applyAlignment="1">
      <alignment horizontal="center" vertical="center"/>
    </xf>
    <xf numFmtId="1" fontId="8" fillId="0" borderId="0" xfId="0" applyNumberFormat="1" applyFont="1" applyAlignment="1">
      <alignment horizontal="center" vertical="center"/>
    </xf>
    <xf numFmtId="10" fontId="9" fillId="0" borderId="0" xfId="3" applyNumberFormat="1" applyFont="1" applyBorder="1" applyAlignment="1" applyProtection="1">
      <alignment horizontal="center" vertical="center"/>
    </xf>
    <xf numFmtId="0" fontId="6" fillId="4" borderId="2" xfId="0" applyFont="1" applyFill="1" applyBorder="1" applyAlignment="1" applyProtection="1">
      <alignment horizontal="center" vertical="center"/>
      <protection locked="0"/>
    </xf>
    <xf numFmtId="167" fontId="8" fillId="4" borderId="2" xfId="0" applyNumberFormat="1" applyFont="1" applyFill="1" applyBorder="1" applyAlignment="1" applyProtection="1">
      <alignment horizontal="center" vertical="center"/>
      <protection locked="0"/>
    </xf>
    <xf numFmtId="167" fontId="10" fillId="3" borderId="2" xfId="0" applyNumberFormat="1" applyFont="1" applyFill="1" applyBorder="1" applyAlignment="1">
      <alignment horizontal="center" vertical="center"/>
    </xf>
    <xf numFmtId="10" fontId="6" fillId="4" borderId="2" xfId="3" applyNumberFormat="1" applyFont="1" applyFill="1" applyBorder="1" applyAlignment="1" applyProtection="1">
      <alignment horizontal="center" vertical="center"/>
      <protection locked="0"/>
    </xf>
    <xf numFmtId="10" fontId="6" fillId="4" borderId="7"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10" fontId="6" fillId="0" borderId="2" xfId="3" applyNumberFormat="1" applyFont="1" applyFill="1" applyBorder="1" applyAlignment="1" applyProtection="1">
      <alignment horizontal="center" vertical="center"/>
      <protection locked="0"/>
    </xf>
    <xf numFmtId="10" fontId="6" fillId="0" borderId="7" xfId="3"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right" vertical="center"/>
    </xf>
    <xf numFmtId="0" fontId="9" fillId="0" borderId="0" xfId="0" applyFont="1" applyAlignment="1">
      <alignment horizontal="right" vertical="center"/>
    </xf>
    <xf numFmtId="0" fontId="6" fillId="0" borderId="0" xfId="0" applyFont="1" applyAlignment="1" applyProtection="1">
      <alignment horizontal="right" vertical="center"/>
      <protection locked="0"/>
    </xf>
    <xf numFmtId="167" fontId="11" fillId="0" borderId="0" xfId="0" applyNumberFormat="1" applyFont="1" applyAlignment="1" applyProtection="1">
      <alignment horizontal="right" vertical="center"/>
      <protection locked="0"/>
    </xf>
    <xf numFmtId="0" fontId="6" fillId="0" borderId="5" xfId="0" applyFont="1" applyBorder="1" applyAlignment="1">
      <alignment horizontal="right" vertical="center"/>
    </xf>
    <xf numFmtId="0" fontId="6" fillId="0" borderId="2" xfId="0" applyFont="1" applyBorder="1" applyAlignment="1">
      <alignment horizontal="right" vertical="center"/>
    </xf>
    <xf numFmtId="0" fontId="8" fillId="2" borderId="2" xfId="0" applyFont="1" applyFill="1" applyBorder="1" applyAlignment="1">
      <alignment horizontal="center" vertical="center"/>
    </xf>
    <xf numFmtId="0" fontId="8" fillId="7" borderId="0" xfId="0" applyFont="1" applyFill="1" applyAlignment="1">
      <alignment horizontal="right" vertical="center"/>
    </xf>
    <xf numFmtId="0" fontId="8" fillId="7" borderId="0" xfId="0" applyFont="1" applyFill="1"/>
    <xf numFmtId="0" fontId="10" fillId="6" borderId="2" xfId="0" applyFont="1" applyFill="1" applyBorder="1" applyAlignment="1">
      <alignment horizontal="center" vertical="center" wrapText="1"/>
    </xf>
    <xf numFmtId="10" fontId="10" fillId="6" borderId="2" xfId="3" applyNumberFormat="1" applyFont="1" applyFill="1" applyBorder="1" applyAlignment="1" applyProtection="1">
      <alignment horizontal="center" vertical="center" wrapText="1"/>
    </xf>
    <xf numFmtId="0" fontId="8" fillId="2" borderId="2" xfId="0" applyFont="1" applyFill="1" applyBorder="1" applyAlignment="1">
      <alignment vertical="center" wrapText="1"/>
    </xf>
    <xf numFmtId="0" fontId="8" fillId="2" borderId="7" xfId="0" applyFont="1" applyFill="1" applyBorder="1" applyAlignment="1">
      <alignment horizontal="center" vertical="center"/>
    </xf>
    <xf numFmtId="17" fontId="10" fillId="3" borderId="12" xfId="0" applyNumberFormat="1" applyFont="1" applyFill="1" applyBorder="1" applyAlignment="1">
      <alignment horizontal="center" vertical="center"/>
    </xf>
    <xf numFmtId="10" fontId="10" fillId="4" borderId="12" xfId="3" applyNumberFormat="1" applyFont="1" applyFill="1" applyBorder="1" applyAlignment="1" applyProtection="1">
      <alignment horizontal="center" vertical="center"/>
    </xf>
    <xf numFmtId="10" fontId="10" fillId="4" borderId="13" xfId="3" applyNumberFormat="1" applyFont="1" applyFill="1" applyBorder="1" applyAlignment="1" applyProtection="1">
      <alignment horizontal="center" vertical="center"/>
    </xf>
    <xf numFmtId="14" fontId="5" fillId="4" borderId="0" xfId="0" applyNumberFormat="1" applyFont="1" applyFill="1"/>
    <xf numFmtId="0" fontId="5" fillId="4" borderId="0" xfId="0" applyFont="1" applyFill="1"/>
    <xf numFmtId="167" fontId="10" fillId="4" borderId="2" xfId="0" applyNumberFormat="1" applyFont="1" applyFill="1" applyBorder="1" applyAlignment="1" applyProtection="1">
      <alignment horizontal="center" vertical="center"/>
      <protection locked="0"/>
    </xf>
    <xf numFmtId="1" fontId="12" fillId="0" borderId="0" xfId="0" applyNumberFormat="1" applyFont="1" applyAlignment="1" applyProtection="1">
      <alignment horizontal="left"/>
      <protection locked="0"/>
    </xf>
    <xf numFmtId="0" fontId="9" fillId="0" borderId="0" xfId="0" applyFont="1" applyProtection="1">
      <protection locked="0"/>
    </xf>
    <xf numFmtId="0" fontId="10" fillId="8" borderId="9" xfId="0" applyFont="1" applyFill="1" applyBorder="1" applyAlignment="1">
      <alignment vertical="center"/>
    </xf>
    <xf numFmtId="0" fontId="10" fillId="0" borderId="7" xfId="0"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0" fontId="10" fillId="8" borderId="11" xfId="0" applyFont="1" applyFill="1" applyBorder="1" applyAlignment="1">
      <alignment vertical="center"/>
    </xf>
    <xf numFmtId="0" fontId="8" fillId="0" borderId="24" xfId="0" applyFont="1" applyBorder="1" applyAlignment="1" applyProtection="1">
      <alignment horizontal="left" vertical="center"/>
      <protection locked="0"/>
    </xf>
    <xf numFmtId="1" fontId="12" fillId="0" borderId="19" xfId="0" applyNumberFormat="1" applyFont="1" applyBorder="1" applyAlignment="1">
      <alignment horizontal="left" vertical="center"/>
    </xf>
    <xf numFmtId="1" fontId="8" fillId="0" borderId="19" xfId="0" applyNumberFormat="1" applyFont="1" applyBorder="1" applyAlignment="1">
      <alignment horizontal="left" vertical="center"/>
    </xf>
    <xf numFmtId="1" fontId="8" fillId="0" borderId="1" xfId="0" applyNumberFormat="1" applyFont="1" applyBorder="1" applyAlignment="1">
      <alignment horizontal="left" vertical="center"/>
    </xf>
    <xf numFmtId="0" fontId="10" fillId="8" borderId="2" xfId="0" applyFont="1" applyFill="1" applyBorder="1" applyAlignment="1">
      <alignment vertical="center"/>
    </xf>
    <xf numFmtId="165" fontId="10" fillId="6" borderId="2" xfId="0" applyNumberFormat="1" applyFont="1" applyFill="1" applyBorder="1" applyAlignment="1">
      <alignment horizontal="center" vertical="center" wrapText="1"/>
    </xf>
    <xf numFmtId="0" fontId="8" fillId="4" borderId="0" xfId="0" applyFont="1" applyFill="1"/>
    <xf numFmtId="0" fontId="8"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4" fontId="10" fillId="9" borderId="2" xfId="0" applyNumberFormat="1" applyFont="1" applyFill="1" applyBorder="1" applyAlignment="1">
      <alignment horizontal="center" vertical="center"/>
    </xf>
    <xf numFmtId="1" fontId="10" fillId="4" borderId="2" xfId="0" applyNumberFormat="1" applyFont="1" applyFill="1" applyBorder="1" applyAlignment="1">
      <alignment horizontal="center" vertical="center"/>
    </xf>
    <xf numFmtId="1" fontId="10" fillId="4" borderId="2" xfId="0" applyNumberFormat="1" applyFont="1" applyFill="1" applyBorder="1" applyAlignment="1">
      <alignment horizontal="left" vertical="center"/>
    </xf>
    <xf numFmtId="171" fontId="10" fillId="4" borderId="2" xfId="0" applyNumberFormat="1" applyFont="1" applyFill="1" applyBorder="1" applyAlignment="1">
      <alignment horizontal="center" vertical="center"/>
    </xf>
    <xf numFmtId="10" fontId="10" fillId="4" borderId="2" xfId="0" applyNumberFormat="1" applyFont="1" applyFill="1" applyBorder="1" applyAlignment="1">
      <alignment horizontal="center" vertical="center"/>
    </xf>
    <xf numFmtId="1" fontId="8" fillId="5" borderId="2" xfId="0" applyNumberFormat="1" applyFont="1" applyFill="1" applyBorder="1" applyAlignment="1">
      <alignment horizontal="center" vertical="center"/>
    </xf>
    <xf numFmtId="1" fontId="8" fillId="5" borderId="2" xfId="0" applyNumberFormat="1" applyFont="1" applyFill="1" applyBorder="1" applyAlignment="1">
      <alignment horizontal="left" vertical="center"/>
    </xf>
    <xf numFmtId="171" fontId="8" fillId="5" borderId="2" xfId="0" applyNumberFormat="1" applyFont="1" applyFill="1" applyBorder="1" applyAlignment="1">
      <alignment horizontal="center" vertical="center"/>
    </xf>
    <xf numFmtId="10" fontId="8" fillId="5" borderId="2" xfId="0" applyNumberFormat="1" applyFont="1" applyFill="1" applyBorder="1" applyAlignment="1">
      <alignment horizontal="center" vertical="center"/>
    </xf>
    <xf numFmtId="10" fontId="10" fillId="5" borderId="2" xfId="0" applyNumberFormat="1" applyFont="1" applyFill="1" applyBorder="1" applyAlignment="1">
      <alignment horizontal="center" vertical="center"/>
    </xf>
    <xf numFmtId="171" fontId="10" fillId="5" borderId="2" xfId="0" applyNumberFormat="1" applyFont="1" applyFill="1" applyBorder="1" applyAlignment="1">
      <alignment horizontal="center" vertical="center"/>
    </xf>
    <xf numFmtId="1" fontId="8" fillId="5" borderId="2" xfId="0" applyNumberFormat="1" applyFont="1" applyFill="1" applyBorder="1" applyAlignment="1">
      <alignment horizontal="left" vertical="center" wrapText="1"/>
    </xf>
    <xf numFmtId="10" fontId="8" fillId="5" borderId="2" xfId="0" applyNumberFormat="1" applyFont="1" applyFill="1" applyBorder="1" applyAlignment="1">
      <alignment horizontal="center" vertical="center" wrapText="1"/>
    </xf>
    <xf numFmtId="171" fontId="8" fillId="5" borderId="2" xfId="0" applyNumberFormat="1" applyFont="1" applyFill="1" applyBorder="1" applyAlignment="1">
      <alignment horizontal="center" vertical="center" wrapText="1"/>
    </xf>
    <xf numFmtId="1" fontId="10" fillId="4" borderId="2" xfId="0" applyNumberFormat="1" applyFont="1" applyFill="1" applyBorder="1" applyAlignment="1">
      <alignment horizontal="center" vertical="center" wrapText="1"/>
    </xf>
    <xf numFmtId="1" fontId="10" fillId="4" borderId="2" xfId="0" applyNumberFormat="1" applyFont="1" applyFill="1" applyBorder="1" applyAlignment="1">
      <alignment horizontal="left" vertical="center" wrapText="1"/>
    </xf>
    <xf numFmtId="1" fontId="8" fillId="5" borderId="2" xfId="0" applyNumberFormat="1" applyFont="1" applyFill="1" applyBorder="1" applyAlignment="1">
      <alignment horizontal="center" vertical="center" wrapText="1"/>
    </xf>
    <xf numFmtId="0" fontId="10" fillId="10" borderId="2" xfId="0" applyFont="1" applyFill="1" applyBorder="1" applyAlignment="1">
      <alignment horizontal="center" vertical="center"/>
    </xf>
    <xf numFmtId="0" fontId="10" fillId="10" borderId="2" xfId="0" applyFont="1" applyFill="1" applyBorder="1" applyAlignment="1">
      <alignment horizontal="left" vertical="center"/>
    </xf>
    <xf numFmtId="10" fontId="10" fillId="10" borderId="2" xfId="3" applyNumberFormat="1" applyFont="1" applyFill="1" applyBorder="1" applyAlignment="1">
      <alignment horizontal="center" vertical="center"/>
    </xf>
    <xf numFmtId="171" fontId="10" fillId="10" borderId="2" xfId="3" applyNumberFormat="1" applyFont="1" applyFill="1" applyBorder="1" applyAlignment="1">
      <alignment horizontal="center" vertical="center"/>
    </xf>
    <xf numFmtId="10" fontId="10" fillId="10" borderId="2" xfId="9" applyNumberFormat="1" applyFont="1" applyFill="1" applyBorder="1" applyAlignment="1">
      <alignment horizontal="center" vertical="center"/>
    </xf>
    <xf numFmtId="0" fontId="10" fillId="9" borderId="2" xfId="0" applyFont="1" applyFill="1" applyBorder="1" applyAlignment="1">
      <alignment horizontal="center" vertical="center"/>
    </xf>
    <xf numFmtId="0" fontId="10" fillId="9" borderId="2" xfId="0" applyFont="1" applyFill="1" applyBorder="1" applyAlignment="1">
      <alignment horizontal="left" vertical="center"/>
    </xf>
    <xf numFmtId="171" fontId="10" fillId="9" borderId="2" xfId="0" applyNumberFormat="1" applyFont="1" applyFill="1" applyBorder="1" applyAlignment="1">
      <alignment horizontal="center" vertical="center"/>
    </xf>
    <xf numFmtId="4" fontId="12" fillId="0" borderId="0" xfId="0" applyNumberFormat="1" applyFont="1" applyAlignment="1">
      <alignment horizontal="center" vertical="center"/>
    </xf>
    <xf numFmtId="4" fontId="12" fillId="4" borderId="2" xfId="0" applyNumberFormat="1" applyFont="1" applyFill="1" applyBorder="1" applyAlignment="1" applyProtection="1">
      <alignment horizontal="center" vertical="center"/>
      <protection locked="0"/>
    </xf>
    <xf numFmtId="0" fontId="12" fillId="0" borderId="0" xfId="0" applyFont="1" applyAlignment="1">
      <alignment horizontal="center" vertical="center"/>
    </xf>
    <xf numFmtId="1" fontId="6" fillId="3" borderId="25" xfId="0" applyNumberFormat="1" applyFont="1" applyFill="1" applyBorder="1" applyAlignment="1">
      <alignment horizontal="center"/>
    </xf>
    <xf numFmtId="1" fontId="6" fillId="3" borderId="4" xfId="0" applyNumberFormat="1" applyFont="1" applyFill="1" applyBorder="1" applyAlignment="1">
      <alignment horizontal="center"/>
    </xf>
    <xf numFmtId="1" fontId="6" fillId="3" borderId="5" xfId="0" applyNumberFormat="1" applyFont="1" applyFill="1" applyBorder="1" applyAlignment="1">
      <alignment horizontal="center"/>
    </xf>
    <xf numFmtId="1" fontId="10" fillId="8" borderId="3" xfId="0" applyNumberFormat="1" applyFont="1" applyFill="1" applyBorder="1" applyAlignment="1">
      <alignment horizontal="center" vertical="center" wrapText="1"/>
    </xf>
    <xf numFmtId="10" fontId="6" fillId="4" borderId="3" xfId="3" applyNumberFormat="1" applyFont="1" applyFill="1" applyBorder="1" applyAlignment="1" applyProtection="1">
      <alignment horizontal="center" vertical="center"/>
      <protection locked="0"/>
    </xf>
    <xf numFmtId="10" fontId="6" fillId="4" borderId="10" xfId="3" applyNumberFormat="1" applyFont="1" applyFill="1" applyBorder="1" applyAlignment="1" applyProtection="1">
      <alignment horizontal="center" vertical="center"/>
      <protection locked="0"/>
    </xf>
    <xf numFmtId="171" fontId="6" fillId="0" borderId="0" xfId="0" applyNumberFormat="1" applyFont="1" applyAlignment="1">
      <alignment horizontal="center" vertical="center"/>
    </xf>
    <xf numFmtId="171" fontId="10" fillId="10" borderId="2" xfId="0" applyNumberFormat="1" applyFont="1" applyFill="1" applyBorder="1" applyAlignment="1">
      <alignment horizontal="center" vertical="center"/>
    </xf>
    <xf numFmtId="2" fontId="6" fillId="0" borderId="5" xfId="0" applyNumberFormat="1" applyFont="1" applyBorder="1" applyAlignment="1">
      <alignment horizontal="right" vertical="center"/>
    </xf>
    <xf numFmtId="4" fontId="10" fillId="0" borderId="2" xfId="0" applyNumberFormat="1" applyFont="1" applyBorder="1" applyAlignment="1" applyProtection="1">
      <alignment horizontal="center" vertical="center"/>
      <protection locked="0"/>
    </xf>
    <xf numFmtId="2" fontId="6" fillId="0" borderId="0" xfId="0" applyNumberFormat="1" applyFont="1"/>
    <xf numFmtId="1" fontId="10" fillId="6" borderId="2" xfId="0" applyNumberFormat="1" applyFont="1" applyFill="1" applyBorder="1" applyAlignment="1">
      <alignment horizontal="center" vertical="center" wrapText="1"/>
    </xf>
    <xf numFmtId="2" fontId="6" fillId="0" borderId="2" xfId="0" applyNumberFormat="1" applyFont="1" applyBorder="1" applyAlignment="1">
      <alignment horizontal="right" vertical="center"/>
    </xf>
    <xf numFmtId="4" fontId="6" fillId="0" borderId="2" xfId="0" applyNumberFormat="1" applyFont="1" applyBorder="1" applyAlignment="1">
      <alignment horizontal="right" vertical="center"/>
    </xf>
    <xf numFmtId="1" fontId="5" fillId="4" borderId="16" xfId="0" applyNumberFormat="1" applyFont="1" applyFill="1" applyBorder="1" applyAlignment="1">
      <alignment horizontal="center" vertical="center"/>
    </xf>
    <xf numFmtId="1" fontId="5" fillId="4" borderId="17" xfId="0" applyNumberFormat="1" applyFont="1" applyFill="1" applyBorder="1" applyAlignment="1">
      <alignment horizontal="center" vertical="center"/>
    </xf>
    <xf numFmtId="1" fontId="5" fillId="4" borderId="18" xfId="0" applyNumberFormat="1" applyFont="1" applyFill="1" applyBorder="1" applyAlignment="1">
      <alignment horizontal="center" vertical="center"/>
    </xf>
    <xf numFmtId="0" fontId="8" fillId="0" borderId="2"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2" xfId="0" applyFont="1" applyBorder="1" applyAlignment="1" applyProtection="1">
      <alignment horizontal="left" vertical="center"/>
      <protection locked="0"/>
    </xf>
    <xf numFmtId="14" fontId="8" fillId="0" borderId="2" xfId="0" applyNumberFormat="1" applyFont="1" applyBorder="1" applyAlignment="1">
      <alignment horizontal="left" vertical="center"/>
    </xf>
    <xf numFmtId="0" fontId="8" fillId="0" borderId="2" xfId="0" applyFont="1" applyBorder="1" applyAlignment="1">
      <alignment horizontal="left" vertical="center"/>
    </xf>
    <xf numFmtId="1" fontId="6" fillId="3" borderId="25" xfId="0" applyNumberFormat="1" applyFont="1" applyFill="1" applyBorder="1" applyAlignment="1">
      <alignment horizontal="center"/>
    </xf>
    <xf numFmtId="1" fontId="6" fillId="3" borderId="4" xfId="0" applyNumberFormat="1" applyFont="1" applyFill="1" applyBorder="1" applyAlignment="1">
      <alignment horizontal="center"/>
    </xf>
    <xf numFmtId="1" fontId="6" fillId="3" borderId="5" xfId="0" applyNumberFormat="1" applyFont="1" applyFill="1" applyBorder="1" applyAlignment="1">
      <alignment horizontal="center"/>
    </xf>
    <xf numFmtId="1" fontId="10" fillId="8" borderId="3" xfId="0" applyNumberFormat="1" applyFont="1" applyFill="1" applyBorder="1" applyAlignment="1">
      <alignment horizontal="center" vertical="center" wrapText="1"/>
    </xf>
    <xf numFmtId="10" fontId="6" fillId="4" borderId="3" xfId="3" applyNumberFormat="1" applyFont="1" applyFill="1" applyBorder="1" applyAlignment="1" applyProtection="1">
      <alignment horizontal="center" vertical="center"/>
      <protection locked="0"/>
    </xf>
    <xf numFmtId="10" fontId="6" fillId="4" borderId="10" xfId="3" applyNumberFormat="1" applyFont="1" applyFill="1" applyBorder="1" applyAlignment="1" applyProtection="1">
      <alignment horizontal="center" vertical="center"/>
      <protection locked="0"/>
    </xf>
    <xf numFmtId="1" fontId="10" fillId="6" borderId="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165" fontId="10" fillId="6" borderId="2" xfId="0" applyNumberFormat="1" applyFont="1" applyFill="1" applyBorder="1" applyAlignment="1">
      <alignment horizontal="center" vertical="center" wrapText="1"/>
    </xf>
    <xf numFmtId="1" fontId="10" fillId="8" borderId="5" xfId="0" applyNumberFormat="1" applyFont="1" applyFill="1" applyBorder="1" applyAlignment="1">
      <alignment horizontal="center" vertical="center" wrapText="1"/>
    </xf>
    <xf numFmtId="44" fontId="10" fillId="2" borderId="14" xfId="2" applyFont="1" applyFill="1" applyBorder="1" applyAlignment="1" applyProtection="1">
      <alignment horizontal="center" vertical="center"/>
    </xf>
    <xf numFmtId="44" fontId="10" fillId="2" borderId="20" xfId="2" applyFont="1" applyFill="1" applyBorder="1" applyAlignment="1" applyProtection="1">
      <alignment horizontal="center" vertical="center"/>
    </xf>
    <xf numFmtId="44" fontId="10" fillId="2" borderId="15" xfId="2" applyFont="1" applyFill="1" applyBorder="1" applyAlignment="1" applyProtection="1">
      <alignment horizontal="center" vertical="center"/>
    </xf>
    <xf numFmtId="0" fontId="10" fillId="8" borderId="21" xfId="0" applyFont="1" applyFill="1" applyBorder="1" applyAlignment="1">
      <alignment horizontal="center"/>
    </xf>
    <xf numFmtId="0" fontId="10" fillId="8" borderId="20" xfId="0" applyFont="1" applyFill="1" applyBorder="1" applyAlignment="1">
      <alignment horizontal="center"/>
    </xf>
    <xf numFmtId="0" fontId="10" fillId="8" borderId="15" xfId="0" applyFont="1" applyFill="1" applyBorder="1" applyAlignment="1">
      <alignment horizontal="center"/>
    </xf>
    <xf numFmtId="0" fontId="10" fillId="8" borderId="9" xfId="0" applyFont="1" applyFill="1" applyBorder="1" applyAlignment="1">
      <alignment horizontal="center" wrapText="1"/>
    </xf>
    <xf numFmtId="0" fontId="10" fillId="8" borderId="2" xfId="0" applyFont="1" applyFill="1" applyBorder="1" applyAlignment="1">
      <alignment horizont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0" fillId="8" borderId="9" xfId="0" applyFont="1" applyFill="1" applyBorder="1" applyAlignment="1">
      <alignment horizontal="center"/>
    </xf>
    <xf numFmtId="0" fontId="10" fillId="8" borderId="2" xfId="0" applyFont="1" applyFill="1" applyBorder="1" applyAlignment="1">
      <alignment horizont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5" fillId="4" borderId="23" xfId="0" applyFont="1" applyFill="1" applyBorder="1" applyAlignment="1">
      <alignment horizontal="center" vertical="center"/>
    </xf>
    <xf numFmtId="0" fontId="5" fillId="4" borderId="22" xfId="0" applyFont="1" applyFill="1" applyBorder="1" applyAlignment="1">
      <alignment horizontal="center"/>
    </xf>
    <xf numFmtId="0" fontId="5" fillId="4" borderId="23" xfId="0" applyFont="1" applyFill="1" applyBorder="1" applyAlignment="1">
      <alignment horizontal="center"/>
    </xf>
    <xf numFmtId="49" fontId="10" fillId="6" borderId="2" xfId="0" applyNumberFormat="1" applyFont="1" applyFill="1" applyBorder="1" applyAlignment="1">
      <alignment horizontal="center" vertical="center" wrapText="1"/>
    </xf>
    <xf numFmtId="164" fontId="10" fillId="6" borderId="2" xfId="0" applyNumberFormat="1" applyFont="1" applyFill="1" applyBorder="1" applyAlignment="1">
      <alignment horizontal="center" vertical="center" wrapText="1"/>
    </xf>
    <xf numFmtId="14" fontId="10" fillId="2" borderId="3" xfId="0" applyNumberFormat="1" applyFont="1" applyFill="1" applyBorder="1" applyAlignment="1">
      <alignment horizontal="center" vertical="center" wrapText="1"/>
    </xf>
    <xf numFmtId="14" fontId="10" fillId="2" borderId="10"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10" fillId="4" borderId="2" xfId="1" applyFont="1" applyFill="1" applyBorder="1" applyAlignment="1">
      <alignment horizontal="center" vertical="center"/>
    </xf>
    <xf numFmtId="0" fontId="8" fillId="4" borderId="2" xfId="1" applyFont="1" applyFill="1" applyBorder="1" applyAlignment="1">
      <alignment horizontal="center" vertical="center"/>
    </xf>
    <xf numFmtId="0" fontId="10" fillId="9" borderId="2" xfId="0" applyFont="1" applyFill="1" applyBorder="1" applyAlignment="1">
      <alignment horizontal="center" vertical="center"/>
    </xf>
    <xf numFmtId="0" fontId="10" fillId="9" borderId="2" xfId="0" applyFont="1" applyFill="1" applyBorder="1" applyAlignment="1">
      <alignment horizontal="left" vertical="center"/>
    </xf>
    <xf numFmtId="10" fontId="10" fillId="9" borderId="2" xfId="0" applyNumberFormat="1" applyFont="1" applyFill="1" applyBorder="1" applyAlignment="1">
      <alignment horizontal="center" vertical="center"/>
    </xf>
    <xf numFmtId="171" fontId="10" fillId="9" borderId="2" xfId="0" applyNumberFormat="1" applyFont="1" applyFill="1" applyBorder="1" applyAlignment="1">
      <alignment horizontal="center" vertical="center"/>
    </xf>
  </cellXfs>
  <cellStyles count="10">
    <cellStyle name="Moeda" xfId="2" builtinId="4"/>
    <cellStyle name="Moeda 2" xfId="5" xr:uid="{00000000-0005-0000-0000-000001000000}"/>
    <cellStyle name="Normal" xfId="0" builtinId="0"/>
    <cellStyle name="Normal 2" xfId="1" xr:uid="{00000000-0005-0000-0000-000003000000}"/>
    <cellStyle name="Normal 2 2" xfId="6" xr:uid="{00000000-0005-0000-0000-000004000000}"/>
    <cellStyle name="Normal 3" xfId="4" xr:uid="{00000000-0005-0000-0000-000005000000}"/>
    <cellStyle name="Porcentagem" xfId="3" builtinId="5"/>
    <cellStyle name="Separador de milhares 3" xfId="7" xr:uid="{00000000-0005-0000-0000-000007000000}"/>
    <cellStyle name="Vírgula" xfId="9" builtinId="3"/>
    <cellStyle name="Vírgula 2"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571500</xdr:colOff>
      <xdr:row>10</xdr:row>
      <xdr:rowOff>0</xdr:rowOff>
    </xdr:to>
    <xdr:sp macro="" textlink="">
      <xdr:nvSpPr>
        <xdr:cNvPr id="342" name="AutoShape 20">
          <a:extLst>
            <a:ext uri="{FF2B5EF4-FFF2-40B4-BE49-F238E27FC236}">
              <a16:creationId xmlns:a16="http://schemas.microsoft.com/office/drawing/2014/main" id="{00000000-0008-0000-0100-00005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3" name="AutoShape 18">
          <a:extLst>
            <a:ext uri="{FF2B5EF4-FFF2-40B4-BE49-F238E27FC236}">
              <a16:creationId xmlns:a16="http://schemas.microsoft.com/office/drawing/2014/main" id="{00000000-0008-0000-0100-00005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4" name="AutoShape 16">
          <a:extLst>
            <a:ext uri="{FF2B5EF4-FFF2-40B4-BE49-F238E27FC236}">
              <a16:creationId xmlns:a16="http://schemas.microsoft.com/office/drawing/2014/main" id="{00000000-0008-0000-0100-00005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5" name="AutoShape 14">
          <a:extLst>
            <a:ext uri="{FF2B5EF4-FFF2-40B4-BE49-F238E27FC236}">
              <a16:creationId xmlns:a16="http://schemas.microsoft.com/office/drawing/2014/main" id="{00000000-0008-0000-0100-00005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6" name="AutoShape 12">
          <a:extLst>
            <a:ext uri="{FF2B5EF4-FFF2-40B4-BE49-F238E27FC236}">
              <a16:creationId xmlns:a16="http://schemas.microsoft.com/office/drawing/2014/main" id="{00000000-0008-0000-0100-00005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7" name="AutoShape 10">
          <a:extLst>
            <a:ext uri="{FF2B5EF4-FFF2-40B4-BE49-F238E27FC236}">
              <a16:creationId xmlns:a16="http://schemas.microsoft.com/office/drawing/2014/main" id="{00000000-0008-0000-0100-00005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8" name="AutoShape 8">
          <a:extLst>
            <a:ext uri="{FF2B5EF4-FFF2-40B4-BE49-F238E27FC236}">
              <a16:creationId xmlns:a16="http://schemas.microsoft.com/office/drawing/2014/main" id="{00000000-0008-0000-0100-00005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9" name="AutoShape 6">
          <a:extLst>
            <a:ext uri="{FF2B5EF4-FFF2-40B4-BE49-F238E27FC236}">
              <a16:creationId xmlns:a16="http://schemas.microsoft.com/office/drawing/2014/main" id="{00000000-0008-0000-0100-00005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0" name="AutoShape 4">
          <a:extLst>
            <a:ext uri="{FF2B5EF4-FFF2-40B4-BE49-F238E27FC236}">
              <a16:creationId xmlns:a16="http://schemas.microsoft.com/office/drawing/2014/main" id="{00000000-0008-0000-0100-00005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1" name="AutoShape 2">
          <a:extLst>
            <a:ext uri="{FF2B5EF4-FFF2-40B4-BE49-F238E27FC236}">
              <a16:creationId xmlns:a16="http://schemas.microsoft.com/office/drawing/2014/main" id="{00000000-0008-0000-0100-00005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2" name="AutoShape 20">
          <a:extLst>
            <a:ext uri="{FF2B5EF4-FFF2-40B4-BE49-F238E27FC236}">
              <a16:creationId xmlns:a16="http://schemas.microsoft.com/office/drawing/2014/main" id="{00000000-0008-0000-0100-00006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3" name="AutoShape 18">
          <a:extLst>
            <a:ext uri="{FF2B5EF4-FFF2-40B4-BE49-F238E27FC236}">
              <a16:creationId xmlns:a16="http://schemas.microsoft.com/office/drawing/2014/main" id="{00000000-0008-0000-0100-00006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4" name="AutoShape 16">
          <a:extLst>
            <a:ext uri="{FF2B5EF4-FFF2-40B4-BE49-F238E27FC236}">
              <a16:creationId xmlns:a16="http://schemas.microsoft.com/office/drawing/2014/main" id="{00000000-0008-0000-0100-00006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5" name="AutoShape 14">
          <a:extLst>
            <a:ext uri="{FF2B5EF4-FFF2-40B4-BE49-F238E27FC236}">
              <a16:creationId xmlns:a16="http://schemas.microsoft.com/office/drawing/2014/main" id="{00000000-0008-0000-0100-00006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6" name="AutoShape 12">
          <a:extLst>
            <a:ext uri="{FF2B5EF4-FFF2-40B4-BE49-F238E27FC236}">
              <a16:creationId xmlns:a16="http://schemas.microsoft.com/office/drawing/2014/main" id="{00000000-0008-0000-0100-00006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7" name="AutoShape 10">
          <a:extLst>
            <a:ext uri="{FF2B5EF4-FFF2-40B4-BE49-F238E27FC236}">
              <a16:creationId xmlns:a16="http://schemas.microsoft.com/office/drawing/2014/main" id="{00000000-0008-0000-0100-00006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8" name="AutoShape 8">
          <a:extLst>
            <a:ext uri="{FF2B5EF4-FFF2-40B4-BE49-F238E27FC236}">
              <a16:creationId xmlns:a16="http://schemas.microsoft.com/office/drawing/2014/main" id="{00000000-0008-0000-0100-00006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9" name="AutoShape 6">
          <a:extLst>
            <a:ext uri="{FF2B5EF4-FFF2-40B4-BE49-F238E27FC236}">
              <a16:creationId xmlns:a16="http://schemas.microsoft.com/office/drawing/2014/main" id="{00000000-0008-0000-0100-00006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0" name="AutoShape 4">
          <a:extLst>
            <a:ext uri="{FF2B5EF4-FFF2-40B4-BE49-F238E27FC236}">
              <a16:creationId xmlns:a16="http://schemas.microsoft.com/office/drawing/2014/main" id="{00000000-0008-0000-0100-00006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1" name="AutoShape 2">
          <a:extLst>
            <a:ext uri="{FF2B5EF4-FFF2-40B4-BE49-F238E27FC236}">
              <a16:creationId xmlns:a16="http://schemas.microsoft.com/office/drawing/2014/main" id="{00000000-0008-0000-0100-00006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2" name="AutoShape 20">
          <a:extLst>
            <a:ext uri="{FF2B5EF4-FFF2-40B4-BE49-F238E27FC236}">
              <a16:creationId xmlns:a16="http://schemas.microsoft.com/office/drawing/2014/main" id="{00000000-0008-0000-0100-00006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3" name="AutoShape 18">
          <a:extLst>
            <a:ext uri="{FF2B5EF4-FFF2-40B4-BE49-F238E27FC236}">
              <a16:creationId xmlns:a16="http://schemas.microsoft.com/office/drawing/2014/main" id="{00000000-0008-0000-0100-00006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4" name="AutoShape 16">
          <a:extLst>
            <a:ext uri="{FF2B5EF4-FFF2-40B4-BE49-F238E27FC236}">
              <a16:creationId xmlns:a16="http://schemas.microsoft.com/office/drawing/2014/main" id="{00000000-0008-0000-0100-00006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5" name="AutoShape 14">
          <a:extLst>
            <a:ext uri="{FF2B5EF4-FFF2-40B4-BE49-F238E27FC236}">
              <a16:creationId xmlns:a16="http://schemas.microsoft.com/office/drawing/2014/main" id="{00000000-0008-0000-0100-00006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6" name="AutoShape 12">
          <a:extLst>
            <a:ext uri="{FF2B5EF4-FFF2-40B4-BE49-F238E27FC236}">
              <a16:creationId xmlns:a16="http://schemas.microsoft.com/office/drawing/2014/main" id="{00000000-0008-0000-0100-00006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7" name="AutoShape 10">
          <a:extLst>
            <a:ext uri="{FF2B5EF4-FFF2-40B4-BE49-F238E27FC236}">
              <a16:creationId xmlns:a16="http://schemas.microsoft.com/office/drawing/2014/main" id="{00000000-0008-0000-0100-00006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8" name="AutoShape 8">
          <a:extLst>
            <a:ext uri="{FF2B5EF4-FFF2-40B4-BE49-F238E27FC236}">
              <a16:creationId xmlns:a16="http://schemas.microsoft.com/office/drawing/2014/main" id="{00000000-0008-0000-0100-00007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9" name="AutoShape 6">
          <a:extLst>
            <a:ext uri="{FF2B5EF4-FFF2-40B4-BE49-F238E27FC236}">
              <a16:creationId xmlns:a16="http://schemas.microsoft.com/office/drawing/2014/main" id="{00000000-0008-0000-0100-00007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0" name="AutoShape 4">
          <a:extLst>
            <a:ext uri="{FF2B5EF4-FFF2-40B4-BE49-F238E27FC236}">
              <a16:creationId xmlns:a16="http://schemas.microsoft.com/office/drawing/2014/main" id="{00000000-0008-0000-0100-00007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1" name="AutoShape 2">
          <a:extLst>
            <a:ext uri="{FF2B5EF4-FFF2-40B4-BE49-F238E27FC236}">
              <a16:creationId xmlns:a16="http://schemas.microsoft.com/office/drawing/2014/main" id="{00000000-0008-0000-0100-00007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2" name="AutoShape 20">
          <a:extLst>
            <a:ext uri="{FF2B5EF4-FFF2-40B4-BE49-F238E27FC236}">
              <a16:creationId xmlns:a16="http://schemas.microsoft.com/office/drawing/2014/main" id="{00000000-0008-0000-0100-000074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3" name="AutoShape 18">
          <a:extLst>
            <a:ext uri="{FF2B5EF4-FFF2-40B4-BE49-F238E27FC236}">
              <a16:creationId xmlns:a16="http://schemas.microsoft.com/office/drawing/2014/main" id="{00000000-0008-0000-0100-000075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4" name="AutoShape 16">
          <a:extLst>
            <a:ext uri="{FF2B5EF4-FFF2-40B4-BE49-F238E27FC236}">
              <a16:creationId xmlns:a16="http://schemas.microsoft.com/office/drawing/2014/main" id="{00000000-0008-0000-0100-000076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5" name="AutoShape 14">
          <a:extLst>
            <a:ext uri="{FF2B5EF4-FFF2-40B4-BE49-F238E27FC236}">
              <a16:creationId xmlns:a16="http://schemas.microsoft.com/office/drawing/2014/main" id="{00000000-0008-0000-0100-000077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6" name="AutoShape 12">
          <a:extLst>
            <a:ext uri="{FF2B5EF4-FFF2-40B4-BE49-F238E27FC236}">
              <a16:creationId xmlns:a16="http://schemas.microsoft.com/office/drawing/2014/main" id="{00000000-0008-0000-0100-000078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7" name="AutoShape 10">
          <a:extLst>
            <a:ext uri="{FF2B5EF4-FFF2-40B4-BE49-F238E27FC236}">
              <a16:creationId xmlns:a16="http://schemas.microsoft.com/office/drawing/2014/main" id="{00000000-0008-0000-0100-000079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8" name="AutoShape 8">
          <a:extLst>
            <a:ext uri="{FF2B5EF4-FFF2-40B4-BE49-F238E27FC236}">
              <a16:creationId xmlns:a16="http://schemas.microsoft.com/office/drawing/2014/main" id="{00000000-0008-0000-0100-00007A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9" name="AutoShape 6">
          <a:extLst>
            <a:ext uri="{FF2B5EF4-FFF2-40B4-BE49-F238E27FC236}">
              <a16:creationId xmlns:a16="http://schemas.microsoft.com/office/drawing/2014/main" id="{00000000-0008-0000-0100-00007B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0" name="AutoShape 4">
          <a:extLst>
            <a:ext uri="{FF2B5EF4-FFF2-40B4-BE49-F238E27FC236}">
              <a16:creationId xmlns:a16="http://schemas.microsoft.com/office/drawing/2014/main" id="{00000000-0008-0000-0100-00007C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1" name="AutoShape 2">
          <a:extLst>
            <a:ext uri="{FF2B5EF4-FFF2-40B4-BE49-F238E27FC236}">
              <a16:creationId xmlns:a16="http://schemas.microsoft.com/office/drawing/2014/main" id="{00000000-0008-0000-0100-00007D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2" name="AutoShape 20">
          <a:extLst>
            <a:ext uri="{FF2B5EF4-FFF2-40B4-BE49-F238E27FC236}">
              <a16:creationId xmlns:a16="http://schemas.microsoft.com/office/drawing/2014/main" id="{00000000-0008-0000-0100-00007E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3" name="AutoShape 18">
          <a:extLst>
            <a:ext uri="{FF2B5EF4-FFF2-40B4-BE49-F238E27FC236}">
              <a16:creationId xmlns:a16="http://schemas.microsoft.com/office/drawing/2014/main" id="{00000000-0008-0000-0100-00007F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4" name="AutoShape 16">
          <a:extLst>
            <a:ext uri="{FF2B5EF4-FFF2-40B4-BE49-F238E27FC236}">
              <a16:creationId xmlns:a16="http://schemas.microsoft.com/office/drawing/2014/main" id="{00000000-0008-0000-0100-000080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5" name="AutoShape 14">
          <a:extLst>
            <a:ext uri="{FF2B5EF4-FFF2-40B4-BE49-F238E27FC236}">
              <a16:creationId xmlns:a16="http://schemas.microsoft.com/office/drawing/2014/main" id="{00000000-0008-0000-0100-000081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6" name="AutoShape 12">
          <a:extLst>
            <a:ext uri="{FF2B5EF4-FFF2-40B4-BE49-F238E27FC236}">
              <a16:creationId xmlns:a16="http://schemas.microsoft.com/office/drawing/2014/main" id="{00000000-0008-0000-0100-000082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7" name="AutoShape 10">
          <a:extLst>
            <a:ext uri="{FF2B5EF4-FFF2-40B4-BE49-F238E27FC236}">
              <a16:creationId xmlns:a16="http://schemas.microsoft.com/office/drawing/2014/main" id="{00000000-0008-0000-0100-000083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8" name="AutoShape 8">
          <a:extLst>
            <a:ext uri="{FF2B5EF4-FFF2-40B4-BE49-F238E27FC236}">
              <a16:creationId xmlns:a16="http://schemas.microsoft.com/office/drawing/2014/main" id="{00000000-0008-0000-0100-000084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9" name="AutoShape 6">
          <a:extLst>
            <a:ext uri="{FF2B5EF4-FFF2-40B4-BE49-F238E27FC236}">
              <a16:creationId xmlns:a16="http://schemas.microsoft.com/office/drawing/2014/main" id="{00000000-0008-0000-0100-000085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0" name="AutoShape 4">
          <a:extLst>
            <a:ext uri="{FF2B5EF4-FFF2-40B4-BE49-F238E27FC236}">
              <a16:creationId xmlns:a16="http://schemas.microsoft.com/office/drawing/2014/main" id="{00000000-0008-0000-0100-000086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1" name="AutoShape 2">
          <a:extLst>
            <a:ext uri="{FF2B5EF4-FFF2-40B4-BE49-F238E27FC236}">
              <a16:creationId xmlns:a16="http://schemas.microsoft.com/office/drawing/2014/main" id="{00000000-0008-0000-0100-000087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2" name="AutoShape 20">
          <a:extLst>
            <a:ext uri="{FF2B5EF4-FFF2-40B4-BE49-F238E27FC236}">
              <a16:creationId xmlns:a16="http://schemas.microsoft.com/office/drawing/2014/main" id="{00000000-0008-0000-0100-00008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3" name="AutoShape 18">
          <a:extLst>
            <a:ext uri="{FF2B5EF4-FFF2-40B4-BE49-F238E27FC236}">
              <a16:creationId xmlns:a16="http://schemas.microsoft.com/office/drawing/2014/main" id="{00000000-0008-0000-0100-00008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4" name="AutoShape 16">
          <a:extLst>
            <a:ext uri="{FF2B5EF4-FFF2-40B4-BE49-F238E27FC236}">
              <a16:creationId xmlns:a16="http://schemas.microsoft.com/office/drawing/2014/main" id="{00000000-0008-0000-0100-00008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5" name="AutoShape 14">
          <a:extLst>
            <a:ext uri="{FF2B5EF4-FFF2-40B4-BE49-F238E27FC236}">
              <a16:creationId xmlns:a16="http://schemas.microsoft.com/office/drawing/2014/main" id="{00000000-0008-0000-0100-00008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6" name="AutoShape 12">
          <a:extLst>
            <a:ext uri="{FF2B5EF4-FFF2-40B4-BE49-F238E27FC236}">
              <a16:creationId xmlns:a16="http://schemas.microsoft.com/office/drawing/2014/main" id="{00000000-0008-0000-0100-00008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7" name="AutoShape 10">
          <a:extLst>
            <a:ext uri="{FF2B5EF4-FFF2-40B4-BE49-F238E27FC236}">
              <a16:creationId xmlns:a16="http://schemas.microsoft.com/office/drawing/2014/main" id="{00000000-0008-0000-0100-00008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8" name="AutoShape 8">
          <a:extLst>
            <a:ext uri="{FF2B5EF4-FFF2-40B4-BE49-F238E27FC236}">
              <a16:creationId xmlns:a16="http://schemas.microsoft.com/office/drawing/2014/main" id="{00000000-0008-0000-0100-00008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9" name="AutoShape 6">
          <a:extLst>
            <a:ext uri="{FF2B5EF4-FFF2-40B4-BE49-F238E27FC236}">
              <a16:creationId xmlns:a16="http://schemas.microsoft.com/office/drawing/2014/main" id="{00000000-0008-0000-0100-00008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0" name="AutoShape 4">
          <a:extLst>
            <a:ext uri="{FF2B5EF4-FFF2-40B4-BE49-F238E27FC236}">
              <a16:creationId xmlns:a16="http://schemas.microsoft.com/office/drawing/2014/main" id="{00000000-0008-0000-0100-00009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1" name="AutoShape 2">
          <a:extLst>
            <a:ext uri="{FF2B5EF4-FFF2-40B4-BE49-F238E27FC236}">
              <a16:creationId xmlns:a16="http://schemas.microsoft.com/office/drawing/2014/main" id="{00000000-0008-0000-0100-00009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2" name="AutoShape 20">
          <a:extLst>
            <a:ext uri="{FF2B5EF4-FFF2-40B4-BE49-F238E27FC236}">
              <a16:creationId xmlns:a16="http://schemas.microsoft.com/office/drawing/2014/main" id="{00000000-0008-0000-0100-00009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3" name="AutoShape 18">
          <a:extLst>
            <a:ext uri="{FF2B5EF4-FFF2-40B4-BE49-F238E27FC236}">
              <a16:creationId xmlns:a16="http://schemas.microsoft.com/office/drawing/2014/main" id="{00000000-0008-0000-0100-00009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4" name="AutoShape 16">
          <a:extLst>
            <a:ext uri="{FF2B5EF4-FFF2-40B4-BE49-F238E27FC236}">
              <a16:creationId xmlns:a16="http://schemas.microsoft.com/office/drawing/2014/main" id="{00000000-0008-0000-0100-00009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5" name="AutoShape 14">
          <a:extLst>
            <a:ext uri="{FF2B5EF4-FFF2-40B4-BE49-F238E27FC236}">
              <a16:creationId xmlns:a16="http://schemas.microsoft.com/office/drawing/2014/main" id="{00000000-0008-0000-0100-00009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6" name="AutoShape 12">
          <a:extLst>
            <a:ext uri="{FF2B5EF4-FFF2-40B4-BE49-F238E27FC236}">
              <a16:creationId xmlns:a16="http://schemas.microsoft.com/office/drawing/2014/main" id="{00000000-0008-0000-0100-00009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7" name="AutoShape 10">
          <a:extLst>
            <a:ext uri="{FF2B5EF4-FFF2-40B4-BE49-F238E27FC236}">
              <a16:creationId xmlns:a16="http://schemas.microsoft.com/office/drawing/2014/main" id="{00000000-0008-0000-0100-00009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8" name="AutoShape 8">
          <a:extLst>
            <a:ext uri="{FF2B5EF4-FFF2-40B4-BE49-F238E27FC236}">
              <a16:creationId xmlns:a16="http://schemas.microsoft.com/office/drawing/2014/main" id="{00000000-0008-0000-0100-00009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9" name="AutoShape 6">
          <a:extLst>
            <a:ext uri="{FF2B5EF4-FFF2-40B4-BE49-F238E27FC236}">
              <a16:creationId xmlns:a16="http://schemas.microsoft.com/office/drawing/2014/main" id="{00000000-0008-0000-0100-00009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0" name="AutoShape 4">
          <a:extLst>
            <a:ext uri="{FF2B5EF4-FFF2-40B4-BE49-F238E27FC236}">
              <a16:creationId xmlns:a16="http://schemas.microsoft.com/office/drawing/2014/main" id="{00000000-0008-0000-0100-00009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1" name="AutoShape 2">
          <a:extLst>
            <a:ext uri="{FF2B5EF4-FFF2-40B4-BE49-F238E27FC236}">
              <a16:creationId xmlns:a16="http://schemas.microsoft.com/office/drawing/2014/main" id="{00000000-0008-0000-0100-00009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2" name="AutoShape 20">
          <a:extLst>
            <a:ext uri="{FF2B5EF4-FFF2-40B4-BE49-F238E27FC236}">
              <a16:creationId xmlns:a16="http://schemas.microsoft.com/office/drawing/2014/main" id="{00000000-0008-0000-0100-00009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3" name="AutoShape 18">
          <a:extLst>
            <a:ext uri="{FF2B5EF4-FFF2-40B4-BE49-F238E27FC236}">
              <a16:creationId xmlns:a16="http://schemas.microsoft.com/office/drawing/2014/main" id="{00000000-0008-0000-0100-00009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4" name="AutoShape 16">
          <a:extLst>
            <a:ext uri="{FF2B5EF4-FFF2-40B4-BE49-F238E27FC236}">
              <a16:creationId xmlns:a16="http://schemas.microsoft.com/office/drawing/2014/main" id="{00000000-0008-0000-0100-00009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5" name="AutoShape 14">
          <a:extLst>
            <a:ext uri="{FF2B5EF4-FFF2-40B4-BE49-F238E27FC236}">
              <a16:creationId xmlns:a16="http://schemas.microsoft.com/office/drawing/2014/main" id="{00000000-0008-0000-0100-00009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6" name="AutoShape 12">
          <a:extLst>
            <a:ext uri="{FF2B5EF4-FFF2-40B4-BE49-F238E27FC236}">
              <a16:creationId xmlns:a16="http://schemas.microsoft.com/office/drawing/2014/main" id="{00000000-0008-0000-0100-0000A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7" name="AutoShape 10">
          <a:extLst>
            <a:ext uri="{FF2B5EF4-FFF2-40B4-BE49-F238E27FC236}">
              <a16:creationId xmlns:a16="http://schemas.microsoft.com/office/drawing/2014/main" id="{00000000-0008-0000-0100-0000A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8" name="AutoShape 8">
          <a:extLst>
            <a:ext uri="{FF2B5EF4-FFF2-40B4-BE49-F238E27FC236}">
              <a16:creationId xmlns:a16="http://schemas.microsoft.com/office/drawing/2014/main" id="{00000000-0008-0000-0100-0000A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9" name="AutoShape 6">
          <a:extLst>
            <a:ext uri="{FF2B5EF4-FFF2-40B4-BE49-F238E27FC236}">
              <a16:creationId xmlns:a16="http://schemas.microsoft.com/office/drawing/2014/main" id="{00000000-0008-0000-0100-0000A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0" name="AutoShape 4">
          <a:extLst>
            <a:ext uri="{FF2B5EF4-FFF2-40B4-BE49-F238E27FC236}">
              <a16:creationId xmlns:a16="http://schemas.microsoft.com/office/drawing/2014/main" id="{00000000-0008-0000-0100-0000A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1" name="AutoShape 2">
          <a:extLst>
            <a:ext uri="{FF2B5EF4-FFF2-40B4-BE49-F238E27FC236}">
              <a16:creationId xmlns:a16="http://schemas.microsoft.com/office/drawing/2014/main" id="{00000000-0008-0000-0100-0000A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2" name="AutoShape 20">
          <a:extLst>
            <a:ext uri="{FF2B5EF4-FFF2-40B4-BE49-F238E27FC236}">
              <a16:creationId xmlns:a16="http://schemas.microsoft.com/office/drawing/2014/main" id="{00000000-0008-0000-0100-0000A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3" name="AutoShape 18">
          <a:extLst>
            <a:ext uri="{FF2B5EF4-FFF2-40B4-BE49-F238E27FC236}">
              <a16:creationId xmlns:a16="http://schemas.microsoft.com/office/drawing/2014/main" id="{00000000-0008-0000-0100-0000A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4" name="AutoShape 16">
          <a:extLst>
            <a:ext uri="{FF2B5EF4-FFF2-40B4-BE49-F238E27FC236}">
              <a16:creationId xmlns:a16="http://schemas.microsoft.com/office/drawing/2014/main" id="{00000000-0008-0000-0100-0000A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5" name="AutoShape 14">
          <a:extLst>
            <a:ext uri="{FF2B5EF4-FFF2-40B4-BE49-F238E27FC236}">
              <a16:creationId xmlns:a16="http://schemas.microsoft.com/office/drawing/2014/main" id="{00000000-0008-0000-0100-0000A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6" name="AutoShape 12">
          <a:extLst>
            <a:ext uri="{FF2B5EF4-FFF2-40B4-BE49-F238E27FC236}">
              <a16:creationId xmlns:a16="http://schemas.microsoft.com/office/drawing/2014/main" id="{00000000-0008-0000-0100-0000A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7" name="AutoShape 10">
          <a:extLst>
            <a:ext uri="{FF2B5EF4-FFF2-40B4-BE49-F238E27FC236}">
              <a16:creationId xmlns:a16="http://schemas.microsoft.com/office/drawing/2014/main" id="{00000000-0008-0000-0100-0000A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8" name="AutoShape 8">
          <a:extLst>
            <a:ext uri="{FF2B5EF4-FFF2-40B4-BE49-F238E27FC236}">
              <a16:creationId xmlns:a16="http://schemas.microsoft.com/office/drawing/2014/main" id="{00000000-0008-0000-0100-0000A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9" name="AutoShape 6">
          <a:extLst>
            <a:ext uri="{FF2B5EF4-FFF2-40B4-BE49-F238E27FC236}">
              <a16:creationId xmlns:a16="http://schemas.microsoft.com/office/drawing/2014/main" id="{00000000-0008-0000-0100-0000A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0" name="AutoShape 4">
          <a:extLst>
            <a:ext uri="{FF2B5EF4-FFF2-40B4-BE49-F238E27FC236}">
              <a16:creationId xmlns:a16="http://schemas.microsoft.com/office/drawing/2014/main" id="{00000000-0008-0000-0100-0000A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1" name="AutoShape 2">
          <a:extLst>
            <a:ext uri="{FF2B5EF4-FFF2-40B4-BE49-F238E27FC236}">
              <a16:creationId xmlns:a16="http://schemas.microsoft.com/office/drawing/2014/main" id="{00000000-0008-0000-0100-0000A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2" name="AutoShape 20">
          <a:extLst>
            <a:ext uri="{FF2B5EF4-FFF2-40B4-BE49-F238E27FC236}">
              <a16:creationId xmlns:a16="http://schemas.microsoft.com/office/drawing/2014/main" id="{00000000-0008-0000-0100-0000B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3" name="AutoShape 18">
          <a:extLst>
            <a:ext uri="{FF2B5EF4-FFF2-40B4-BE49-F238E27FC236}">
              <a16:creationId xmlns:a16="http://schemas.microsoft.com/office/drawing/2014/main" id="{00000000-0008-0000-0100-0000B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4" name="AutoShape 16">
          <a:extLst>
            <a:ext uri="{FF2B5EF4-FFF2-40B4-BE49-F238E27FC236}">
              <a16:creationId xmlns:a16="http://schemas.microsoft.com/office/drawing/2014/main" id="{00000000-0008-0000-0100-0000B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5" name="AutoShape 14">
          <a:extLst>
            <a:ext uri="{FF2B5EF4-FFF2-40B4-BE49-F238E27FC236}">
              <a16:creationId xmlns:a16="http://schemas.microsoft.com/office/drawing/2014/main" id="{00000000-0008-0000-0100-0000B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6" name="AutoShape 12">
          <a:extLst>
            <a:ext uri="{FF2B5EF4-FFF2-40B4-BE49-F238E27FC236}">
              <a16:creationId xmlns:a16="http://schemas.microsoft.com/office/drawing/2014/main" id="{00000000-0008-0000-0100-0000B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7" name="AutoShape 10">
          <a:extLst>
            <a:ext uri="{FF2B5EF4-FFF2-40B4-BE49-F238E27FC236}">
              <a16:creationId xmlns:a16="http://schemas.microsoft.com/office/drawing/2014/main" id="{00000000-0008-0000-0100-0000B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8" name="AutoShape 8">
          <a:extLst>
            <a:ext uri="{FF2B5EF4-FFF2-40B4-BE49-F238E27FC236}">
              <a16:creationId xmlns:a16="http://schemas.microsoft.com/office/drawing/2014/main" id="{00000000-0008-0000-0100-0000B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9" name="AutoShape 6">
          <a:extLst>
            <a:ext uri="{FF2B5EF4-FFF2-40B4-BE49-F238E27FC236}">
              <a16:creationId xmlns:a16="http://schemas.microsoft.com/office/drawing/2014/main" id="{00000000-0008-0000-0100-0000B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0" name="AutoShape 4">
          <a:extLst>
            <a:ext uri="{FF2B5EF4-FFF2-40B4-BE49-F238E27FC236}">
              <a16:creationId xmlns:a16="http://schemas.microsoft.com/office/drawing/2014/main" id="{00000000-0008-0000-0100-0000B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1" name="AutoShape 2">
          <a:extLst>
            <a:ext uri="{FF2B5EF4-FFF2-40B4-BE49-F238E27FC236}">
              <a16:creationId xmlns:a16="http://schemas.microsoft.com/office/drawing/2014/main" id="{00000000-0008-0000-0100-0000B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2" name="AutoShape 20">
          <a:extLst>
            <a:ext uri="{FF2B5EF4-FFF2-40B4-BE49-F238E27FC236}">
              <a16:creationId xmlns:a16="http://schemas.microsoft.com/office/drawing/2014/main" id="{00000000-0008-0000-0100-0000B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3" name="AutoShape 18">
          <a:extLst>
            <a:ext uri="{FF2B5EF4-FFF2-40B4-BE49-F238E27FC236}">
              <a16:creationId xmlns:a16="http://schemas.microsoft.com/office/drawing/2014/main" id="{00000000-0008-0000-0100-0000B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4" name="AutoShape 16">
          <a:extLst>
            <a:ext uri="{FF2B5EF4-FFF2-40B4-BE49-F238E27FC236}">
              <a16:creationId xmlns:a16="http://schemas.microsoft.com/office/drawing/2014/main" id="{00000000-0008-0000-0100-0000B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5" name="AutoShape 14">
          <a:extLst>
            <a:ext uri="{FF2B5EF4-FFF2-40B4-BE49-F238E27FC236}">
              <a16:creationId xmlns:a16="http://schemas.microsoft.com/office/drawing/2014/main" id="{00000000-0008-0000-0100-0000B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6" name="AutoShape 12">
          <a:extLst>
            <a:ext uri="{FF2B5EF4-FFF2-40B4-BE49-F238E27FC236}">
              <a16:creationId xmlns:a16="http://schemas.microsoft.com/office/drawing/2014/main" id="{00000000-0008-0000-0100-0000B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7" name="AutoShape 10">
          <a:extLst>
            <a:ext uri="{FF2B5EF4-FFF2-40B4-BE49-F238E27FC236}">
              <a16:creationId xmlns:a16="http://schemas.microsoft.com/office/drawing/2014/main" id="{00000000-0008-0000-0100-0000B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8" name="AutoShape 8">
          <a:extLst>
            <a:ext uri="{FF2B5EF4-FFF2-40B4-BE49-F238E27FC236}">
              <a16:creationId xmlns:a16="http://schemas.microsoft.com/office/drawing/2014/main" id="{00000000-0008-0000-0100-0000C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9" name="AutoShape 6">
          <a:extLst>
            <a:ext uri="{FF2B5EF4-FFF2-40B4-BE49-F238E27FC236}">
              <a16:creationId xmlns:a16="http://schemas.microsoft.com/office/drawing/2014/main" id="{00000000-0008-0000-0100-0000C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0" name="AutoShape 4">
          <a:extLst>
            <a:ext uri="{FF2B5EF4-FFF2-40B4-BE49-F238E27FC236}">
              <a16:creationId xmlns:a16="http://schemas.microsoft.com/office/drawing/2014/main" id="{00000000-0008-0000-0100-0000C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1" name="AutoShape 2">
          <a:extLst>
            <a:ext uri="{FF2B5EF4-FFF2-40B4-BE49-F238E27FC236}">
              <a16:creationId xmlns:a16="http://schemas.microsoft.com/office/drawing/2014/main" id="{00000000-0008-0000-0100-0000C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2" name="AutoShape 20">
          <a:extLst>
            <a:ext uri="{FF2B5EF4-FFF2-40B4-BE49-F238E27FC236}">
              <a16:creationId xmlns:a16="http://schemas.microsoft.com/office/drawing/2014/main" id="{00000000-0008-0000-0100-0000C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3" name="AutoShape 18">
          <a:extLst>
            <a:ext uri="{FF2B5EF4-FFF2-40B4-BE49-F238E27FC236}">
              <a16:creationId xmlns:a16="http://schemas.microsoft.com/office/drawing/2014/main" id="{00000000-0008-0000-0100-0000C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4" name="AutoShape 16">
          <a:extLst>
            <a:ext uri="{FF2B5EF4-FFF2-40B4-BE49-F238E27FC236}">
              <a16:creationId xmlns:a16="http://schemas.microsoft.com/office/drawing/2014/main" id="{00000000-0008-0000-0100-0000C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5" name="AutoShape 14">
          <a:extLst>
            <a:ext uri="{FF2B5EF4-FFF2-40B4-BE49-F238E27FC236}">
              <a16:creationId xmlns:a16="http://schemas.microsoft.com/office/drawing/2014/main" id="{00000000-0008-0000-0100-0000C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6" name="AutoShape 12">
          <a:extLst>
            <a:ext uri="{FF2B5EF4-FFF2-40B4-BE49-F238E27FC236}">
              <a16:creationId xmlns:a16="http://schemas.microsoft.com/office/drawing/2014/main" id="{00000000-0008-0000-0100-0000C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7" name="AutoShape 10">
          <a:extLst>
            <a:ext uri="{FF2B5EF4-FFF2-40B4-BE49-F238E27FC236}">
              <a16:creationId xmlns:a16="http://schemas.microsoft.com/office/drawing/2014/main" id="{00000000-0008-0000-0100-0000C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8" name="AutoShape 8">
          <a:extLst>
            <a:ext uri="{FF2B5EF4-FFF2-40B4-BE49-F238E27FC236}">
              <a16:creationId xmlns:a16="http://schemas.microsoft.com/office/drawing/2014/main" id="{00000000-0008-0000-0100-0000C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9" name="AutoShape 6">
          <a:extLst>
            <a:ext uri="{FF2B5EF4-FFF2-40B4-BE49-F238E27FC236}">
              <a16:creationId xmlns:a16="http://schemas.microsoft.com/office/drawing/2014/main" id="{00000000-0008-0000-0100-0000C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0" name="AutoShape 4">
          <a:extLst>
            <a:ext uri="{FF2B5EF4-FFF2-40B4-BE49-F238E27FC236}">
              <a16:creationId xmlns:a16="http://schemas.microsoft.com/office/drawing/2014/main" id="{00000000-0008-0000-0100-0000C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1" name="AutoShape 2">
          <a:extLst>
            <a:ext uri="{FF2B5EF4-FFF2-40B4-BE49-F238E27FC236}">
              <a16:creationId xmlns:a16="http://schemas.microsoft.com/office/drawing/2014/main" id="{00000000-0008-0000-0100-0000C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2" name="AutoShape 20">
          <a:extLst>
            <a:ext uri="{FF2B5EF4-FFF2-40B4-BE49-F238E27FC236}">
              <a16:creationId xmlns:a16="http://schemas.microsoft.com/office/drawing/2014/main" id="{00000000-0008-0000-0100-0000C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3" name="AutoShape 18">
          <a:extLst>
            <a:ext uri="{FF2B5EF4-FFF2-40B4-BE49-F238E27FC236}">
              <a16:creationId xmlns:a16="http://schemas.microsoft.com/office/drawing/2014/main" id="{00000000-0008-0000-0100-0000C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4" name="AutoShape 16">
          <a:extLst>
            <a:ext uri="{FF2B5EF4-FFF2-40B4-BE49-F238E27FC236}">
              <a16:creationId xmlns:a16="http://schemas.microsoft.com/office/drawing/2014/main" id="{00000000-0008-0000-0100-0000D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5" name="AutoShape 14">
          <a:extLst>
            <a:ext uri="{FF2B5EF4-FFF2-40B4-BE49-F238E27FC236}">
              <a16:creationId xmlns:a16="http://schemas.microsoft.com/office/drawing/2014/main" id="{00000000-0008-0000-0100-0000D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6" name="AutoShape 12">
          <a:extLst>
            <a:ext uri="{FF2B5EF4-FFF2-40B4-BE49-F238E27FC236}">
              <a16:creationId xmlns:a16="http://schemas.microsoft.com/office/drawing/2014/main" id="{00000000-0008-0000-0100-0000D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7" name="AutoShape 10">
          <a:extLst>
            <a:ext uri="{FF2B5EF4-FFF2-40B4-BE49-F238E27FC236}">
              <a16:creationId xmlns:a16="http://schemas.microsoft.com/office/drawing/2014/main" id="{00000000-0008-0000-0100-0000D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8" name="AutoShape 8">
          <a:extLst>
            <a:ext uri="{FF2B5EF4-FFF2-40B4-BE49-F238E27FC236}">
              <a16:creationId xmlns:a16="http://schemas.microsoft.com/office/drawing/2014/main" id="{00000000-0008-0000-0100-0000D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9" name="AutoShape 6">
          <a:extLst>
            <a:ext uri="{FF2B5EF4-FFF2-40B4-BE49-F238E27FC236}">
              <a16:creationId xmlns:a16="http://schemas.microsoft.com/office/drawing/2014/main" id="{00000000-0008-0000-0100-0000D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0" name="AutoShape 4">
          <a:extLst>
            <a:ext uri="{FF2B5EF4-FFF2-40B4-BE49-F238E27FC236}">
              <a16:creationId xmlns:a16="http://schemas.microsoft.com/office/drawing/2014/main" id="{00000000-0008-0000-0100-0000D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1" name="AutoShape 2">
          <a:extLst>
            <a:ext uri="{FF2B5EF4-FFF2-40B4-BE49-F238E27FC236}">
              <a16:creationId xmlns:a16="http://schemas.microsoft.com/office/drawing/2014/main" id="{00000000-0008-0000-0100-0000D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2" name="AutoShape 20">
          <a:extLst>
            <a:ext uri="{FF2B5EF4-FFF2-40B4-BE49-F238E27FC236}">
              <a16:creationId xmlns:a16="http://schemas.microsoft.com/office/drawing/2014/main" id="{00000000-0008-0000-0100-0000D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3" name="AutoShape 18">
          <a:extLst>
            <a:ext uri="{FF2B5EF4-FFF2-40B4-BE49-F238E27FC236}">
              <a16:creationId xmlns:a16="http://schemas.microsoft.com/office/drawing/2014/main" id="{00000000-0008-0000-0100-0000D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4" name="AutoShape 16">
          <a:extLst>
            <a:ext uri="{FF2B5EF4-FFF2-40B4-BE49-F238E27FC236}">
              <a16:creationId xmlns:a16="http://schemas.microsoft.com/office/drawing/2014/main" id="{00000000-0008-0000-0100-0000D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5" name="AutoShape 14">
          <a:extLst>
            <a:ext uri="{FF2B5EF4-FFF2-40B4-BE49-F238E27FC236}">
              <a16:creationId xmlns:a16="http://schemas.microsoft.com/office/drawing/2014/main" id="{00000000-0008-0000-0100-0000D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6" name="AutoShape 12">
          <a:extLst>
            <a:ext uri="{FF2B5EF4-FFF2-40B4-BE49-F238E27FC236}">
              <a16:creationId xmlns:a16="http://schemas.microsoft.com/office/drawing/2014/main" id="{00000000-0008-0000-0100-0000D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7" name="AutoShape 10">
          <a:extLst>
            <a:ext uri="{FF2B5EF4-FFF2-40B4-BE49-F238E27FC236}">
              <a16:creationId xmlns:a16="http://schemas.microsoft.com/office/drawing/2014/main" id="{00000000-0008-0000-0100-0000D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8" name="AutoShape 8">
          <a:extLst>
            <a:ext uri="{FF2B5EF4-FFF2-40B4-BE49-F238E27FC236}">
              <a16:creationId xmlns:a16="http://schemas.microsoft.com/office/drawing/2014/main" id="{00000000-0008-0000-0100-0000D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9" name="AutoShape 6">
          <a:extLst>
            <a:ext uri="{FF2B5EF4-FFF2-40B4-BE49-F238E27FC236}">
              <a16:creationId xmlns:a16="http://schemas.microsoft.com/office/drawing/2014/main" id="{00000000-0008-0000-0100-0000D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0" name="AutoShape 4">
          <a:extLst>
            <a:ext uri="{FF2B5EF4-FFF2-40B4-BE49-F238E27FC236}">
              <a16:creationId xmlns:a16="http://schemas.microsoft.com/office/drawing/2014/main" id="{00000000-0008-0000-0100-0000E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1" name="AutoShape 2">
          <a:extLst>
            <a:ext uri="{FF2B5EF4-FFF2-40B4-BE49-F238E27FC236}">
              <a16:creationId xmlns:a16="http://schemas.microsoft.com/office/drawing/2014/main" id="{00000000-0008-0000-0100-0000E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2" name="AutoShape 20">
          <a:extLst>
            <a:ext uri="{FF2B5EF4-FFF2-40B4-BE49-F238E27FC236}">
              <a16:creationId xmlns:a16="http://schemas.microsoft.com/office/drawing/2014/main" id="{00000000-0008-0000-0100-0000E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3" name="AutoShape 18">
          <a:extLst>
            <a:ext uri="{FF2B5EF4-FFF2-40B4-BE49-F238E27FC236}">
              <a16:creationId xmlns:a16="http://schemas.microsoft.com/office/drawing/2014/main" id="{00000000-0008-0000-0100-0000E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4" name="AutoShape 16">
          <a:extLst>
            <a:ext uri="{FF2B5EF4-FFF2-40B4-BE49-F238E27FC236}">
              <a16:creationId xmlns:a16="http://schemas.microsoft.com/office/drawing/2014/main" id="{00000000-0008-0000-0100-0000E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5" name="AutoShape 14">
          <a:extLst>
            <a:ext uri="{FF2B5EF4-FFF2-40B4-BE49-F238E27FC236}">
              <a16:creationId xmlns:a16="http://schemas.microsoft.com/office/drawing/2014/main" id="{00000000-0008-0000-0100-0000E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6" name="AutoShape 12">
          <a:extLst>
            <a:ext uri="{FF2B5EF4-FFF2-40B4-BE49-F238E27FC236}">
              <a16:creationId xmlns:a16="http://schemas.microsoft.com/office/drawing/2014/main" id="{00000000-0008-0000-0100-0000E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7" name="AutoShape 10">
          <a:extLst>
            <a:ext uri="{FF2B5EF4-FFF2-40B4-BE49-F238E27FC236}">
              <a16:creationId xmlns:a16="http://schemas.microsoft.com/office/drawing/2014/main" id="{00000000-0008-0000-0100-0000E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8" name="AutoShape 8">
          <a:extLst>
            <a:ext uri="{FF2B5EF4-FFF2-40B4-BE49-F238E27FC236}">
              <a16:creationId xmlns:a16="http://schemas.microsoft.com/office/drawing/2014/main" id="{00000000-0008-0000-0100-0000E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9" name="AutoShape 6">
          <a:extLst>
            <a:ext uri="{FF2B5EF4-FFF2-40B4-BE49-F238E27FC236}">
              <a16:creationId xmlns:a16="http://schemas.microsoft.com/office/drawing/2014/main" id="{00000000-0008-0000-0100-0000E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0" name="AutoShape 4">
          <a:extLst>
            <a:ext uri="{FF2B5EF4-FFF2-40B4-BE49-F238E27FC236}">
              <a16:creationId xmlns:a16="http://schemas.microsoft.com/office/drawing/2014/main" id="{00000000-0008-0000-0100-0000E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1" name="AutoShape 2">
          <a:extLst>
            <a:ext uri="{FF2B5EF4-FFF2-40B4-BE49-F238E27FC236}">
              <a16:creationId xmlns:a16="http://schemas.microsoft.com/office/drawing/2014/main" id="{00000000-0008-0000-0100-0000E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2" name="AutoShape 20">
          <a:extLst>
            <a:ext uri="{FF2B5EF4-FFF2-40B4-BE49-F238E27FC236}">
              <a16:creationId xmlns:a16="http://schemas.microsoft.com/office/drawing/2014/main" id="{00000000-0008-0000-0100-0000E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3" name="AutoShape 18">
          <a:extLst>
            <a:ext uri="{FF2B5EF4-FFF2-40B4-BE49-F238E27FC236}">
              <a16:creationId xmlns:a16="http://schemas.microsoft.com/office/drawing/2014/main" id="{00000000-0008-0000-0100-0000E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4" name="AutoShape 16">
          <a:extLst>
            <a:ext uri="{FF2B5EF4-FFF2-40B4-BE49-F238E27FC236}">
              <a16:creationId xmlns:a16="http://schemas.microsoft.com/office/drawing/2014/main" id="{00000000-0008-0000-0100-0000E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5" name="AutoShape 14">
          <a:extLst>
            <a:ext uri="{FF2B5EF4-FFF2-40B4-BE49-F238E27FC236}">
              <a16:creationId xmlns:a16="http://schemas.microsoft.com/office/drawing/2014/main" id="{00000000-0008-0000-0100-0000E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6" name="AutoShape 12">
          <a:extLst>
            <a:ext uri="{FF2B5EF4-FFF2-40B4-BE49-F238E27FC236}">
              <a16:creationId xmlns:a16="http://schemas.microsoft.com/office/drawing/2014/main" id="{00000000-0008-0000-0100-0000F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7" name="AutoShape 10">
          <a:extLst>
            <a:ext uri="{FF2B5EF4-FFF2-40B4-BE49-F238E27FC236}">
              <a16:creationId xmlns:a16="http://schemas.microsoft.com/office/drawing/2014/main" id="{00000000-0008-0000-0100-0000F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8" name="AutoShape 8">
          <a:extLst>
            <a:ext uri="{FF2B5EF4-FFF2-40B4-BE49-F238E27FC236}">
              <a16:creationId xmlns:a16="http://schemas.microsoft.com/office/drawing/2014/main" id="{00000000-0008-0000-0100-0000F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9" name="AutoShape 6">
          <a:extLst>
            <a:ext uri="{FF2B5EF4-FFF2-40B4-BE49-F238E27FC236}">
              <a16:creationId xmlns:a16="http://schemas.microsoft.com/office/drawing/2014/main" id="{00000000-0008-0000-0100-0000F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0" name="AutoShape 4">
          <a:extLst>
            <a:ext uri="{FF2B5EF4-FFF2-40B4-BE49-F238E27FC236}">
              <a16:creationId xmlns:a16="http://schemas.microsoft.com/office/drawing/2014/main" id="{00000000-0008-0000-0100-0000F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1" name="AutoShape 2">
          <a:extLst>
            <a:ext uri="{FF2B5EF4-FFF2-40B4-BE49-F238E27FC236}">
              <a16:creationId xmlns:a16="http://schemas.microsoft.com/office/drawing/2014/main" id="{00000000-0008-0000-0100-0000F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2" name="AutoShape 20">
          <a:extLst>
            <a:ext uri="{FF2B5EF4-FFF2-40B4-BE49-F238E27FC236}">
              <a16:creationId xmlns:a16="http://schemas.microsoft.com/office/drawing/2014/main" id="{00000000-0008-0000-0100-0000F6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3" name="AutoShape 18">
          <a:extLst>
            <a:ext uri="{FF2B5EF4-FFF2-40B4-BE49-F238E27FC236}">
              <a16:creationId xmlns:a16="http://schemas.microsoft.com/office/drawing/2014/main" id="{00000000-0008-0000-0100-0000F7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4" name="AutoShape 16">
          <a:extLst>
            <a:ext uri="{FF2B5EF4-FFF2-40B4-BE49-F238E27FC236}">
              <a16:creationId xmlns:a16="http://schemas.microsoft.com/office/drawing/2014/main" id="{00000000-0008-0000-0100-0000F8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5" name="AutoShape 14">
          <a:extLst>
            <a:ext uri="{FF2B5EF4-FFF2-40B4-BE49-F238E27FC236}">
              <a16:creationId xmlns:a16="http://schemas.microsoft.com/office/drawing/2014/main" id="{00000000-0008-0000-0100-0000F9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6" name="AutoShape 12">
          <a:extLst>
            <a:ext uri="{FF2B5EF4-FFF2-40B4-BE49-F238E27FC236}">
              <a16:creationId xmlns:a16="http://schemas.microsoft.com/office/drawing/2014/main" id="{00000000-0008-0000-0100-0000FA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7" name="AutoShape 10">
          <a:extLst>
            <a:ext uri="{FF2B5EF4-FFF2-40B4-BE49-F238E27FC236}">
              <a16:creationId xmlns:a16="http://schemas.microsoft.com/office/drawing/2014/main" id="{00000000-0008-0000-0100-0000FB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8" name="AutoShape 8">
          <a:extLst>
            <a:ext uri="{FF2B5EF4-FFF2-40B4-BE49-F238E27FC236}">
              <a16:creationId xmlns:a16="http://schemas.microsoft.com/office/drawing/2014/main" id="{00000000-0008-0000-0100-0000FC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9" name="AutoShape 6">
          <a:extLst>
            <a:ext uri="{FF2B5EF4-FFF2-40B4-BE49-F238E27FC236}">
              <a16:creationId xmlns:a16="http://schemas.microsoft.com/office/drawing/2014/main" id="{00000000-0008-0000-0100-0000FD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0" name="AutoShape 4">
          <a:extLst>
            <a:ext uri="{FF2B5EF4-FFF2-40B4-BE49-F238E27FC236}">
              <a16:creationId xmlns:a16="http://schemas.microsoft.com/office/drawing/2014/main" id="{00000000-0008-0000-0100-0000FE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1" name="AutoShape 2">
          <a:extLst>
            <a:ext uri="{FF2B5EF4-FFF2-40B4-BE49-F238E27FC236}">
              <a16:creationId xmlns:a16="http://schemas.microsoft.com/office/drawing/2014/main" id="{00000000-0008-0000-0100-0000FF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2" name="AutoShape 20">
          <a:extLst>
            <a:ext uri="{FF2B5EF4-FFF2-40B4-BE49-F238E27FC236}">
              <a16:creationId xmlns:a16="http://schemas.microsoft.com/office/drawing/2014/main" id="{00000000-0008-0000-0100-000000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3" name="AutoShape 18">
          <a:extLst>
            <a:ext uri="{FF2B5EF4-FFF2-40B4-BE49-F238E27FC236}">
              <a16:creationId xmlns:a16="http://schemas.microsoft.com/office/drawing/2014/main" id="{00000000-0008-0000-0100-000001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4" name="AutoShape 16">
          <a:extLst>
            <a:ext uri="{FF2B5EF4-FFF2-40B4-BE49-F238E27FC236}">
              <a16:creationId xmlns:a16="http://schemas.microsoft.com/office/drawing/2014/main" id="{00000000-0008-0000-0100-000002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5" name="AutoShape 14">
          <a:extLst>
            <a:ext uri="{FF2B5EF4-FFF2-40B4-BE49-F238E27FC236}">
              <a16:creationId xmlns:a16="http://schemas.microsoft.com/office/drawing/2014/main" id="{00000000-0008-0000-0100-000003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6" name="AutoShape 12">
          <a:extLst>
            <a:ext uri="{FF2B5EF4-FFF2-40B4-BE49-F238E27FC236}">
              <a16:creationId xmlns:a16="http://schemas.microsoft.com/office/drawing/2014/main" id="{00000000-0008-0000-0100-000004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7" name="AutoShape 10">
          <a:extLst>
            <a:ext uri="{FF2B5EF4-FFF2-40B4-BE49-F238E27FC236}">
              <a16:creationId xmlns:a16="http://schemas.microsoft.com/office/drawing/2014/main" id="{00000000-0008-0000-0100-000005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8" name="AutoShape 8">
          <a:extLst>
            <a:ext uri="{FF2B5EF4-FFF2-40B4-BE49-F238E27FC236}">
              <a16:creationId xmlns:a16="http://schemas.microsoft.com/office/drawing/2014/main" id="{00000000-0008-0000-0100-000006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9" name="AutoShape 6">
          <a:extLst>
            <a:ext uri="{FF2B5EF4-FFF2-40B4-BE49-F238E27FC236}">
              <a16:creationId xmlns:a16="http://schemas.microsoft.com/office/drawing/2014/main" id="{00000000-0008-0000-0100-000007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0" name="AutoShape 4">
          <a:extLst>
            <a:ext uri="{FF2B5EF4-FFF2-40B4-BE49-F238E27FC236}">
              <a16:creationId xmlns:a16="http://schemas.microsoft.com/office/drawing/2014/main" id="{00000000-0008-0000-0100-000008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1" name="AutoShape 2">
          <a:extLst>
            <a:ext uri="{FF2B5EF4-FFF2-40B4-BE49-F238E27FC236}">
              <a16:creationId xmlns:a16="http://schemas.microsoft.com/office/drawing/2014/main" id="{00000000-0008-0000-0100-000009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2" name="AutoShape 20">
          <a:extLst>
            <a:ext uri="{FF2B5EF4-FFF2-40B4-BE49-F238E27FC236}">
              <a16:creationId xmlns:a16="http://schemas.microsoft.com/office/drawing/2014/main" id="{00000000-0008-0000-0100-00000A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3" name="AutoShape 18">
          <a:extLst>
            <a:ext uri="{FF2B5EF4-FFF2-40B4-BE49-F238E27FC236}">
              <a16:creationId xmlns:a16="http://schemas.microsoft.com/office/drawing/2014/main" id="{00000000-0008-0000-0100-00000B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4" name="AutoShape 16">
          <a:extLst>
            <a:ext uri="{FF2B5EF4-FFF2-40B4-BE49-F238E27FC236}">
              <a16:creationId xmlns:a16="http://schemas.microsoft.com/office/drawing/2014/main" id="{00000000-0008-0000-0100-00000C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5" name="AutoShape 14">
          <a:extLst>
            <a:ext uri="{FF2B5EF4-FFF2-40B4-BE49-F238E27FC236}">
              <a16:creationId xmlns:a16="http://schemas.microsoft.com/office/drawing/2014/main" id="{00000000-0008-0000-0100-00000D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6" name="AutoShape 12">
          <a:extLst>
            <a:ext uri="{FF2B5EF4-FFF2-40B4-BE49-F238E27FC236}">
              <a16:creationId xmlns:a16="http://schemas.microsoft.com/office/drawing/2014/main" id="{00000000-0008-0000-0100-00000E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7" name="AutoShape 10">
          <a:extLst>
            <a:ext uri="{FF2B5EF4-FFF2-40B4-BE49-F238E27FC236}">
              <a16:creationId xmlns:a16="http://schemas.microsoft.com/office/drawing/2014/main" id="{00000000-0008-0000-0100-00000F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8" name="AutoShape 8">
          <a:extLst>
            <a:ext uri="{FF2B5EF4-FFF2-40B4-BE49-F238E27FC236}">
              <a16:creationId xmlns:a16="http://schemas.microsoft.com/office/drawing/2014/main" id="{00000000-0008-0000-0100-000010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9" name="AutoShape 6">
          <a:extLst>
            <a:ext uri="{FF2B5EF4-FFF2-40B4-BE49-F238E27FC236}">
              <a16:creationId xmlns:a16="http://schemas.microsoft.com/office/drawing/2014/main" id="{00000000-0008-0000-0100-000011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0" name="AutoShape 4">
          <a:extLst>
            <a:ext uri="{FF2B5EF4-FFF2-40B4-BE49-F238E27FC236}">
              <a16:creationId xmlns:a16="http://schemas.microsoft.com/office/drawing/2014/main" id="{00000000-0008-0000-0100-000012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1" name="AutoShape 2">
          <a:extLst>
            <a:ext uri="{FF2B5EF4-FFF2-40B4-BE49-F238E27FC236}">
              <a16:creationId xmlns:a16="http://schemas.microsoft.com/office/drawing/2014/main" id="{00000000-0008-0000-0100-000013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2" name="AutoShape 20">
          <a:extLst>
            <a:ext uri="{FF2B5EF4-FFF2-40B4-BE49-F238E27FC236}">
              <a16:creationId xmlns:a16="http://schemas.microsoft.com/office/drawing/2014/main" id="{00000000-0008-0000-0100-000014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3" name="AutoShape 18">
          <a:extLst>
            <a:ext uri="{FF2B5EF4-FFF2-40B4-BE49-F238E27FC236}">
              <a16:creationId xmlns:a16="http://schemas.microsoft.com/office/drawing/2014/main" id="{00000000-0008-0000-0100-000015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4" name="AutoShape 16">
          <a:extLst>
            <a:ext uri="{FF2B5EF4-FFF2-40B4-BE49-F238E27FC236}">
              <a16:creationId xmlns:a16="http://schemas.microsoft.com/office/drawing/2014/main" id="{00000000-0008-0000-0100-000016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5" name="AutoShape 14">
          <a:extLst>
            <a:ext uri="{FF2B5EF4-FFF2-40B4-BE49-F238E27FC236}">
              <a16:creationId xmlns:a16="http://schemas.microsoft.com/office/drawing/2014/main" id="{00000000-0008-0000-0100-000017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6" name="AutoShape 12">
          <a:extLst>
            <a:ext uri="{FF2B5EF4-FFF2-40B4-BE49-F238E27FC236}">
              <a16:creationId xmlns:a16="http://schemas.microsoft.com/office/drawing/2014/main" id="{00000000-0008-0000-0100-000018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7" name="AutoShape 10">
          <a:extLst>
            <a:ext uri="{FF2B5EF4-FFF2-40B4-BE49-F238E27FC236}">
              <a16:creationId xmlns:a16="http://schemas.microsoft.com/office/drawing/2014/main" id="{00000000-0008-0000-0100-000019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8" name="AutoShape 8">
          <a:extLst>
            <a:ext uri="{FF2B5EF4-FFF2-40B4-BE49-F238E27FC236}">
              <a16:creationId xmlns:a16="http://schemas.microsoft.com/office/drawing/2014/main" id="{00000000-0008-0000-0100-00001A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9" name="AutoShape 6">
          <a:extLst>
            <a:ext uri="{FF2B5EF4-FFF2-40B4-BE49-F238E27FC236}">
              <a16:creationId xmlns:a16="http://schemas.microsoft.com/office/drawing/2014/main" id="{00000000-0008-0000-0100-00001B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0" name="AutoShape 4">
          <a:extLst>
            <a:ext uri="{FF2B5EF4-FFF2-40B4-BE49-F238E27FC236}">
              <a16:creationId xmlns:a16="http://schemas.microsoft.com/office/drawing/2014/main" id="{00000000-0008-0000-0100-00001C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1" name="AutoShape 2">
          <a:extLst>
            <a:ext uri="{FF2B5EF4-FFF2-40B4-BE49-F238E27FC236}">
              <a16:creationId xmlns:a16="http://schemas.microsoft.com/office/drawing/2014/main" id="{00000000-0008-0000-0100-00001D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2" name="AutoShape 20">
          <a:extLst>
            <a:ext uri="{FF2B5EF4-FFF2-40B4-BE49-F238E27FC236}">
              <a16:creationId xmlns:a16="http://schemas.microsoft.com/office/drawing/2014/main" id="{00000000-0008-0000-0100-00001E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3" name="AutoShape 18">
          <a:extLst>
            <a:ext uri="{FF2B5EF4-FFF2-40B4-BE49-F238E27FC236}">
              <a16:creationId xmlns:a16="http://schemas.microsoft.com/office/drawing/2014/main" id="{00000000-0008-0000-0100-00001F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4" name="AutoShape 16">
          <a:extLst>
            <a:ext uri="{FF2B5EF4-FFF2-40B4-BE49-F238E27FC236}">
              <a16:creationId xmlns:a16="http://schemas.microsoft.com/office/drawing/2014/main" id="{00000000-0008-0000-0100-000020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5" name="AutoShape 14">
          <a:extLst>
            <a:ext uri="{FF2B5EF4-FFF2-40B4-BE49-F238E27FC236}">
              <a16:creationId xmlns:a16="http://schemas.microsoft.com/office/drawing/2014/main" id="{00000000-0008-0000-0100-000021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6" name="AutoShape 12">
          <a:extLst>
            <a:ext uri="{FF2B5EF4-FFF2-40B4-BE49-F238E27FC236}">
              <a16:creationId xmlns:a16="http://schemas.microsoft.com/office/drawing/2014/main" id="{00000000-0008-0000-0100-000022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7" name="AutoShape 10">
          <a:extLst>
            <a:ext uri="{FF2B5EF4-FFF2-40B4-BE49-F238E27FC236}">
              <a16:creationId xmlns:a16="http://schemas.microsoft.com/office/drawing/2014/main" id="{00000000-0008-0000-0100-000023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8" name="AutoShape 8">
          <a:extLst>
            <a:ext uri="{FF2B5EF4-FFF2-40B4-BE49-F238E27FC236}">
              <a16:creationId xmlns:a16="http://schemas.microsoft.com/office/drawing/2014/main" id="{00000000-0008-0000-0100-000024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9" name="AutoShape 6">
          <a:extLst>
            <a:ext uri="{FF2B5EF4-FFF2-40B4-BE49-F238E27FC236}">
              <a16:creationId xmlns:a16="http://schemas.microsoft.com/office/drawing/2014/main" id="{00000000-0008-0000-0100-000025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0" name="AutoShape 4">
          <a:extLst>
            <a:ext uri="{FF2B5EF4-FFF2-40B4-BE49-F238E27FC236}">
              <a16:creationId xmlns:a16="http://schemas.microsoft.com/office/drawing/2014/main" id="{00000000-0008-0000-0100-000026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1" name="AutoShape 2">
          <a:extLst>
            <a:ext uri="{FF2B5EF4-FFF2-40B4-BE49-F238E27FC236}">
              <a16:creationId xmlns:a16="http://schemas.microsoft.com/office/drawing/2014/main" id="{00000000-0008-0000-0100-000027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2" name="AutoShape 20">
          <a:extLst>
            <a:ext uri="{FF2B5EF4-FFF2-40B4-BE49-F238E27FC236}">
              <a16:creationId xmlns:a16="http://schemas.microsoft.com/office/drawing/2014/main" id="{00000000-0008-0000-0100-000028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3" name="AutoShape 18">
          <a:extLst>
            <a:ext uri="{FF2B5EF4-FFF2-40B4-BE49-F238E27FC236}">
              <a16:creationId xmlns:a16="http://schemas.microsoft.com/office/drawing/2014/main" id="{00000000-0008-0000-0100-000029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4" name="AutoShape 16">
          <a:extLst>
            <a:ext uri="{FF2B5EF4-FFF2-40B4-BE49-F238E27FC236}">
              <a16:creationId xmlns:a16="http://schemas.microsoft.com/office/drawing/2014/main" id="{00000000-0008-0000-0100-00002A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5" name="AutoShape 14">
          <a:extLst>
            <a:ext uri="{FF2B5EF4-FFF2-40B4-BE49-F238E27FC236}">
              <a16:creationId xmlns:a16="http://schemas.microsoft.com/office/drawing/2014/main" id="{00000000-0008-0000-0100-00002B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6" name="AutoShape 12">
          <a:extLst>
            <a:ext uri="{FF2B5EF4-FFF2-40B4-BE49-F238E27FC236}">
              <a16:creationId xmlns:a16="http://schemas.microsoft.com/office/drawing/2014/main" id="{00000000-0008-0000-0100-00002C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7" name="AutoShape 10">
          <a:extLst>
            <a:ext uri="{FF2B5EF4-FFF2-40B4-BE49-F238E27FC236}">
              <a16:creationId xmlns:a16="http://schemas.microsoft.com/office/drawing/2014/main" id="{00000000-0008-0000-0100-00002D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8" name="AutoShape 8">
          <a:extLst>
            <a:ext uri="{FF2B5EF4-FFF2-40B4-BE49-F238E27FC236}">
              <a16:creationId xmlns:a16="http://schemas.microsoft.com/office/drawing/2014/main" id="{00000000-0008-0000-0100-00002E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9" name="AutoShape 6">
          <a:extLst>
            <a:ext uri="{FF2B5EF4-FFF2-40B4-BE49-F238E27FC236}">
              <a16:creationId xmlns:a16="http://schemas.microsoft.com/office/drawing/2014/main" id="{00000000-0008-0000-0100-00002F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0" name="AutoShape 4">
          <a:extLst>
            <a:ext uri="{FF2B5EF4-FFF2-40B4-BE49-F238E27FC236}">
              <a16:creationId xmlns:a16="http://schemas.microsoft.com/office/drawing/2014/main" id="{00000000-0008-0000-0100-000030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1" name="AutoShape 2">
          <a:extLst>
            <a:ext uri="{FF2B5EF4-FFF2-40B4-BE49-F238E27FC236}">
              <a16:creationId xmlns:a16="http://schemas.microsoft.com/office/drawing/2014/main" id="{00000000-0008-0000-0100-000031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2" name="AutoShape 20">
          <a:extLst>
            <a:ext uri="{FF2B5EF4-FFF2-40B4-BE49-F238E27FC236}">
              <a16:creationId xmlns:a16="http://schemas.microsoft.com/office/drawing/2014/main" id="{00000000-0008-0000-0100-000032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3" name="AutoShape 18">
          <a:extLst>
            <a:ext uri="{FF2B5EF4-FFF2-40B4-BE49-F238E27FC236}">
              <a16:creationId xmlns:a16="http://schemas.microsoft.com/office/drawing/2014/main" id="{00000000-0008-0000-0100-000033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4" name="AutoShape 16">
          <a:extLst>
            <a:ext uri="{FF2B5EF4-FFF2-40B4-BE49-F238E27FC236}">
              <a16:creationId xmlns:a16="http://schemas.microsoft.com/office/drawing/2014/main" id="{00000000-0008-0000-0100-000034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5" name="AutoShape 14">
          <a:extLst>
            <a:ext uri="{FF2B5EF4-FFF2-40B4-BE49-F238E27FC236}">
              <a16:creationId xmlns:a16="http://schemas.microsoft.com/office/drawing/2014/main" id="{00000000-0008-0000-0100-000035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6" name="AutoShape 12">
          <a:extLst>
            <a:ext uri="{FF2B5EF4-FFF2-40B4-BE49-F238E27FC236}">
              <a16:creationId xmlns:a16="http://schemas.microsoft.com/office/drawing/2014/main" id="{00000000-0008-0000-0100-000036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7" name="AutoShape 10">
          <a:extLst>
            <a:ext uri="{FF2B5EF4-FFF2-40B4-BE49-F238E27FC236}">
              <a16:creationId xmlns:a16="http://schemas.microsoft.com/office/drawing/2014/main" id="{00000000-0008-0000-0100-000037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8" name="AutoShape 8">
          <a:extLst>
            <a:ext uri="{FF2B5EF4-FFF2-40B4-BE49-F238E27FC236}">
              <a16:creationId xmlns:a16="http://schemas.microsoft.com/office/drawing/2014/main" id="{00000000-0008-0000-0100-000038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9" name="AutoShape 6">
          <a:extLst>
            <a:ext uri="{FF2B5EF4-FFF2-40B4-BE49-F238E27FC236}">
              <a16:creationId xmlns:a16="http://schemas.microsoft.com/office/drawing/2014/main" id="{00000000-0008-0000-0100-000039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0" name="AutoShape 4">
          <a:extLst>
            <a:ext uri="{FF2B5EF4-FFF2-40B4-BE49-F238E27FC236}">
              <a16:creationId xmlns:a16="http://schemas.microsoft.com/office/drawing/2014/main" id="{00000000-0008-0000-0100-00003A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1" name="AutoShape 2">
          <a:extLst>
            <a:ext uri="{FF2B5EF4-FFF2-40B4-BE49-F238E27FC236}">
              <a16:creationId xmlns:a16="http://schemas.microsoft.com/office/drawing/2014/main" id="{00000000-0008-0000-0100-00003B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2" name="AutoShape 20">
          <a:extLst>
            <a:ext uri="{FF2B5EF4-FFF2-40B4-BE49-F238E27FC236}">
              <a16:creationId xmlns:a16="http://schemas.microsoft.com/office/drawing/2014/main" id="{00000000-0008-0000-0100-00003C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3" name="AutoShape 18">
          <a:extLst>
            <a:ext uri="{FF2B5EF4-FFF2-40B4-BE49-F238E27FC236}">
              <a16:creationId xmlns:a16="http://schemas.microsoft.com/office/drawing/2014/main" id="{00000000-0008-0000-0100-00003D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4" name="AutoShape 16">
          <a:extLst>
            <a:ext uri="{FF2B5EF4-FFF2-40B4-BE49-F238E27FC236}">
              <a16:creationId xmlns:a16="http://schemas.microsoft.com/office/drawing/2014/main" id="{00000000-0008-0000-0100-00003E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5" name="AutoShape 14">
          <a:extLst>
            <a:ext uri="{FF2B5EF4-FFF2-40B4-BE49-F238E27FC236}">
              <a16:creationId xmlns:a16="http://schemas.microsoft.com/office/drawing/2014/main" id="{00000000-0008-0000-0100-00003F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6" name="AutoShape 12">
          <a:extLst>
            <a:ext uri="{FF2B5EF4-FFF2-40B4-BE49-F238E27FC236}">
              <a16:creationId xmlns:a16="http://schemas.microsoft.com/office/drawing/2014/main" id="{00000000-0008-0000-0100-000040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7" name="AutoShape 10">
          <a:extLst>
            <a:ext uri="{FF2B5EF4-FFF2-40B4-BE49-F238E27FC236}">
              <a16:creationId xmlns:a16="http://schemas.microsoft.com/office/drawing/2014/main" id="{00000000-0008-0000-0100-000041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8" name="AutoShape 8">
          <a:extLst>
            <a:ext uri="{FF2B5EF4-FFF2-40B4-BE49-F238E27FC236}">
              <a16:creationId xmlns:a16="http://schemas.microsoft.com/office/drawing/2014/main" id="{00000000-0008-0000-0100-000042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9" name="AutoShape 6">
          <a:extLst>
            <a:ext uri="{FF2B5EF4-FFF2-40B4-BE49-F238E27FC236}">
              <a16:creationId xmlns:a16="http://schemas.microsoft.com/office/drawing/2014/main" id="{00000000-0008-0000-0100-000043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0" name="AutoShape 4">
          <a:extLst>
            <a:ext uri="{FF2B5EF4-FFF2-40B4-BE49-F238E27FC236}">
              <a16:creationId xmlns:a16="http://schemas.microsoft.com/office/drawing/2014/main" id="{00000000-0008-0000-0100-000044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1" name="AutoShape 2">
          <a:extLst>
            <a:ext uri="{FF2B5EF4-FFF2-40B4-BE49-F238E27FC236}">
              <a16:creationId xmlns:a16="http://schemas.microsoft.com/office/drawing/2014/main" id="{00000000-0008-0000-0100-000045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2" name="AutoShape 20">
          <a:extLst>
            <a:ext uri="{FF2B5EF4-FFF2-40B4-BE49-F238E27FC236}">
              <a16:creationId xmlns:a16="http://schemas.microsoft.com/office/drawing/2014/main" id="{00000000-0008-0000-0100-000046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3" name="AutoShape 18">
          <a:extLst>
            <a:ext uri="{FF2B5EF4-FFF2-40B4-BE49-F238E27FC236}">
              <a16:creationId xmlns:a16="http://schemas.microsoft.com/office/drawing/2014/main" id="{00000000-0008-0000-0100-000047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4" name="AutoShape 16">
          <a:extLst>
            <a:ext uri="{FF2B5EF4-FFF2-40B4-BE49-F238E27FC236}">
              <a16:creationId xmlns:a16="http://schemas.microsoft.com/office/drawing/2014/main" id="{00000000-0008-0000-0100-000048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5" name="AutoShape 14">
          <a:extLst>
            <a:ext uri="{FF2B5EF4-FFF2-40B4-BE49-F238E27FC236}">
              <a16:creationId xmlns:a16="http://schemas.microsoft.com/office/drawing/2014/main" id="{00000000-0008-0000-0100-000049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6" name="AutoShape 12">
          <a:extLst>
            <a:ext uri="{FF2B5EF4-FFF2-40B4-BE49-F238E27FC236}">
              <a16:creationId xmlns:a16="http://schemas.microsoft.com/office/drawing/2014/main" id="{00000000-0008-0000-0100-00004A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7" name="AutoShape 10">
          <a:extLst>
            <a:ext uri="{FF2B5EF4-FFF2-40B4-BE49-F238E27FC236}">
              <a16:creationId xmlns:a16="http://schemas.microsoft.com/office/drawing/2014/main" id="{00000000-0008-0000-0100-00004B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8" name="AutoShape 8">
          <a:extLst>
            <a:ext uri="{FF2B5EF4-FFF2-40B4-BE49-F238E27FC236}">
              <a16:creationId xmlns:a16="http://schemas.microsoft.com/office/drawing/2014/main" id="{00000000-0008-0000-0100-00004C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9" name="AutoShape 6">
          <a:extLst>
            <a:ext uri="{FF2B5EF4-FFF2-40B4-BE49-F238E27FC236}">
              <a16:creationId xmlns:a16="http://schemas.microsoft.com/office/drawing/2014/main" id="{00000000-0008-0000-0100-00004D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90" name="AutoShape 4">
          <a:extLst>
            <a:ext uri="{FF2B5EF4-FFF2-40B4-BE49-F238E27FC236}">
              <a16:creationId xmlns:a16="http://schemas.microsoft.com/office/drawing/2014/main" id="{00000000-0008-0000-0100-00004E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91" name="AutoShape 2">
          <a:extLst>
            <a:ext uri="{FF2B5EF4-FFF2-40B4-BE49-F238E27FC236}">
              <a16:creationId xmlns:a16="http://schemas.microsoft.com/office/drawing/2014/main" id="{00000000-0008-0000-0100-00004F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2" name="AutoShape 20">
          <a:extLst>
            <a:ext uri="{FF2B5EF4-FFF2-40B4-BE49-F238E27FC236}">
              <a16:creationId xmlns:a16="http://schemas.microsoft.com/office/drawing/2014/main" id="{00000000-0008-0000-0100-000050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3" name="AutoShape 18">
          <a:extLst>
            <a:ext uri="{FF2B5EF4-FFF2-40B4-BE49-F238E27FC236}">
              <a16:creationId xmlns:a16="http://schemas.microsoft.com/office/drawing/2014/main" id="{00000000-0008-0000-0100-000051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4" name="AutoShape 16">
          <a:extLst>
            <a:ext uri="{FF2B5EF4-FFF2-40B4-BE49-F238E27FC236}">
              <a16:creationId xmlns:a16="http://schemas.microsoft.com/office/drawing/2014/main" id="{00000000-0008-0000-0100-000052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5" name="AutoShape 14">
          <a:extLst>
            <a:ext uri="{FF2B5EF4-FFF2-40B4-BE49-F238E27FC236}">
              <a16:creationId xmlns:a16="http://schemas.microsoft.com/office/drawing/2014/main" id="{00000000-0008-0000-0100-000053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6" name="AutoShape 12">
          <a:extLst>
            <a:ext uri="{FF2B5EF4-FFF2-40B4-BE49-F238E27FC236}">
              <a16:creationId xmlns:a16="http://schemas.microsoft.com/office/drawing/2014/main" id="{00000000-0008-0000-0100-000054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7" name="AutoShape 10">
          <a:extLst>
            <a:ext uri="{FF2B5EF4-FFF2-40B4-BE49-F238E27FC236}">
              <a16:creationId xmlns:a16="http://schemas.microsoft.com/office/drawing/2014/main" id="{00000000-0008-0000-0100-000055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8" name="AutoShape 8">
          <a:extLst>
            <a:ext uri="{FF2B5EF4-FFF2-40B4-BE49-F238E27FC236}">
              <a16:creationId xmlns:a16="http://schemas.microsoft.com/office/drawing/2014/main" id="{00000000-0008-0000-0100-000056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9" name="AutoShape 6">
          <a:extLst>
            <a:ext uri="{FF2B5EF4-FFF2-40B4-BE49-F238E27FC236}">
              <a16:creationId xmlns:a16="http://schemas.microsoft.com/office/drawing/2014/main" id="{00000000-0008-0000-0100-000057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0" name="AutoShape 4">
          <a:extLst>
            <a:ext uri="{FF2B5EF4-FFF2-40B4-BE49-F238E27FC236}">
              <a16:creationId xmlns:a16="http://schemas.microsoft.com/office/drawing/2014/main" id="{00000000-0008-0000-0100-000058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1" name="AutoShape 2">
          <a:extLst>
            <a:ext uri="{FF2B5EF4-FFF2-40B4-BE49-F238E27FC236}">
              <a16:creationId xmlns:a16="http://schemas.microsoft.com/office/drawing/2014/main" id="{00000000-0008-0000-0100-000059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2" name="AutoShape 20">
          <a:extLst>
            <a:ext uri="{FF2B5EF4-FFF2-40B4-BE49-F238E27FC236}">
              <a16:creationId xmlns:a16="http://schemas.microsoft.com/office/drawing/2014/main" id="{00000000-0008-0000-0100-00005A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3" name="AutoShape 18">
          <a:extLst>
            <a:ext uri="{FF2B5EF4-FFF2-40B4-BE49-F238E27FC236}">
              <a16:creationId xmlns:a16="http://schemas.microsoft.com/office/drawing/2014/main" id="{00000000-0008-0000-0100-00005B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4" name="AutoShape 16">
          <a:extLst>
            <a:ext uri="{FF2B5EF4-FFF2-40B4-BE49-F238E27FC236}">
              <a16:creationId xmlns:a16="http://schemas.microsoft.com/office/drawing/2014/main" id="{00000000-0008-0000-0100-00005C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5" name="AutoShape 14">
          <a:extLst>
            <a:ext uri="{FF2B5EF4-FFF2-40B4-BE49-F238E27FC236}">
              <a16:creationId xmlns:a16="http://schemas.microsoft.com/office/drawing/2014/main" id="{00000000-0008-0000-0100-00005D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6" name="AutoShape 12">
          <a:extLst>
            <a:ext uri="{FF2B5EF4-FFF2-40B4-BE49-F238E27FC236}">
              <a16:creationId xmlns:a16="http://schemas.microsoft.com/office/drawing/2014/main" id="{00000000-0008-0000-0100-00005E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7" name="AutoShape 10">
          <a:extLst>
            <a:ext uri="{FF2B5EF4-FFF2-40B4-BE49-F238E27FC236}">
              <a16:creationId xmlns:a16="http://schemas.microsoft.com/office/drawing/2014/main" id="{00000000-0008-0000-0100-00005F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8" name="AutoShape 8">
          <a:extLst>
            <a:ext uri="{FF2B5EF4-FFF2-40B4-BE49-F238E27FC236}">
              <a16:creationId xmlns:a16="http://schemas.microsoft.com/office/drawing/2014/main" id="{00000000-0008-0000-0100-000060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9" name="AutoShape 6">
          <a:extLst>
            <a:ext uri="{FF2B5EF4-FFF2-40B4-BE49-F238E27FC236}">
              <a16:creationId xmlns:a16="http://schemas.microsoft.com/office/drawing/2014/main" id="{00000000-0008-0000-0100-000061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0" name="AutoShape 4">
          <a:extLst>
            <a:ext uri="{FF2B5EF4-FFF2-40B4-BE49-F238E27FC236}">
              <a16:creationId xmlns:a16="http://schemas.microsoft.com/office/drawing/2014/main" id="{00000000-0008-0000-0100-000062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1" name="AutoShape 2">
          <a:extLst>
            <a:ext uri="{FF2B5EF4-FFF2-40B4-BE49-F238E27FC236}">
              <a16:creationId xmlns:a16="http://schemas.microsoft.com/office/drawing/2014/main" id="{00000000-0008-0000-0100-000063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2" name="AutoShape 20">
          <a:extLst>
            <a:ext uri="{FF2B5EF4-FFF2-40B4-BE49-F238E27FC236}">
              <a16:creationId xmlns:a16="http://schemas.microsoft.com/office/drawing/2014/main" id="{00000000-0008-0000-0100-000064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3" name="AutoShape 18">
          <a:extLst>
            <a:ext uri="{FF2B5EF4-FFF2-40B4-BE49-F238E27FC236}">
              <a16:creationId xmlns:a16="http://schemas.microsoft.com/office/drawing/2014/main" id="{00000000-0008-0000-0100-000065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4" name="AutoShape 16">
          <a:extLst>
            <a:ext uri="{FF2B5EF4-FFF2-40B4-BE49-F238E27FC236}">
              <a16:creationId xmlns:a16="http://schemas.microsoft.com/office/drawing/2014/main" id="{00000000-0008-0000-0100-000066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5" name="AutoShape 14">
          <a:extLst>
            <a:ext uri="{FF2B5EF4-FFF2-40B4-BE49-F238E27FC236}">
              <a16:creationId xmlns:a16="http://schemas.microsoft.com/office/drawing/2014/main" id="{00000000-0008-0000-0100-000067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6" name="AutoShape 12">
          <a:extLst>
            <a:ext uri="{FF2B5EF4-FFF2-40B4-BE49-F238E27FC236}">
              <a16:creationId xmlns:a16="http://schemas.microsoft.com/office/drawing/2014/main" id="{00000000-0008-0000-0100-000068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7" name="AutoShape 10">
          <a:extLst>
            <a:ext uri="{FF2B5EF4-FFF2-40B4-BE49-F238E27FC236}">
              <a16:creationId xmlns:a16="http://schemas.microsoft.com/office/drawing/2014/main" id="{00000000-0008-0000-0100-000069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8" name="AutoShape 8">
          <a:extLst>
            <a:ext uri="{FF2B5EF4-FFF2-40B4-BE49-F238E27FC236}">
              <a16:creationId xmlns:a16="http://schemas.microsoft.com/office/drawing/2014/main" id="{00000000-0008-0000-0100-00006A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9" name="AutoShape 6">
          <a:extLst>
            <a:ext uri="{FF2B5EF4-FFF2-40B4-BE49-F238E27FC236}">
              <a16:creationId xmlns:a16="http://schemas.microsoft.com/office/drawing/2014/main" id="{00000000-0008-0000-0100-00006B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0" name="AutoShape 4">
          <a:extLst>
            <a:ext uri="{FF2B5EF4-FFF2-40B4-BE49-F238E27FC236}">
              <a16:creationId xmlns:a16="http://schemas.microsoft.com/office/drawing/2014/main" id="{00000000-0008-0000-0100-00006C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1" name="AutoShape 2">
          <a:extLst>
            <a:ext uri="{FF2B5EF4-FFF2-40B4-BE49-F238E27FC236}">
              <a16:creationId xmlns:a16="http://schemas.microsoft.com/office/drawing/2014/main" id="{00000000-0008-0000-0100-00006D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2" name="AutoShape 20">
          <a:extLst>
            <a:ext uri="{FF2B5EF4-FFF2-40B4-BE49-F238E27FC236}">
              <a16:creationId xmlns:a16="http://schemas.microsoft.com/office/drawing/2014/main" id="{00000000-0008-0000-0100-00006E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3" name="AutoShape 18">
          <a:extLst>
            <a:ext uri="{FF2B5EF4-FFF2-40B4-BE49-F238E27FC236}">
              <a16:creationId xmlns:a16="http://schemas.microsoft.com/office/drawing/2014/main" id="{00000000-0008-0000-0100-00006F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4" name="AutoShape 16">
          <a:extLst>
            <a:ext uri="{FF2B5EF4-FFF2-40B4-BE49-F238E27FC236}">
              <a16:creationId xmlns:a16="http://schemas.microsoft.com/office/drawing/2014/main" id="{00000000-0008-0000-0100-000070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5" name="AutoShape 14">
          <a:extLst>
            <a:ext uri="{FF2B5EF4-FFF2-40B4-BE49-F238E27FC236}">
              <a16:creationId xmlns:a16="http://schemas.microsoft.com/office/drawing/2014/main" id="{00000000-0008-0000-0100-000071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6" name="AutoShape 12">
          <a:extLst>
            <a:ext uri="{FF2B5EF4-FFF2-40B4-BE49-F238E27FC236}">
              <a16:creationId xmlns:a16="http://schemas.microsoft.com/office/drawing/2014/main" id="{00000000-0008-0000-0100-000072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7" name="AutoShape 10">
          <a:extLst>
            <a:ext uri="{FF2B5EF4-FFF2-40B4-BE49-F238E27FC236}">
              <a16:creationId xmlns:a16="http://schemas.microsoft.com/office/drawing/2014/main" id="{00000000-0008-0000-0100-000073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8" name="AutoShape 8">
          <a:extLst>
            <a:ext uri="{FF2B5EF4-FFF2-40B4-BE49-F238E27FC236}">
              <a16:creationId xmlns:a16="http://schemas.microsoft.com/office/drawing/2014/main" id="{00000000-0008-0000-0100-000074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9" name="AutoShape 6">
          <a:extLst>
            <a:ext uri="{FF2B5EF4-FFF2-40B4-BE49-F238E27FC236}">
              <a16:creationId xmlns:a16="http://schemas.microsoft.com/office/drawing/2014/main" id="{00000000-0008-0000-0100-000075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0" name="AutoShape 4">
          <a:extLst>
            <a:ext uri="{FF2B5EF4-FFF2-40B4-BE49-F238E27FC236}">
              <a16:creationId xmlns:a16="http://schemas.microsoft.com/office/drawing/2014/main" id="{00000000-0008-0000-0100-000076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1" name="AutoShape 2">
          <a:extLst>
            <a:ext uri="{FF2B5EF4-FFF2-40B4-BE49-F238E27FC236}">
              <a16:creationId xmlns:a16="http://schemas.microsoft.com/office/drawing/2014/main" id="{00000000-0008-0000-0100-000077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2" name="AutoShape 20">
          <a:extLst>
            <a:ext uri="{FF2B5EF4-FFF2-40B4-BE49-F238E27FC236}">
              <a16:creationId xmlns:a16="http://schemas.microsoft.com/office/drawing/2014/main" id="{00000000-0008-0000-0100-000078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3" name="AutoShape 18">
          <a:extLst>
            <a:ext uri="{FF2B5EF4-FFF2-40B4-BE49-F238E27FC236}">
              <a16:creationId xmlns:a16="http://schemas.microsoft.com/office/drawing/2014/main" id="{00000000-0008-0000-0100-000079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4" name="AutoShape 16">
          <a:extLst>
            <a:ext uri="{FF2B5EF4-FFF2-40B4-BE49-F238E27FC236}">
              <a16:creationId xmlns:a16="http://schemas.microsoft.com/office/drawing/2014/main" id="{00000000-0008-0000-0100-00007A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5" name="AutoShape 14">
          <a:extLst>
            <a:ext uri="{FF2B5EF4-FFF2-40B4-BE49-F238E27FC236}">
              <a16:creationId xmlns:a16="http://schemas.microsoft.com/office/drawing/2014/main" id="{00000000-0008-0000-0100-00007B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6" name="AutoShape 12">
          <a:extLst>
            <a:ext uri="{FF2B5EF4-FFF2-40B4-BE49-F238E27FC236}">
              <a16:creationId xmlns:a16="http://schemas.microsoft.com/office/drawing/2014/main" id="{00000000-0008-0000-0100-00007C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7" name="AutoShape 10">
          <a:extLst>
            <a:ext uri="{FF2B5EF4-FFF2-40B4-BE49-F238E27FC236}">
              <a16:creationId xmlns:a16="http://schemas.microsoft.com/office/drawing/2014/main" id="{00000000-0008-0000-0100-00007D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8" name="AutoShape 8">
          <a:extLst>
            <a:ext uri="{FF2B5EF4-FFF2-40B4-BE49-F238E27FC236}">
              <a16:creationId xmlns:a16="http://schemas.microsoft.com/office/drawing/2014/main" id="{00000000-0008-0000-0100-00007E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9" name="AutoShape 6">
          <a:extLst>
            <a:ext uri="{FF2B5EF4-FFF2-40B4-BE49-F238E27FC236}">
              <a16:creationId xmlns:a16="http://schemas.microsoft.com/office/drawing/2014/main" id="{00000000-0008-0000-0100-00007F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0" name="AutoShape 4">
          <a:extLst>
            <a:ext uri="{FF2B5EF4-FFF2-40B4-BE49-F238E27FC236}">
              <a16:creationId xmlns:a16="http://schemas.microsoft.com/office/drawing/2014/main" id="{00000000-0008-0000-0100-000080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1" name="AutoShape 2">
          <a:extLst>
            <a:ext uri="{FF2B5EF4-FFF2-40B4-BE49-F238E27FC236}">
              <a16:creationId xmlns:a16="http://schemas.microsoft.com/office/drawing/2014/main" id="{00000000-0008-0000-0100-000081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2" name="AutoShape 20">
          <a:extLst>
            <a:ext uri="{FF2B5EF4-FFF2-40B4-BE49-F238E27FC236}">
              <a16:creationId xmlns:a16="http://schemas.microsoft.com/office/drawing/2014/main" id="{00000000-0008-0000-0100-000082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3" name="AutoShape 18">
          <a:extLst>
            <a:ext uri="{FF2B5EF4-FFF2-40B4-BE49-F238E27FC236}">
              <a16:creationId xmlns:a16="http://schemas.microsoft.com/office/drawing/2014/main" id="{00000000-0008-0000-0100-000083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4" name="AutoShape 16">
          <a:extLst>
            <a:ext uri="{FF2B5EF4-FFF2-40B4-BE49-F238E27FC236}">
              <a16:creationId xmlns:a16="http://schemas.microsoft.com/office/drawing/2014/main" id="{00000000-0008-0000-0100-000084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5" name="AutoShape 14">
          <a:extLst>
            <a:ext uri="{FF2B5EF4-FFF2-40B4-BE49-F238E27FC236}">
              <a16:creationId xmlns:a16="http://schemas.microsoft.com/office/drawing/2014/main" id="{00000000-0008-0000-0100-000085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6" name="AutoShape 12">
          <a:extLst>
            <a:ext uri="{FF2B5EF4-FFF2-40B4-BE49-F238E27FC236}">
              <a16:creationId xmlns:a16="http://schemas.microsoft.com/office/drawing/2014/main" id="{00000000-0008-0000-0100-000086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7" name="AutoShape 10">
          <a:extLst>
            <a:ext uri="{FF2B5EF4-FFF2-40B4-BE49-F238E27FC236}">
              <a16:creationId xmlns:a16="http://schemas.microsoft.com/office/drawing/2014/main" id="{00000000-0008-0000-0100-000087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8" name="AutoShape 8">
          <a:extLst>
            <a:ext uri="{FF2B5EF4-FFF2-40B4-BE49-F238E27FC236}">
              <a16:creationId xmlns:a16="http://schemas.microsoft.com/office/drawing/2014/main" id="{00000000-0008-0000-0100-000088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9" name="AutoShape 6">
          <a:extLst>
            <a:ext uri="{FF2B5EF4-FFF2-40B4-BE49-F238E27FC236}">
              <a16:creationId xmlns:a16="http://schemas.microsoft.com/office/drawing/2014/main" id="{00000000-0008-0000-0100-000089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0" name="AutoShape 4">
          <a:extLst>
            <a:ext uri="{FF2B5EF4-FFF2-40B4-BE49-F238E27FC236}">
              <a16:creationId xmlns:a16="http://schemas.microsoft.com/office/drawing/2014/main" id="{00000000-0008-0000-0100-00008A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1" name="AutoShape 2">
          <a:extLst>
            <a:ext uri="{FF2B5EF4-FFF2-40B4-BE49-F238E27FC236}">
              <a16:creationId xmlns:a16="http://schemas.microsoft.com/office/drawing/2014/main" id="{00000000-0008-0000-0100-00008B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2" name="AutoShape 20">
          <a:extLst>
            <a:ext uri="{FF2B5EF4-FFF2-40B4-BE49-F238E27FC236}">
              <a16:creationId xmlns:a16="http://schemas.microsoft.com/office/drawing/2014/main" id="{00000000-0008-0000-0100-00008C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3" name="AutoShape 18">
          <a:extLst>
            <a:ext uri="{FF2B5EF4-FFF2-40B4-BE49-F238E27FC236}">
              <a16:creationId xmlns:a16="http://schemas.microsoft.com/office/drawing/2014/main" id="{00000000-0008-0000-0100-00008D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4" name="AutoShape 16">
          <a:extLst>
            <a:ext uri="{FF2B5EF4-FFF2-40B4-BE49-F238E27FC236}">
              <a16:creationId xmlns:a16="http://schemas.microsoft.com/office/drawing/2014/main" id="{00000000-0008-0000-0100-00008E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5" name="AutoShape 14">
          <a:extLst>
            <a:ext uri="{FF2B5EF4-FFF2-40B4-BE49-F238E27FC236}">
              <a16:creationId xmlns:a16="http://schemas.microsoft.com/office/drawing/2014/main" id="{00000000-0008-0000-0100-00008F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6" name="AutoShape 12">
          <a:extLst>
            <a:ext uri="{FF2B5EF4-FFF2-40B4-BE49-F238E27FC236}">
              <a16:creationId xmlns:a16="http://schemas.microsoft.com/office/drawing/2014/main" id="{00000000-0008-0000-0100-000090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7" name="AutoShape 10">
          <a:extLst>
            <a:ext uri="{FF2B5EF4-FFF2-40B4-BE49-F238E27FC236}">
              <a16:creationId xmlns:a16="http://schemas.microsoft.com/office/drawing/2014/main" id="{00000000-0008-0000-0100-000091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8" name="AutoShape 8">
          <a:extLst>
            <a:ext uri="{FF2B5EF4-FFF2-40B4-BE49-F238E27FC236}">
              <a16:creationId xmlns:a16="http://schemas.microsoft.com/office/drawing/2014/main" id="{00000000-0008-0000-0100-000092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9" name="AutoShape 6">
          <a:extLst>
            <a:ext uri="{FF2B5EF4-FFF2-40B4-BE49-F238E27FC236}">
              <a16:creationId xmlns:a16="http://schemas.microsoft.com/office/drawing/2014/main" id="{00000000-0008-0000-0100-000093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0" name="AutoShape 4">
          <a:extLst>
            <a:ext uri="{FF2B5EF4-FFF2-40B4-BE49-F238E27FC236}">
              <a16:creationId xmlns:a16="http://schemas.microsoft.com/office/drawing/2014/main" id="{00000000-0008-0000-0100-000094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1" name="AutoShape 2">
          <a:extLst>
            <a:ext uri="{FF2B5EF4-FFF2-40B4-BE49-F238E27FC236}">
              <a16:creationId xmlns:a16="http://schemas.microsoft.com/office/drawing/2014/main" id="{00000000-0008-0000-0100-000095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2" name="AutoShape 20">
          <a:extLst>
            <a:ext uri="{FF2B5EF4-FFF2-40B4-BE49-F238E27FC236}">
              <a16:creationId xmlns:a16="http://schemas.microsoft.com/office/drawing/2014/main" id="{00000000-0008-0000-0100-000096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3" name="AutoShape 18">
          <a:extLst>
            <a:ext uri="{FF2B5EF4-FFF2-40B4-BE49-F238E27FC236}">
              <a16:creationId xmlns:a16="http://schemas.microsoft.com/office/drawing/2014/main" id="{00000000-0008-0000-0100-000097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4" name="AutoShape 16">
          <a:extLst>
            <a:ext uri="{FF2B5EF4-FFF2-40B4-BE49-F238E27FC236}">
              <a16:creationId xmlns:a16="http://schemas.microsoft.com/office/drawing/2014/main" id="{00000000-0008-0000-0100-000098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5" name="AutoShape 14">
          <a:extLst>
            <a:ext uri="{FF2B5EF4-FFF2-40B4-BE49-F238E27FC236}">
              <a16:creationId xmlns:a16="http://schemas.microsoft.com/office/drawing/2014/main" id="{00000000-0008-0000-0100-000099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6" name="AutoShape 12">
          <a:extLst>
            <a:ext uri="{FF2B5EF4-FFF2-40B4-BE49-F238E27FC236}">
              <a16:creationId xmlns:a16="http://schemas.microsoft.com/office/drawing/2014/main" id="{00000000-0008-0000-0100-00009A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7" name="AutoShape 10">
          <a:extLst>
            <a:ext uri="{FF2B5EF4-FFF2-40B4-BE49-F238E27FC236}">
              <a16:creationId xmlns:a16="http://schemas.microsoft.com/office/drawing/2014/main" id="{00000000-0008-0000-0100-00009B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8" name="AutoShape 8">
          <a:extLst>
            <a:ext uri="{FF2B5EF4-FFF2-40B4-BE49-F238E27FC236}">
              <a16:creationId xmlns:a16="http://schemas.microsoft.com/office/drawing/2014/main" id="{00000000-0008-0000-0100-00009C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9" name="AutoShape 6">
          <a:extLst>
            <a:ext uri="{FF2B5EF4-FFF2-40B4-BE49-F238E27FC236}">
              <a16:creationId xmlns:a16="http://schemas.microsoft.com/office/drawing/2014/main" id="{00000000-0008-0000-0100-00009D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0" name="AutoShape 4">
          <a:extLst>
            <a:ext uri="{FF2B5EF4-FFF2-40B4-BE49-F238E27FC236}">
              <a16:creationId xmlns:a16="http://schemas.microsoft.com/office/drawing/2014/main" id="{00000000-0008-0000-0100-00009E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1" name="AutoShape 2">
          <a:extLst>
            <a:ext uri="{FF2B5EF4-FFF2-40B4-BE49-F238E27FC236}">
              <a16:creationId xmlns:a16="http://schemas.microsoft.com/office/drawing/2014/main" id="{00000000-0008-0000-0100-00009F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2" name="AutoShape 20">
          <a:extLst>
            <a:ext uri="{FF2B5EF4-FFF2-40B4-BE49-F238E27FC236}">
              <a16:creationId xmlns:a16="http://schemas.microsoft.com/office/drawing/2014/main" id="{00000000-0008-0000-0100-0000A0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3" name="AutoShape 18">
          <a:extLst>
            <a:ext uri="{FF2B5EF4-FFF2-40B4-BE49-F238E27FC236}">
              <a16:creationId xmlns:a16="http://schemas.microsoft.com/office/drawing/2014/main" id="{00000000-0008-0000-0100-0000A1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4" name="AutoShape 16">
          <a:extLst>
            <a:ext uri="{FF2B5EF4-FFF2-40B4-BE49-F238E27FC236}">
              <a16:creationId xmlns:a16="http://schemas.microsoft.com/office/drawing/2014/main" id="{00000000-0008-0000-0100-0000A2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5" name="AutoShape 14">
          <a:extLst>
            <a:ext uri="{FF2B5EF4-FFF2-40B4-BE49-F238E27FC236}">
              <a16:creationId xmlns:a16="http://schemas.microsoft.com/office/drawing/2014/main" id="{00000000-0008-0000-0100-0000A3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6" name="AutoShape 12">
          <a:extLst>
            <a:ext uri="{FF2B5EF4-FFF2-40B4-BE49-F238E27FC236}">
              <a16:creationId xmlns:a16="http://schemas.microsoft.com/office/drawing/2014/main" id="{00000000-0008-0000-0100-0000A4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7" name="AutoShape 10">
          <a:extLst>
            <a:ext uri="{FF2B5EF4-FFF2-40B4-BE49-F238E27FC236}">
              <a16:creationId xmlns:a16="http://schemas.microsoft.com/office/drawing/2014/main" id="{00000000-0008-0000-0100-0000A5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8" name="AutoShape 8">
          <a:extLst>
            <a:ext uri="{FF2B5EF4-FFF2-40B4-BE49-F238E27FC236}">
              <a16:creationId xmlns:a16="http://schemas.microsoft.com/office/drawing/2014/main" id="{00000000-0008-0000-0100-0000A6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9" name="AutoShape 6">
          <a:extLst>
            <a:ext uri="{FF2B5EF4-FFF2-40B4-BE49-F238E27FC236}">
              <a16:creationId xmlns:a16="http://schemas.microsoft.com/office/drawing/2014/main" id="{00000000-0008-0000-0100-0000A7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80" name="AutoShape 4">
          <a:extLst>
            <a:ext uri="{FF2B5EF4-FFF2-40B4-BE49-F238E27FC236}">
              <a16:creationId xmlns:a16="http://schemas.microsoft.com/office/drawing/2014/main" id="{00000000-0008-0000-0100-0000A8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81" name="AutoShape 2">
          <a:extLst>
            <a:ext uri="{FF2B5EF4-FFF2-40B4-BE49-F238E27FC236}">
              <a16:creationId xmlns:a16="http://schemas.microsoft.com/office/drawing/2014/main" id="{00000000-0008-0000-0100-0000A9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oneCellAnchor>
    <xdr:from>
      <xdr:col>5</xdr:col>
      <xdr:colOff>781050</xdr:colOff>
      <xdr:row>24</xdr:row>
      <xdr:rowOff>0</xdr:rowOff>
    </xdr:from>
    <xdr:ext cx="184731" cy="264560"/>
    <xdr:sp macro="" textlink="">
      <xdr:nvSpPr>
        <xdr:cNvPr id="2" name="CaixaDeTexto 1">
          <a:extLst>
            <a:ext uri="{FF2B5EF4-FFF2-40B4-BE49-F238E27FC236}">
              <a16:creationId xmlns:a16="http://schemas.microsoft.com/office/drawing/2014/main" id="{00000000-0008-0000-0100-000002000000}"/>
            </a:ext>
          </a:extLst>
        </xdr:cNvPr>
        <xdr:cNvSpPr txBox="1"/>
      </xdr:nvSpPr>
      <xdr:spPr>
        <a:xfrm>
          <a:off x="4476750" y="42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23</xdr:row>
      <xdr:rowOff>0</xdr:rowOff>
    </xdr:from>
    <xdr:ext cx="184731" cy="264560"/>
    <xdr:sp macro="" textlink="">
      <xdr:nvSpPr>
        <xdr:cNvPr id="682" name="CaixaDeTexto 681">
          <a:extLst>
            <a:ext uri="{FF2B5EF4-FFF2-40B4-BE49-F238E27FC236}">
              <a16:creationId xmlns:a16="http://schemas.microsoft.com/office/drawing/2014/main" id="{00000000-0008-0000-0100-0000AA020000}"/>
            </a:ext>
          </a:extLst>
        </xdr:cNvPr>
        <xdr:cNvSpPr txBox="1"/>
      </xdr:nvSpPr>
      <xdr:spPr>
        <a:xfrm>
          <a:off x="4427764" y="4626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29</xdr:row>
      <xdr:rowOff>0</xdr:rowOff>
    </xdr:from>
    <xdr:ext cx="184731" cy="264560"/>
    <xdr:sp macro="" textlink="">
      <xdr:nvSpPr>
        <xdr:cNvPr id="3" name="CaixaDeTexto 2">
          <a:extLst>
            <a:ext uri="{FF2B5EF4-FFF2-40B4-BE49-F238E27FC236}">
              <a16:creationId xmlns:a16="http://schemas.microsoft.com/office/drawing/2014/main" id="{A4DC3E2B-5855-487E-9DCC-0A854FCC6392}"/>
            </a:ext>
          </a:extLst>
        </xdr:cNvPr>
        <xdr:cNvSpPr txBox="1"/>
      </xdr:nvSpPr>
      <xdr:spPr>
        <a:xfrm>
          <a:off x="4412456" y="59650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27</xdr:row>
      <xdr:rowOff>0</xdr:rowOff>
    </xdr:from>
    <xdr:ext cx="184731" cy="264560"/>
    <xdr:sp macro="" textlink="">
      <xdr:nvSpPr>
        <xdr:cNvPr id="4" name="CaixaDeTexto 3">
          <a:extLst>
            <a:ext uri="{FF2B5EF4-FFF2-40B4-BE49-F238E27FC236}">
              <a16:creationId xmlns:a16="http://schemas.microsoft.com/office/drawing/2014/main" id="{E51B9520-22BD-47CB-9939-5F803098E0B0}"/>
            </a:ext>
          </a:extLst>
        </xdr:cNvPr>
        <xdr:cNvSpPr txBox="1"/>
      </xdr:nvSpPr>
      <xdr:spPr>
        <a:xfrm>
          <a:off x="4412456" y="53935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40</xdr:row>
      <xdr:rowOff>0</xdr:rowOff>
    </xdr:from>
    <xdr:ext cx="184731" cy="264560"/>
    <xdr:sp macro="" textlink="">
      <xdr:nvSpPr>
        <xdr:cNvPr id="6" name="CaixaDeTexto 5">
          <a:extLst>
            <a:ext uri="{FF2B5EF4-FFF2-40B4-BE49-F238E27FC236}">
              <a16:creationId xmlns:a16="http://schemas.microsoft.com/office/drawing/2014/main" id="{3D309F5E-9D27-478E-BD4F-45264FDD9A9E}"/>
            </a:ext>
          </a:extLst>
        </xdr:cNvPr>
        <xdr:cNvSpPr txBox="1"/>
      </xdr:nvSpPr>
      <xdr:spPr>
        <a:xfrm>
          <a:off x="4400550" y="5958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51</xdr:row>
      <xdr:rowOff>0</xdr:rowOff>
    </xdr:from>
    <xdr:ext cx="184731" cy="264560"/>
    <xdr:sp macro="" textlink="">
      <xdr:nvSpPr>
        <xdr:cNvPr id="7" name="CaixaDeTexto 6">
          <a:extLst>
            <a:ext uri="{FF2B5EF4-FFF2-40B4-BE49-F238E27FC236}">
              <a16:creationId xmlns:a16="http://schemas.microsoft.com/office/drawing/2014/main" id="{7462B594-C0EF-4C39-8E05-59627D580CCD}"/>
            </a:ext>
          </a:extLst>
        </xdr:cNvPr>
        <xdr:cNvSpPr txBox="1"/>
      </xdr:nvSpPr>
      <xdr:spPr>
        <a:xfrm>
          <a:off x="4400550" y="701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53</xdr:row>
      <xdr:rowOff>0</xdr:rowOff>
    </xdr:from>
    <xdr:ext cx="184731" cy="264560"/>
    <xdr:sp macro="" textlink="">
      <xdr:nvSpPr>
        <xdr:cNvPr id="9" name="CaixaDeTexto 8">
          <a:extLst>
            <a:ext uri="{FF2B5EF4-FFF2-40B4-BE49-F238E27FC236}">
              <a16:creationId xmlns:a16="http://schemas.microsoft.com/office/drawing/2014/main" id="{82314F66-BD23-4D98-85E3-FDA3E7896523}"/>
            </a:ext>
          </a:extLst>
        </xdr:cNvPr>
        <xdr:cNvSpPr txBox="1"/>
      </xdr:nvSpPr>
      <xdr:spPr>
        <a:xfrm>
          <a:off x="4400550" y="8837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31</xdr:row>
      <xdr:rowOff>0</xdr:rowOff>
    </xdr:from>
    <xdr:ext cx="184731" cy="264560"/>
    <xdr:sp macro="" textlink="">
      <xdr:nvSpPr>
        <xdr:cNvPr id="5" name="CaixaDeTexto 4">
          <a:extLst>
            <a:ext uri="{FF2B5EF4-FFF2-40B4-BE49-F238E27FC236}">
              <a16:creationId xmlns:a16="http://schemas.microsoft.com/office/drawing/2014/main" id="{CBE244A6-3126-429F-8C94-3DB1D914B0E5}"/>
            </a:ext>
          </a:extLst>
        </xdr:cNvPr>
        <xdr:cNvSpPr txBox="1"/>
      </xdr:nvSpPr>
      <xdr:spPr>
        <a:xfrm>
          <a:off x="4400550" y="6148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29</xdr:row>
      <xdr:rowOff>0</xdr:rowOff>
    </xdr:from>
    <xdr:ext cx="184731" cy="264560"/>
    <xdr:sp macro="" textlink="">
      <xdr:nvSpPr>
        <xdr:cNvPr id="8" name="CaixaDeTexto 7">
          <a:extLst>
            <a:ext uri="{FF2B5EF4-FFF2-40B4-BE49-F238E27FC236}">
              <a16:creationId xmlns:a16="http://schemas.microsoft.com/office/drawing/2014/main" id="{9DE6B721-6ADF-4CF0-9785-986D29585DAB}"/>
            </a:ext>
          </a:extLst>
        </xdr:cNvPr>
        <xdr:cNvSpPr txBox="1"/>
      </xdr:nvSpPr>
      <xdr:spPr>
        <a:xfrm>
          <a:off x="4400550" y="5958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54</xdr:row>
      <xdr:rowOff>0</xdr:rowOff>
    </xdr:from>
    <xdr:ext cx="184731" cy="264560"/>
    <xdr:sp macro="" textlink="">
      <xdr:nvSpPr>
        <xdr:cNvPr id="10" name="CaixaDeTexto 9">
          <a:extLst>
            <a:ext uri="{FF2B5EF4-FFF2-40B4-BE49-F238E27FC236}">
              <a16:creationId xmlns:a16="http://schemas.microsoft.com/office/drawing/2014/main" id="{20B3D239-AD40-43C8-8D1F-FF186635A60D}"/>
            </a:ext>
          </a:extLst>
        </xdr:cNvPr>
        <xdr:cNvSpPr txBox="1"/>
      </xdr:nvSpPr>
      <xdr:spPr>
        <a:xfrm>
          <a:off x="4400550" y="993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59</xdr:row>
      <xdr:rowOff>0</xdr:rowOff>
    </xdr:from>
    <xdr:ext cx="184731" cy="264560"/>
    <xdr:sp macro="" textlink="">
      <xdr:nvSpPr>
        <xdr:cNvPr id="11" name="CaixaDeTexto 10">
          <a:extLst>
            <a:ext uri="{FF2B5EF4-FFF2-40B4-BE49-F238E27FC236}">
              <a16:creationId xmlns:a16="http://schemas.microsoft.com/office/drawing/2014/main" id="{02A6FC6C-7CA3-458B-81D7-4F377A482C99}"/>
            </a:ext>
          </a:extLst>
        </xdr:cNvPr>
        <xdr:cNvSpPr txBox="1"/>
      </xdr:nvSpPr>
      <xdr:spPr>
        <a:xfrm>
          <a:off x="4400550" y="993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59</xdr:row>
      <xdr:rowOff>0</xdr:rowOff>
    </xdr:from>
    <xdr:ext cx="184731" cy="264560"/>
    <xdr:sp macro="" textlink="">
      <xdr:nvSpPr>
        <xdr:cNvPr id="12" name="CaixaDeTexto 11">
          <a:extLst>
            <a:ext uri="{FF2B5EF4-FFF2-40B4-BE49-F238E27FC236}">
              <a16:creationId xmlns:a16="http://schemas.microsoft.com/office/drawing/2014/main" id="{D3A6396D-6A10-4B56-8E72-0FA85C27538F}"/>
            </a:ext>
          </a:extLst>
        </xdr:cNvPr>
        <xdr:cNvSpPr txBox="1"/>
      </xdr:nvSpPr>
      <xdr:spPr>
        <a:xfrm>
          <a:off x="4400550" y="1008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59</xdr:row>
      <xdr:rowOff>0</xdr:rowOff>
    </xdr:from>
    <xdr:ext cx="184731" cy="264560"/>
    <xdr:sp macro="" textlink="">
      <xdr:nvSpPr>
        <xdr:cNvPr id="13" name="CaixaDeTexto 12">
          <a:extLst>
            <a:ext uri="{FF2B5EF4-FFF2-40B4-BE49-F238E27FC236}">
              <a16:creationId xmlns:a16="http://schemas.microsoft.com/office/drawing/2014/main" id="{7B2B5CC5-5296-436F-BBD9-DA747F95538E}"/>
            </a:ext>
          </a:extLst>
        </xdr:cNvPr>
        <xdr:cNvSpPr txBox="1"/>
      </xdr:nvSpPr>
      <xdr:spPr>
        <a:xfrm>
          <a:off x="4400550" y="993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60</xdr:row>
      <xdr:rowOff>0</xdr:rowOff>
    </xdr:from>
    <xdr:ext cx="184731" cy="264560"/>
    <xdr:sp macro="" textlink="">
      <xdr:nvSpPr>
        <xdr:cNvPr id="14" name="CaixaDeTexto 13">
          <a:extLst>
            <a:ext uri="{FF2B5EF4-FFF2-40B4-BE49-F238E27FC236}">
              <a16:creationId xmlns:a16="http://schemas.microsoft.com/office/drawing/2014/main" id="{2CB454F5-0B63-4A3C-AD7B-C6ECF5D6D997}"/>
            </a:ext>
          </a:extLst>
        </xdr:cNvPr>
        <xdr:cNvSpPr txBox="1"/>
      </xdr:nvSpPr>
      <xdr:spPr>
        <a:xfrm>
          <a:off x="4400550" y="1008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60</xdr:row>
      <xdr:rowOff>0</xdr:rowOff>
    </xdr:from>
    <xdr:ext cx="184731" cy="264560"/>
    <xdr:sp macro="" textlink="">
      <xdr:nvSpPr>
        <xdr:cNvPr id="15" name="CaixaDeTexto 14">
          <a:extLst>
            <a:ext uri="{FF2B5EF4-FFF2-40B4-BE49-F238E27FC236}">
              <a16:creationId xmlns:a16="http://schemas.microsoft.com/office/drawing/2014/main" id="{A9B17DFD-5391-4E82-B0D6-706D213C6B7C}"/>
            </a:ext>
          </a:extLst>
        </xdr:cNvPr>
        <xdr:cNvSpPr txBox="1"/>
      </xdr:nvSpPr>
      <xdr:spPr>
        <a:xfrm>
          <a:off x="4400550" y="993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61</xdr:row>
      <xdr:rowOff>0</xdr:rowOff>
    </xdr:from>
    <xdr:ext cx="184731" cy="264560"/>
    <xdr:sp macro="" textlink="">
      <xdr:nvSpPr>
        <xdr:cNvPr id="16" name="CaixaDeTexto 15">
          <a:extLst>
            <a:ext uri="{FF2B5EF4-FFF2-40B4-BE49-F238E27FC236}">
              <a16:creationId xmlns:a16="http://schemas.microsoft.com/office/drawing/2014/main" id="{C94EAB7A-B7B6-4822-BD71-F35E9C883AF8}"/>
            </a:ext>
          </a:extLst>
        </xdr:cNvPr>
        <xdr:cNvSpPr txBox="1"/>
      </xdr:nvSpPr>
      <xdr:spPr>
        <a:xfrm>
          <a:off x="4400550" y="1008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61</xdr:row>
      <xdr:rowOff>0</xdr:rowOff>
    </xdr:from>
    <xdr:ext cx="184731" cy="264560"/>
    <xdr:sp macro="" textlink="">
      <xdr:nvSpPr>
        <xdr:cNvPr id="17" name="CaixaDeTexto 16">
          <a:extLst>
            <a:ext uri="{FF2B5EF4-FFF2-40B4-BE49-F238E27FC236}">
              <a16:creationId xmlns:a16="http://schemas.microsoft.com/office/drawing/2014/main" id="{43B03618-0602-461B-AF50-DC345582C95F}"/>
            </a:ext>
          </a:extLst>
        </xdr:cNvPr>
        <xdr:cNvSpPr txBox="1"/>
      </xdr:nvSpPr>
      <xdr:spPr>
        <a:xfrm>
          <a:off x="4400550" y="993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68</xdr:row>
      <xdr:rowOff>0</xdr:rowOff>
    </xdr:from>
    <xdr:ext cx="184731" cy="264560"/>
    <xdr:sp macro="" textlink="">
      <xdr:nvSpPr>
        <xdr:cNvPr id="18" name="CaixaDeTexto 17">
          <a:extLst>
            <a:ext uri="{FF2B5EF4-FFF2-40B4-BE49-F238E27FC236}">
              <a16:creationId xmlns:a16="http://schemas.microsoft.com/office/drawing/2014/main" id="{C1FF9AEE-0E6E-4312-84AB-39618787551D}"/>
            </a:ext>
          </a:extLst>
        </xdr:cNvPr>
        <xdr:cNvSpPr txBox="1"/>
      </xdr:nvSpPr>
      <xdr:spPr>
        <a:xfrm>
          <a:off x="4400550" y="1008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twoCellAnchor>
    <xdr:from>
      <xdr:col>0</xdr:col>
      <xdr:colOff>0</xdr:colOff>
      <xdr:row>0</xdr:row>
      <xdr:rowOff>0</xdr:rowOff>
    </xdr:from>
    <xdr:to>
      <xdr:col>9</xdr:col>
      <xdr:colOff>571500</xdr:colOff>
      <xdr:row>10</xdr:row>
      <xdr:rowOff>0</xdr:rowOff>
    </xdr:to>
    <xdr:sp macro="" textlink="">
      <xdr:nvSpPr>
        <xdr:cNvPr id="19" name="AutoShape 20">
          <a:extLst>
            <a:ext uri="{FF2B5EF4-FFF2-40B4-BE49-F238E27FC236}">
              <a16:creationId xmlns:a16="http://schemas.microsoft.com/office/drawing/2014/main" id="{68AAA456-027F-47EE-82C2-1B195ABDB36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0" name="AutoShape 18">
          <a:extLst>
            <a:ext uri="{FF2B5EF4-FFF2-40B4-BE49-F238E27FC236}">
              <a16:creationId xmlns:a16="http://schemas.microsoft.com/office/drawing/2014/main" id="{1D8D4E8B-2D04-4887-9CE7-DA47EFFA6F8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1" name="AutoShape 16">
          <a:extLst>
            <a:ext uri="{FF2B5EF4-FFF2-40B4-BE49-F238E27FC236}">
              <a16:creationId xmlns:a16="http://schemas.microsoft.com/office/drawing/2014/main" id="{72A9197B-8CB2-4CE0-BD09-D27D9FE628D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2" name="AutoShape 14">
          <a:extLst>
            <a:ext uri="{FF2B5EF4-FFF2-40B4-BE49-F238E27FC236}">
              <a16:creationId xmlns:a16="http://schemas.microsoft.com/office/drawing/2014/main" id="{CD94A0EC-DA1A-4A4F-AD08-089C19311E0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3" name="AutoShape 12">
          <a:extLst>
            <a:ext uri="{FF2B5EF4-FFF2-40B4-BE49-F238E27FC236}">
              <a16:creationId xmlns:a16="http://schemas.microsoft.com/office/drawing/2014/main" id="{4D4209D6-152E-4055-B439-E371B136939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4" name="AutoShape 10">
          <a:extLst>
            <a:ext uri="{FF2B5EF4-FFF2-40B4-BE49-F238E27FC236}">
              <a16:creationId xmlns:a16="http://schemas.microsoft.com/office/drawing/2014/main" id="{A0DD5F0A-0897-4719-B8E5-5A04D286491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5" name="AutoShape 8">
          <a:extLst>
            <a:ext uri="{FF2B5EF4-FFF2-40B4-BE49-F238E27FC236}">
              <a16:creationId xmlns:a16="http://schemas.microsoft.com/office/drawing/2014/main" id="{E6B9B1F7-7CC9-4EF6-A4AB-A9C82A33405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6" name="AutoShape 6">
          <a:extLst>
            <a:ext uri="{FF2B5EF4-FFF2-40B4-BE49-F238E27FC236}">
              <a16:creationId xmlns:a16="http://schemas.microsoft.com/office/drawing/2014/main" id="{BEDC71CB-5A3E-460A-BFFA-1EC76FC577A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7" name="AutoShape 4">
          <a:extLst>
            <a:ext uri="{FF2B5EF4-FFF2-40B4-BE49-F238E27FC236}">
              <a16:creationId xmlns:a16="http://schemas.microsoft.com/office/drawing/2014/main" id="{5D19D5BB-D7F2-4362-A8E6-A4E7D9D2483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8" name="AutoShape 2">
          <a:extLst>
            <a:ext uri="{FF2B5EF4-FFF2-40B4-BE49-F238E27FC236}">
              <a16:creationId xmlns:a16="http://schemas.microsoft.com/office/drawing/2014/main" id="{9F246B46-6252-4530-9D82-097EA8ADFE6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9" name="AutoShape 20">
          <a:extLst>
            <a:ext uri="{FF2B5EF4-FFF2-40B4-BE49-F238E27FC236}">
              <a16:creationId xmlns:a16="http://schemas.microsoft.com/office/drawing/2014/main" id="{18CCFBE1-0EE3-4A75-A350-282FA8DC806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0" name="AutoShape 18">
          <a:extLst>
            <a:ext uri="{FF2B5EF4-FFF2-40B4-BE49-F238E27FC236}">
              <a16:creationId xmlns:a16="http://schemas.microsoft.com/office/drawing/2014/main" id="{2E6C4E75-96DA-4FC7-A6B5-62857E12AFD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1" name="AutoShape 16">
          <a:extLst>
            <a:ext uri="{FF2B5EF4-FFF2-40B4-BE49-F238E27FC236}">
              <a16:creationId xmlns:a16="http://schemas.microsoft.com/office/drawing/2014/main" id="{F5BC75B4-AB1D-4C19-9460-C616CDBE249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0" name="AutoShape 14">
          <a:extLst>
            <a:ext uri="{FF2B5EF4-FFF2-40B4-BE49-F238E27FC236}">
              <a16:creationId xmlns:a16="http://schemas.microsoft.com/office/drawing/2014/main" id="{F1036DF8-A29A-4799-B864-6D6FC168750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1" name="AutoShape 12">
          <a:extLst>
            <a:ext uri="{FF2B5EF4-FFF2-40B4-BE49-F238E27FC236}">
              <a16:creationId xmlns:a16="http://schemas.microsoft.com/office/drawing/2014/main" id="{097BF580-774B-4873-81BD-29EBA17ACF4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2" name="AutoShape 10">
          <a:extLst>
            <a:ext uri="{FF2B5EF4-FFF2-40B4-BE49-F238E27FC236}">
              <a16:creationId xmlns:a16="http://schemas.microsoft.com/office/drawing/2014/main" id="{CB44C7B3-4C99-478D-A466-3027594C7D8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3" name="AutoShape 8">
          <a:extLst>
            <a:ext uri="{FF2B5EF4-FFF2-40B4-BE49-F238E27FC236}">
              <a16:creationId xmlns:a16="http://schemas.microsoft.com/office/drawing/2014/main" id="{348072F9-C27C-498A-93BC-B06208E83C5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4" name="AutoShape 6">
          <a:extLst>
            <a:ext uri="{FF2B5EF4-FFF2-40B4-BE49-F238E27FC236}">
              <a16:creationId xmlns:a16="http://schemas.microsoft.com/office/drawing/2014/main" id="{10E55E3C-0535-4DF2-BC7B-EBCDE859A6B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5" name="AutoShape 4">
          <a:extLst>
            <a:ext uri="{FF2B5EF4-FFF2-40B4-BE49-F238E27FC236}">
              <a16:creationId xmlns:a16="http://schemas.microsoft.com/office/drawing/2014/main" id="{AC36FF9E-90FE-48F8-8137-104188EA506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6" name="AutoShape 2">
          <a:extLst>
            <a:ext uri="{FF2B5EF4-FFF2-40B4-BE49-F238E27FC236}">
              <a16:creationId xmlns:a16="http://schemas.microsoft.com/office/drawing/2014/main" id="{C8A4207B-09C1-4CDF-8892-91A174768A5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7" name="AutoShape 20">
          <a:extLst>
            <a:ext uri="{FF2B5EF4-FFF2-40B4-BE49-F238E27FC236}">
              <a16:creationId xmlns:a16="http://schemas.microsoft.com/office/drawing/2014/main" id="{9CEC7A03-0384-49E3-932A-FF904AA8AD5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8" name="AutoShape 18">
          <a:extLst>
            <a:ext uri="{FF2B5EF4-FFF2-40B4-BE49-F238E27FC236}">
              <a16:creationId xmlns:a16="http://schemas.microsoft.com/office/drawing/2014/main" id="{BF3888ED-902D-451F-A888-BC44C47045A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9" name="AutoShape 16">
          <a:extLst>
            <a:ext uri="{FF2B5EF4-FFF2-40B4-BE49-F238E27FC236}">
              <a16:creationId xmlns:a16="http://schemas.microsoft.com/office/drawing/2014/main" id="{75DC5BDE-8209-4990-92DF-1DE089E4050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0" name="AutoShape 14">
          <a:extLst>
            <a:ext uri="{FF2B5EF4-FFF2-40B4-BE49-F238E27FC236}">
              <a16:creationId xmlns:a16="http://schemas.microsoft.com/office/drawing/2014/main" id="{56DE3BAB-6149-4F0A-A662-D194BD94917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1" name="AutoShape 12">
          <a:extLst>
            <a:ext uri="{FF2B5EF4-FFF2-40B4-BE49-F238E27FC236}">
              <a16:creationId xmlns:a16="http://schemas.microsoft.com/office/drawing/2014/main" id="{8255E77E-5A1E-4A3B-8647-010F4C0F51E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2" name="AutoShape 10">
          <a:extLst>
            <a:ext uri="{FF2B5EF4-FFF2-40B4-BE49-F238E27FC236}">
              <a16:creationId xmlns:a16="http://schemas.microsoft.com/office/drawing/2014/main" id="{7FBEC1D5-4711-4371-8D80-A3EBB2004E9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3" name="AutoShape 8">
          <a:extLst>
            <a:ext uri="{FF2B5EF4-FFF2-40B4-BE49-F238E27FC236}">
              <a16:creationId xmlns:a16="http://schemas.microsoft.com/office/drawing/2014/main" id="{294AECEE-CC76-4C79-B4CB-7DAB6552451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4" name="AutoShape 6">
          <a:extLst>
            <a:ext uri="{FF2B5EF4-FFF2-40B4-BE49-F238E27FC236}">
              <a16:creationId xmlns:a16="http://schemas.microsoft.com/office/drawing/2014/main" id="{5EADA89C-BB5B-4E6B-AA40-821A99C14B4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5" name="AutoShape 4">
          <a:extLst>
            <a:ext uri="{FF2B5EF4-FFF2-40B4-BE49-F238E27FC236}">
              <a16:creationId xmlns:a16="http://schemas.microsoft.com/office/drawing/2014/main" id="{78A424E1-3481-45CD-BE96-73755324D10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6" name="AutoShape 2">
          <a:extLst>
            <a:ext uri="{FF2B5EF4-FFF2-40B4-BE49-F238E27FC236}">
              <a16:creationId xmlns:a16="http://schemas.microsoft.com/office/drawing/2014/main" id="{EA2EE213-9456-4742-AB60-29790E0E6E8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7" name="AutoShape 20">
          <a:extLst>
            <a:ext uri="{FF2B5EF4-FFF2-40B4-BE49-F238E27FC236}">
              <a16:creationId xmlns:a16="http://schemas.microsoft.com/office/drawing/2014/main" id="{017F6847-76B5-4CD0-B2DC-6D046F24769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8" name="AutoShape 18">
          <a:extLst>
            <a:ext uri="{FF2B5EF4-FFF2-40B4-BE49-F238E27FC236}">
              <a16:creationId xmlns:a16="http://schemas.microsoft.com/office/drawing/2014/main" id="{3B55EEB5-206F-469E-9AB4-3DCBFD00813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9" name="AutoShape 16">
          <a:extLst>
            <a:ext uri="{FF2B5EF4-FFF2-40B4-BE49-F238E27FC236}">
              <a16:creationId xmlns:a16="http://schemas.microsoft.com/office/drawing/2014/main" id="{A2A8E70E-BB64-444C-A922-E8461187671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0" name="AutoShape 14">
          <a:extLst>
            <a:ext uri="{FF2B5EF4-FFF2-40B4-BE49-F238E27FC236}">
              <a16:creationId xmlns:a16="http://schemas.microsoft.com/office/drawing/2014/main" id="{E93D5899-40C6-483C-903E-1D06BB286C3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1" name="AutoShape 12">
          <a:extLst>
            <a:ext uri="{FF2B5EF4-FFF2-40B4-BE49-F238E27FC236}">
              <a16:creationId xmlns:a16="http://schemas.microsoft.com/office/drawing/2014/main" id="{2E735194-9BD0-4776-A935-45FD3D76413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3" name="AutoShape 10">
          <a:extLst>
            <a:ext uri="{FF2B5EF4-FFF2-40B4-BE49-F238E27FC236}">
              <a16:creationId xmlns:a16="http://schemas.microsoft.com/office/drawing/2014/main" id="{A29A37B8-5942-4C4E-B933-9EAF076B0E2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4" name="AutoShape 8">
          <a:extLst>
            <a:ext uri="{FF2B5EF4-FFF2-40B4-BE49-F238E27FC236}">
              <a16:creationId xmlns:a16="http://schemas.microsoft.com/office/drawing/2014/main" id="{9569A579-B622-484E-8BF0-EE1B378AA99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5" name="AutoShape 6">
          <a:extLst>
            <a:ext uri="{FF2B5EF4-FFF2-40B4-BE49-F238E27FC236}">
              <a16:creationId xmlns:a16="http://schemas.microsoft.com/office/drawing/2014/main" id="{DF82BCB5-0FDD-452E-BD3F-8229F3640A8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6" name="AutoShape 4">
          <a:extLst>
            <a:ext uri="{FF2B5EF4-FFF2-40B4-BE49-F238E27FC236}">
              <a16:creationId xmlns:a16="http://schemas.microsoft.com/office/drawing/2014/main" id="{775D8CD7-0C7E-424D-908C-743C8BC0D75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7" name="AutoShape 2">
          <a:extLst>
            <a:ext uri="{FF2B5EF4-FFF2-40B4-BE49-F238E27FC236}">
              <a16:creationId xmlns:a16="http://schemas.microsoft.com/office/drawing/2014/main" id="{2644FF15-074B-46DF-B2E1-13B5913D22A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8" name="AutoShape 20">
          <a:extLst>
            <a:ext uri="{FF2B5EF4-FFF2-40B4-BE49-F238E27FC236}">
              <a16:creationId xmlns:a16="http://schemas.microsoft.com/office/drawing/2014/main" id="{6519064B-CF6B-4CEB-8B92-267FC46946E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9" name="AutoShape 18">
          <a:extLst>
            <a:ext uri="{FF2B5EF4-FFF2-40B4-BE49-F238E27FC236}">
              <a16:creationId xmlns:a16="http://schemas.microsoft.com/office/drawing/2014/main" id="{0A717119-187D-427C-96EF-2812C96A60F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0" name="AutoShape 16">
          <a:extLst>
            <a:ext uri="{FF2B5EF4-FFF2-40B4-BE49-F238E27FC236}">
              <a16:creationId xmlns:a16="http://schemas.microsoft.com/office/drawing/2014/main" id="{AC3A8BEE-2267-4B1C-83CB-71070799A57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1" name="AutoShape 14">
          <a:extLst>
            <a:ext uri="{FF2B5EF4-FFF2-40B4-BE49-F238E27FC236}">
              <a16:creationId xmlns:a16="http://schemas.microsoft.com/office/drawing/2014/main" id="{0C4F23F1-3EB8-4EDD-B60B-844A3D49B6C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2" name="AutoShape 12">
          <a:extLst>
            <a:ext uri="{FF2B5EF4-FFF2-40B4-BE49-F238E27FC236}">
              <a16:creationId xmlns:a16="http://schemas.microsoft.com/office/drawing/2014/main" id="{D24A9142-1320-4632-8100-01DC6210836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3" name="AutoShape 10">
          <a:extLst>
            <a:ext uri="{FF2B5EF4-FFF2-40B4-BE49-F238E27FC236}">
              <a16:creationId xmlns:a16="http://schemas.microsoft.com/office/drawing/2014/main" id="{D5030B90-918C-4A6C-B1F8-1AF8B49F49B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4" name="AutoShape 8">
          <a:extLst>
            <a:ext uri="{FF2B5EF4-FFF2-40B4-BE49-F238E27FC236}">
              <a16:creationId xmlns:a16="http://schemas.microsoft.com/office/drawing/2014/main" id="{C9FEED6C-DB44-4B52-9D86-FFB91556079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5" name="AutoShape 6">
          <a:extLst>
            <a:ext uri="{FF2B5EF4-FFF2-40B4-BE49-F238E27FC236}">
              <a16:creationId xmlns:a16="http://schemas.microsoft.com/office/drawing/2014/main" id="{BF2C658A-4D3A-487E-A155-5B7C194BAA9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6" name="AutoShape 4">
          <a:extLst>
            <a:ext uri="{FF2B5EF4-FFF2-40B4-BE49-F238E27FC236}">
              <a16:creationId xmlns:a16="http://schemas.microsoft.com/office/drawing/2014/main" id="{7BDCFD88-8E82-48DA-AD4B-C6BD107DC8B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7" name="AutoShape 2">
          <a:extLst>
            <a:ext uri="{FF2B5EF4-FFF2-40B4-BE49-F238E27FC236}">
              <a16:creationId xmlns:a16="http://schemas.microsoft.com/office/drawing/2014/main" id="{65FA6C34-B2ED-4CB8-8DFF-5E5617A9348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8" name="AutoShape 20">
          <a:extLst>
            <a:ext uri="{FF2B5EF4-FFF2-40B4-BE49-F238E27FC236}">
              <a16:creationId xmlns:a16="http://schemas.microsoft.com/office/drawing/2014/main" id="{DEB068DA-E33A-47F7-A84D-01A5F1074B0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9" name="AutoShape 18">
          <a:extLst>
            <a:ext uri="{FF2B5EF4-FFF2-40B4-BE49-F238E27FC236}">
              <a16:creationId xmlns:a16="http://schemas.microsoft.com/office/drawing/2014/main" id="{E919BA12-E1BA-4FA6-B33A-49BFC21938B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0" name="AutoShape 16">
          <a:extLst>
            <a:ext uri="{FF2B5EF4-FFF2-40B4-BE49-F238E27FC236}">
              <a16:creationId xmlns:a16="http://schemas.microsoft.com/office/drawing/2014/main" id="{37864D74-F400-449D-8679-82198EBE50B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1" name="AutoShape 14">
          <a:extLst>
            <a:ext uri="{FF2B5EF4-FFF2-40B4-BE49-F238E27FC236}">
              <a16:creationId xmlns:a16="http://schemas.microsoft.com/office/drawing/2014/main" id="{BBD05E16-3825-48E8-AA49-25BC293271B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2" name="AutoShape 12">
          <a:extLst>
            <a:ext uri="{FF2B5EF4-FFF2-40B4-BE49-F238E27FC236}">
              <a16:creationId xmlns:a16="http://schemas.microsoft.com/office/drawing/2014/main" id="{C8F97269-06FC-45E0-8E6F-DBBCB6DB909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3" name="AutoShape 10">
          <a:extLst>
            <a:ext uri="{FF2B5EF4-FFF2-40B4-BE49-F238E27FC236}">
              <a16:creationId xmlns:a16="http://schemas.microsoft.com/office/drawing/2014/main" id="{929F1BC1-3F4D-4721-895F-14A241111AD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4" name="AutoShape 8">
          <a:extLst>
            <a:ext uri="{FF2B5EF4-FFF2-40B4-BE49-F238E27FC236}">
              <a16:creationId xmlns:a16="http://schemas.microsoft.com/office/drawing/2014/main" id="{62E1531D-6CB7-4E58-8BA3-B558F35DFDB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5" name="AutoShape 6">
          <a:extLst>
            <a:ext uri="{FF2B5EF4-FFF2-40B4-BE49-F238E27FC236}">
              <a16:creationId xmlns:a16="http://schemas.microsoft.com/office/drawing/2014/main" id="{63AA8CD2-814D-4DF4-9777-1C8B3E41BA2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6" name="AutoShape 4">
          <a:extLst>
            <a:ext uri="{FF2B5EF4-FFF2-40B4-BE49-F238E27FC236}">
              <a16:creationId xmlns:a16="http://schemas.microsoft.com/office/drawing/2014/main" id="{4EAC74BB-81D4-42F5-8509-9CF8D8E26CB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7" name="AutoShape 2">
          <a:extLst>
            <a:ext uri="{FF2B5EF4-FFF2-40B4-BE49-F238E27FC236}">
              <a16:creationId xmlns:a16="http://schemas.microsoft.com/office/drawing/2014/main" id="{1B29C0AB-98E2-4F94-9232-92A9882C75A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8" name="AutoShape 20">
          <a:extLst>
            <a:ext uri="{FF2B5EF4-FFF2-40B4-BE49-F238E27FC236}">
              <a16:creationId xmlns:a16="http://schemas.microsoft.com/office/drawing/2014/main" id="{412AC8FC-792C-4FC0-8C71-A14DDCF6285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9" name="AutoShape 18">
          <a:extLst>
            <a:ext uri="{FF2B5EF4-FFF2-40B4-BE49-F238E27FC236}">
              <a16:creationId xmlns:a16="http://schemas.microsoft.com/office/drawing/2014/main" id="{131F42F9-716D-4EB4-A925-BD953B473B4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0" name="AutoShape 16">
          <a:extLst>
            <a:ext uri="{FF2B5EF4-FFF2-40B4-BE49-F238E27FC236}">
              <a16:creationId xmlns:a16="http://schemas.microsoft.com/office/drawing/2014/main" id="{4AE9070F-084B-497D-B4C2-E4E09E5779A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1" name="AutoShape 14">
          <a:extLst>
            <a:ext uri="{FF2B5EF4-FFF2-40B4-BE49-F238E27FC236}">
              <a16:creationId xmlns:a16="http://schemas.microsoft.com/office/drawing/2014/main" id="{5289A400-8216-4E44-935D-BF14B423CE0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2" name="AutoShape 12">
          <a:extLst>
            <a:ext uri="{FF2B5EF4-FFF2-40B4-BE49-F238E27FC236}">
              <a16:creationId xmlns:a16="http://schemas.microsoft.com/office/drawing/2014/main" id="{345474DA-947A-4204-B90A-D1108EB0C4B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3" name="AutoShape 10">
          <a:extLst>
            <a:ext uri="{FF2B5EF4-FFF2-40B4-BE49-F238E27FC236}">
              <a16:creationId xmlns:a16="http://schemas.microsoft.com/office/drawing/2014/main" id="{7334F42F-878E-44F4-9810-93C8EF44607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4" name="AutoShape 8">
          <a:extLst>
            <a:ext uri="{FF2B5EF4-FFF2-40B4-BE49-F238E27FC236}">
              <a16:creationId xmlns:a16="http://schemas.microsoft.com/office/drawing/2014/main" id="{57206373-91F8-45DA-A12A-C97DA622B50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5" name="AutoShape 6">
          <a:extLst>
            <a:ext uri="{FF2B5EF4-FFF2-40B4-BE49-F238E27FC236}">
              <a16:creationId xmlns:a16="http://schemas.microsoft.com/office/drawing/2014/main" id="{4803DB75-4793-4BC8-B215-8E2ACD2AF48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6" name="AutoShape 4">
          <a:extLst>
            <a:ext uri="{FF2B5EF4-FFF2-40B4-BE49-F238E27FC236}">
              <a16:creationId xmlns:a16="http://schemas.microsoft.com/office/drawing/2014/main" id="{89AE3814-0FCB-4736-858E-2FDCE382D8A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7" name="AutoShape 2">
          <a:extLst>
            <a:ext uri="{FF2B5EF4-FFF2-40B4-BE49-F238E27FC236}">
              <a16:creationId xmlns:a16="http://schemas.microsoft.com/office/drawing/2014/main" id="{ABAB41D5-28F5-4924-9D91-A8C1BA9D7A6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8" name="AutoShape 20">
          <a:extLst>
            <a:ext uri="{FF2B5EF4-FFF2-40B4-BE49-F238E27FC236}">
              <a16:creationId xmlns:a16="http://schemas.microsoft.com/office/drawing/2014/main" id="{89779625-BF9A-497C-8E5F-E04E51F7149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9" name="AutoShape 18">
          <a:extLst>
            <a:ext uri="{FF2B5EF4-FFF2-40B4-BE49-F238E27FC236}">
              <a16:creationId xmlns:a16="http://schemas.microsoft.com/office/drawing/2014/main" id="{CC0711C8-B7E1-4C94-809F-F18E6EDCD77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0" name="AutoShape 16">
          <a:extLst>
            <a:ext uri="{FF2B5EF4-FFF2-40B4-BE49-F238E27FC236}">
              <a16:creationId xmlns:a16="http://schemas.microsoft.com/office/drawing/2014/main" id="{0A3440FB-D2F4-44F2-9848-FE65B619003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1" name="AutoShape 14">
          <a:extLst>
            <a:ext uri="{FF2B5EF4-FFF2-40B4-BE49-F238E27FC236}">
              <a16:creationId xmlns:a16="http://schemas.microsoft.com/office/drawing/2014/main" id="{3A4AD905-4D1E-4FAC-B4D1-B73DFEDAFA5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2" name="AutoShape 12">
          <a:extLst>
            <a:ext uri="{FF2B5EF4-FFF2-40B4-BE49-F238E27FC236}">
              <a16:creationId xmlns:a16="http://schemas.microsoft.com/office/drawing/2014/main" id="{E133D3C2-626C-4385-8990-36F30BC3AA0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3" name="AutoShape 10">
          <a:extLst>
            <a:ext uri="{FF2B5EF4-FFF2-40B4-BE49-F238E27FC236}">
              <a16:creationId xmlns:a16="http://schemas.microsoft.com/office/drawing/2014/main" id="{9D122622-B52C-4B26-BCCE-8FDC5BDA664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4" name="AutoShape 8">
          <a:extLst>
            <a:ext uri="{FF2B5EF4-FFF2-40B4-BE49-F238E27FC236}">
              <a16:creationId xmlns:a16="http://schemas.microsoft.com/office/drawing/2014/main" id="{263BC5A3-33F4-43BE-9DDA-61BD818A8E0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5" name="AutoShape 6">
          <a:extLst>
            <a:ext uri="{FF2B5EF4-FFF2-40B4-BE49-F238E27FC236}">
              <a16:creationId xmlns:a16="http://schemas.microsoft.com/office/drawing/2014/main" id="{63D8520B-AF04-44D4-A976-2CF743D0BE2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6" name="AutoShape 4">
          <a:extLst>
            <a:ext uri="{FF2B5EF4-FFF2-40B4-BE49-F238E27FC236}">
              <a16:creationId xmlns:a16="http://schemas.microsoft.com/office/drawing/2014/main" id="{182EF67F-3A82-4372-A511-E6DC6D8CB2C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7" name="AutoShape 2">
          <a:extLst>
            <a:ext uri="{FF2B5EF4-FFF2-40B4-BE49-F238E27FC236}">
              <a16:creationId xmlns:a16="http://schemas.microsoft.com/office/drawing/2014/main" id="{C5038BC2-26D0-4BE1-AEF4-3A8396CD601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8" name="AutoShape 20">
          <a:extLst>
            <a:ext uri="{FF2B5EF4-FFF2-40B4-BE49-F238E27FC236}">
              <a16:creationId xmlns:a16="http://schemas.microsoft.com/office/drawing/2014/main" id="{8B3C34DC-08DF-4F69-9EE2-9CB130D06D8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9" name="AutoShape 18">
          <a:extLst>
            <a:ext uri="{FF2B5EF4-FFF2-40B4-BE49-F238E27FC236}">
              <a16:creationId xmlns:a16="http://schemas.microsoft.com/office/drawing/2014/main" id="{1700765D-8F8C-49B9-A360-32A300EA325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0" name="AutoShape 16">
          <a:extLst>
            <a:ext uri="{FF2B5EF4-FFF2-40B4-BE49-F238E27FC236}">
              <a16:creationId xmlns:a16="http://schemas.microsoft.com/office/drawing/2014/main" id="{64E1D62F-16D6-4349-9527-0C629A644AA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1" name="AutoShape 14">
          <a:extLst>
            <a:ext uri="{FF2B5EF4-FFF2-40B4-BE49-F238E27FC236}">
              <a16:creationId xmlns:a16="http://schemas.microsoft.com/office/drawing/2014/main" id="{197E5088-7E2B-4226-918F-CFBD02432A1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2" name="AutoShape 12">
          <a:extLst>
            <a:ext uri="{FF2B5EF4-FFF2-40B4-BE49-F238E27FC236}">
              <a16:creationId xmlns:a16="http://schemas.microsoft.com/office/drawing/2014/main" id="{378CBBE5-029C-4410-9B01-928E9CAD47F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3" name="AutoShape 10">
          <a:extLst>
            <a:ext uri="{FF2B5EF4-FFF2-40B4-BE49-F238E27FC236}">
              <a16:creationId xmlns:a16="http://schemas.microsoft.com/office/drawing/2014/main" id="{C0DC3D36-F45B-4CCA-92CD-8629C741DE4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4" name="AutoShape 8">
          <a:extLst>
            <a:ext uri="{FF2B5EF4-FFF2-40B4-BE49-F238E27FC236}">
              <a16:creationId xmlns:a16="http://schemas.microsoft.com/office/drawing/2014/main" id="{5683F2AB-3160-4C74-98A6-F4A68036B2D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5" name="AutoShape 6">
          <a:extLst>
            <a:ext uri="{FF2B5EF4-FFF2-40B4-BE49-F238E27FC236}">
              <a16:creationId xmlns:a16="http://schemas.microsoft.com/office/drawing/2014/main" id="{049E182F-5A8D-4ECB-8C95-AFC6D9BB18D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6" name="AutoShape 4">
          <a:extLst>
            <a:ext uri="{FF2B5EF4-FFF2-40B4-BE49-F238E27FC236}">
              <a16:creationId xmlns:a16="http://schemas.microsoft.com/office/drawing/2014/main" id="{7B5830DB-0A6B-4074-942C-A0DBC83E251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7" name="AutoShape 2">
          <a:extLst>
            <a:ext uri="{FF2B5EF4-FFF2-40B4-BE49-F238E27FC236}">
              <a16:creationId xmlns:a16="http://schemas.microsoft.com/office/drawing/2014/main" id="{EA09E292-6C7F-41EC-88E4-907598A206B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8" name="AutoShape 20">
          <a:extLst>
            <a:ext uri="{FF2B5EF4-FFF2-40B4-BE49-F238E27FC236}">
              <a16:creationId xmlns:a16="http://schemas.microsoft.com/office/drawing/2014/main" id="{16603CEC-9543-419F-BBC0-FBBF77C8264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9" name="AutoShape 18">
          <a:extLst>
            <a:ext uri="{FF2B5EF4-FFF2-40B4-BE49-F238E27FC236}">
              <a16:creationId xmlns:a16="http://schemas.microsoft.com/office/drawing/2014/main" id="{6AC0A36D-C90F-442E-8219-6C68714BD6F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0" name="AutoShape 16">
          <a:extLst>
            <a:ext uri="{FF2B5EF4-FFF2-40B4-BE49-F238E27FC236}">
              <a16:creationId xmlns:a16="http://schemas.microsoft.com/office/drawing/2014/main" id="{92A56EDA-DAC7-450B-9B73-9F738396F4D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1" name="AutoShape 14">
          <a:extLst>
            <a:ext uri="{FF2B5EF4-FFF2-40B4-BE49-F238E27FC236}">
              <a16:creationId xmlns:a16="http://schemas.microsoft.com/office/drawing/2014/main" id="{EC75818B-22DE-4797-8985-F6158DC6BDC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2" name="AutoShape 12">
          <a:extLst>
            <a:ext uri="{FF2B5EF4-FFF2-40B4-BE49-F238E27FC236}">
              <a16:creationId xmlns:a16="http://schemas.microsoft.com/office/drawing/2014/main" id="{0E8DA8B3-8C76-411B-9424-6A81D072BA8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3" name="AutoShape 10">
          <a:extLst>
            <a:ext uri="{FF2B5EF4-FFF2-40B4-BE49-F238E27FC236}">
              <a16:creationId xmlns:a16="http://schemas.microsoft.com/office/drawing/2014/main" id="{BE929426-EEFB-4910-8F07-AF0C6F6E912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4" name="AutoShape 8">
          <a:extLst>
            <a:ext uri="{FF2B5EF4-FFF2-40B4-BE49-F238E27FC236}">
              <a16:creationId xmlns:a16="http://schemas.microsoft.com/office/drawing/2014/main" id="{7F092789-626A-4D20-8898-4071615BFD0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5" name="AutoShape 6">
          <a:extLst>
            <a:ext uri="{FF2B5EF4-FFF2-40B4-BE49-F238E27FC236}">
              <a16:creationId xmlns:a16="http://schemas.microsoft.com/office/drawing/2014/main" id="{CA1564C9-E8A4-444A-8BC2-4B7B5D015F7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6" name="AutoShape 4">
          <a:extLst>
            <a:ext uri="{FF2B5EF4-FFF2-40B4-BE49-F238E27FC236}">
              <a16:creationId xmlns:a16="http://schemas.microsoft.com/office/drawing/2014/main" id="{99FE9655-837F-4FEE-8200-0FA68D2E197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7" name="AutoShape 2">
          <a:extLst>
            <a:ext uri="{FF2B5EF4-FFF2-40B4-BE49-F238E27FC236}">
              <a16:creationId xmlns:a16="http://schemas.microsoft.com/office/drawing/2014/main" id="{21D9E948-E729-4449-99F9-38943401E60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8" name="AutoShape 20">
          <a:extLst>
            <a:ext uri="{FF2B5EF4-FFF2-40B4-BE49-F238E27FC236}">
              <a16:creationId xmlns:a16="http://schemas.microsoft.com/office/drawing/2014/main" id="{62408ABD-7E84-4A6A-8C15-400F2E0AD81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9" name="AutoShape 18">
          <a:extLst>
            <a:ext uri="{FF2B5EF4-FFF2-40B4-BE49-F238E27FC236}">
              <a16:creationId xmlns:a16="http://schemas.microsoft.com/office/drawing/2014/main" id="{E5D902FC-EABF-4AD4-82B3-02DFCA120C9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0" name="AutoShape 16">
          <a:extLst>
            <a:ext uri="{FF2B5EF4-FFF2-40B4-BE49-F238E27FC236}">
              <a16:creationId xmlns:a16="http://schemas.microsoft.com/office/drawing/2014/main" id="{87D6797E-CC14-48DF-B383-FCF889B0DA2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1" name="AutoShape 14">
          <a:extLst>
            <a:ext uri="{FF2B5EF4-FFF2-40B4-BE49-F238E27FC236}">
              <a16:creationId xmlns:a16="http://schemas.microsoft.com/office/drawing/2014/main" id="{085F3836-C016-41CD-84DF-66D8A4DABA9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2" name="AutoShape 12">
          <a:extLst>
            <a:ext uri="{FF2B5EF4-FFF2-40B4-BE49-F238E27FC236}">
              <a16:creationId xmlns:a16="http://schemas.microsoft.com/office/drawing/2014/main" id="{D7D6F6A6-E8D4-4CA4-84ED-41FC26E79FE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3" name="AutoShape 10">
          <a:extLst>
            <a:ext uri="{FF2B5EF4-FFF2-40B4-BE49-F238E27FC236}">
              <a16:creationId xmlns:a16="http://schemas.microsoft.com/office/drawing/2014/main" id="{56D03608-8BDD-4AB5-B6C3-930CFE4B45C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4" name="AutoShape 8">
          <a:extLst>
            <a:ext uri="{FF2B5EF4-FFF2-40B4-BE49-F238E27FC236}">
              <a16:creationId xmlns:a16="http://schemas.microsoft.com/office/drawing/2014/main" id="{71E45C64-09A5-486C-ACAF-B3339446F99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5" name="AutoShape 6">
          <a:extLst>
            <a:ext uri="{FF2B5EF4-FFF2-40B4-BE49-F238E27FC236}">
              <a16:creationId xmlns:a16="http://schemas.microsoft.com/office/drawing/2014/main" id="{42894751-A718-4C65-A84D-D0B69146D3E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6" name="AutoShape 4">
          <a:extLst>
            <a:ext uri="{FF2B5EF4-FFF2-40B4-BE49-F238E27FC236}">
              <a16:creationId xmlns:a16="http://schemas.microsoft.com/office/drawing/2014/main" id="{6BB66C61-BD29-42FD-955F-26A2C15F926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7" name="AutoShape 2">
          <a:extLst>
            <a:ext uri="{FF2B5EF4-FFF2-40B4-BE49-F238E27FC236}">
              <a16:creationId xmlns:a16="http://schemas.microsoft.com/office/drawing/2014/main" id="{031721C8-91D9-4A5E-8D52-1B6424E819C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8" name="AutoShape 20">
          <a:extLst>
            <a:ext uri="{FF2B5EF4-FFF2-40B4-BE49-F238E27FC236}">
              <a16:creationId xmlns:a16="http://schemas.microsoft.com/office/drawing/2014/main" id="{D73EABCA-5861-4D9A-A22E-D4CA0D426CD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9" name="AutoShape 18">
          <a:extLst>
            <a:ext uri="{FF2B5EF4-FFF2-40B4-BE49-F238E27FC236}">
              <a16:creationId xmlns:a16="http://schemas.microsoft.com/office/drawing/2014/main" id="{09A0D5F8-584A-44F1-ADBB-85BE8903598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0" name="AutoShape 16">
          <a:extLst>
            <a:ext uri="{FF2B5EF4-FFF2-40B4-BE49-F238E27FC236}">
              <a16:creationId xmlns:a16="http://schemas.microsoft.com/office/drawing/2014/main" id="{D02CDF4F-B4C1-4DCC-BDB6-1CD3494B653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1" name="AutoShape 14">
          <a:extLst>
            <a:ext uri="{FF2B5EF4-FFF2-40B4-BE49-F238E27FC236}">
              <a16:creationId xmlns:a16="http://schemas.microsoft.com/office/drawing/2014/main" id="{936C7CA5-861F-4A02-829B-7625DF28C63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2" name="AutoShape 12">
          <a:extLst>
            <a:ext uri="{FF2B5EF4-FFF2-40B4-BE49-F238E27FC236}">
              <a16:creationId xmlns:a16="http://schemas.microsoft.com/office/drawing/2014/main" id="{62B122F8-C798-47F7-A8F4-7C1AF6451EB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3" name="AutoShape 10">
          <a:extLst>
            <a:ext uri="{FF2B5EF4-FFF2-40B4-BE49-F238E27FC236}">
              <a16:creationId xmlns:a16="http://schemas.microsoft.com/office/drawing/2014/main" id="{FA2E4111-1B1F-4D8E-8066-AD83E469E11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4" name="AutoShape 8">
          <a:extLst>
            <a:ext uri="{FF2B5EF4-FFF2-40B4-BE49-F238E27FC236}">
              <a16:creationId xmlns:a16="http://schemas.microsoft.com/office/drawing/2014/main" id="{B186E77A-B3B4-46CA-945A-A4A93F34E20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5" name="AutoShape 6">
          <a:extLst>
            <a:ext uri="{FF2B5EF4-FFF2-40B4-BE49-F238E27FC236}">
              <a16:creationId xmlns:a16="http://schemas.microsoft.com/office/drawing/2014/main" id="{34BC0830-CD65-4150-A0F8-46A60136B10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6" name="AutoShape 4">
          <a:extLst>
            <a:ext uri="{FF2B5EF4-FFF2-40B4-BE49-F238E27FC236}">
              <a16:creationId xmlns:a16="http://schemas.microsoft.com/office/drawing/2014/main" id="{CE6AEA51-8CD0-4758-A551-EC96F547583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7" name="AutoShape 2">
          <a:extLst>
            <a:ext uri="{FF2B5EF4-FFF2-40B4-BE49-F238E27FC236}">
              <a16:creationId xmlns:a16="http://schemas.microsoft.com/office/drawing/2014/main" id="{C5A92A30-A481-4A34-8CC3-062C83FBAFC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8" name="AutoShape 20">
          <a:extLst>
            <a:ext uri="{FF2B5EF4-FFF2-40B4-BE49-F238E27FC236}">
              <a16:creationId xmlns:a16="http://schemas.microsoft.com/office/drawing/2014/main" id="{E5E8B9D3-894E-4809-BE9E-26114F3DFC9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9" name="AutoShape 18">
          <a:extLst>
            <a:ext uri="{FF2B5EF4-FFF2-40B4-BE49-F238E27FC236}">
              <a16:creationId xmlns:a16="http://schemas.microsoft.com/office/drawing/2014/main" id="{93316BB2-3FB4-4F47-9875-D0A53223F45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0" name="AutoShape 16">
          <a:extLst>
            <a:ext uri="{FF2B5EF4-FFF2-40B4-BE49-F238E27FC236}">
              <a16:creationId xmlns:a16="http://schemas.microsoft.com/office/drawing/2014/main" id="{343C1EC2-6EF3-4A69-A8CD-E3ECED74B52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1" name="AutoShape 14">
          <a:extLst>
            <a:ext uri="{FF2B5EF4-FFF2-40B4-BE49-F238E27FC236}">
              <a16:creationId xmlns:a16="http://schemas.microsoft.com/office/drawing/2014/main" id="{B2E4C6FF-9040-4780-862A-BA0C1F90442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2" name="AutoShape 12">
          <a:extLst>
            <a:ext uri="{FF2B5EF4-FFF2-40B4-BE49-F238E27FC236}">
              <a16:creationId xmlns:a16="http://schemas.microsoft.com/office/drawing/2014/main" id="{2C115DEF-EDDB-497D-B29F-D64081E53C0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3" name="AutoShape 10">
          <a:extLst>
            <a:ext uri="{FF2B5EF4-FFF2-40B4-BE49-F238E27FC236}">
              <a16:creationId xmlns:a16="http://schemas.microsoft.com/office/drawing/2014/main" id="{54109788-E967-4D7B-8F90-47DE8578C0B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4" name="AutoShape 8">
          <a:extLst>
            <a:ext uri="{FF2B5EF4-FFF2-40B4-BE49-F238E27FC236}">
              <a16:creationId xmlns:a16="http://schemas.microsoft.com/office/drawing/2014/main" id="{1F20A2D7-EA6D-4AE3-B501-54881D25D98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5" name="AutoShape 6">
          <a:extLst>
            <a:ext uri="{FF2B5EF4-FFF2-40B4-BE49-F238E27FC236}">
              <a16:creationId xmlns:a16="http://schemas.microsoft.com/office/drawing/2014/main" id="{40B8CD6A-ECE6-4942-94B0-A4D8264DEBC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6" name="AutoShape 4">
          <a:extLst>
            <a:ext uri="{FF2B5EF4-FFF2-40B4-BE49-F238E27FC236}">
              <a16:creationId xmlns:a16="http://schemas.microsoft.com/office/drawing/2014/main" id="{44C4DBE7-8733-4837-BD8E-FC019ABC0B0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7" name="AutoShape 2">
          <a:extLst>
            <a:ext uri="{FF2B5EF4-FFF2-40B4-BE49-F238E27FC236}">
              <a16:creationId xmlns:a16="http://schemas.microsoft.com/office/drawing/2014/main" id="{4862BB56-08BA-4AF8-9346-F40AD293C97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8" name="AutoShape 20">
          <a:extLst>
            <a:ext uri="{FF2B5EF4-FFF2-40B4-BE49-F238E27FC236}">
              <a16:creationId xmlns:a16="http://schemas.microsoft.com/office/drawing/2014/main" id="{7F065CB4-0A71-4508-A5DC-90B24B70320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9" name="AutoShape 18">
          <a:extLst>
            <a:ext uri="{FF2B5EF4-FFF2-40B4-BE49-F238E27FC236}">
              <a16:creationId xmlns:a16="http://schemas.microsoft.com/office/drawing/2014/main" id="{6DE1D5A6-D3D5-41C3-9B93-2D430585A81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0" name="AutoShape 16">
          <a:extLst>
            <a:ext uri="{FF2B5EF4-FFF2-40B4-BE49-F238E27FC236}">
              <a16:creationId xmlns:a16="http://schemas.microsoft.com/office/drawing/2014/main" id="{A92196BA-62E7-4EB9-A303-BE307F52C58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1" name="AutoShape 14">
          <a:extLst>
            <a:ext uri="{FF2B5EF4-FFF2-40B4-BE49-F238E27FC236}">
              <a16:creationId xmlns:a16="http://schemas.microsoft.com/office/drawing/2014/main" id="{63018FF1-28D0-44A5-84AF-0CF32B04C19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2" name="AutoShape 12">
          <a:extLst>
            <a:ext uri="{FF2B5EF4-FFF2-40B4-BE49-F238E27FC236}">
              <a16:creationId xmlns:a16="http://schemas.microsoft.com/office/drawing/2014/main" id="{B39B9236-41D3-4A2D-B13C-6D8EF8A9765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3" name="AutoShape 10">
          <a:extLst>
            <a:ext uri="{FF2B5EF4-FFF2-40B4-BE49-F238E27FC236}">
              <a16:creationId xmlns:a16="http://schemas.microsoft.com/office/drawing/2014/main" id="{4572518A-D8C1-4E42-82D8-76A2A5A052C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4" name="AutoShape 8">
          <a:extLst>
            <a:ext uri="{FF2B5EF4-FFF2-40B4-BE49-F238E27FC236}">
              <a16:creationId xmlns:a16="http://schemas.microsoft.com/office/drawing/2014/main" id="{BE2FA53D-6A30-4D1E-80D3-93B6BE4CF2D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5" name="AutoShape 6">
          <a:extLst>
            <a:ext uri="{FF2B5EF4-FFF2-40B4-BE49-F238E27FC236}">
              <a16:creationId xmlns:a16="http://schemas.microsoft.com/office/drawing/2014/main" id="{B29EEC76-4CBF-4ED9-829C-AC10541143F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6" name="AutoShape 4">
          <a:extLst>
            <a:ext uri="{FF2B5EF4-FFF2-40B4-BE49-F238E27FC236}">
              <a16:creationId xmlns:a16="http://schemas.microsoft.com/office/drawing/2014/main" id="{8CFFC07D-039F-4749-86B0-4BEC88AE146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7" name="AutoShape 2">
          <a:extLst>
            <a:ext uri="{FF2B5EF4-FFF2-40B4-BE49-F238E27FC236}">
              <a16:creationId xmlns:a16="http://schemas.microsoft.com/office/drawing/2014/main" id="{F16199C3-4CA8-4B37-A6AA-03A2B52C78A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8" name="AutoShape 20">
          <a:extLst>
            <a:ext uri="{FF2B5EF4-FFF2-40B4-BE49-F238E27FC236}">
              <a16:creationId xmlns:a16="http://schemas.microsoft.com/office/drawing/2014/main" id="{83B02E5F-4CA2-41AE-90EF-8EBD4EF20E6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9" name="AutoShape 18">
          <a:extLst>
            <a:ext uri="{FF2B5EF4-FFF2-40B4-BE49-F238E27FC236}">
              <a16:creationId xmlns:a16="http://schemas.microsoft.com/office/drawing/2014/main" id="{FE1666F4-C37B-46FF-A462-486AB0B34EC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0" name="AutoShape 16">
          <a:extLst>
            <a:ext uri="{FF2B5EF4-FFF2-40B4-BE49-F238E27FC236}">
              <a16:creationId xmlns:a16="http://schemas.microsoft.com/office/drawing/2014/main" id="{DFD86765-FA64-4FFF-ABC6-8797A23C646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1" name="AutoShape 14">
          <a:extLst>
            <a:ext uri="{FF2B5EF4-FFF2-40B4-BE49-F238E27FC236}">
              <a16:creationId xmlns:a16="http://schemas.microsoft.com/office/drawing/2014/main" id="{5195EF6C-9687-43B5-A2F0-EA085AB31BE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2" name="AutoShape 12">
          <a:extLst>
            <a:ext uri="{FF2B5EF4-FFF2-40B4-BE49-F238E27FC236}">
              <a16:creationId xmlns:a16="http://schemas.microsoft.com/office/drawing/2014/main" id="{E045BF02-A9CE-441F-8198-7C21A4419C1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3" name="AutoShape 10">
          <a:extLst>
            <a:ext uri="{FF2B5EF4-FFF2-40B4-BE49-F238E27FC236}">
              <a16:creationId xmlns:a16="http://schemas.microsoft.com/office/drawing/2014/main" id="{7A707906-5140-4265-BC7F-1AD2528A319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4" name="AutoShape 8">
          <a:extLst>
            <a:ext uri="{FF2B5EF4-FFF2-40B4-BE49-F238E27FC236}">
              <a16:creationId xmlns:a16="http://schemas.microsoft.com/office/drawing/2014/main" id="{E5D94CEF-8A82-4EA5-BE5F-BE0071FDC0D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5" name="AutoShape 6">
          <a:extLst>
            <a:ext uri="{FF2B5EF4-FFF2-40B4-BE49-F238E27FC236}">
              <a16:creationId xmlns:a16="http://schemas.microsoft.com/office/drawing/2014/main" id="{9135BED1-5EC5-42CD-9CF0-9C6B302D847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6" name="AutoShape 4">
          <a:extLst>
            <a:ext uri="{FF2B5EF4-FFF2-40B4-BE49-F238E27FC236}">
              <a16:creationId xmlns:a16="http://schemas.microsoft.com/office/drawing/2014/main" id="{7A7F8433-8FF5-48B6-B466-D52D49596A8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7" name="AutoShape 2">
          <a:extLst>
            <a:ext uri="{FF2B5EF4-FFF2-40B4-BE49-F238E27FC236}">
              <a16:creationId xmlns:a16="http://schemas.microsoft.com/office/drawing/2014/main" id="{03CCFF07-D151-40DA-8209-5EE33FD4732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8" name="AutoShape 20">
          <a:extLst>
            <a:ext uri="{FF2B5EF4-FFF2-40B4-BE49-F238E27FC236}">
              <a16:creationId xmlns:a16="http://schemas.microsoft.com/office/drawing/2014/main" id="{94235D2A-D59F-4AE3-AB8B-796529A5D87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9" name="AutoShape 18">
          <a:extLst>
            <a:ext uri="{FF2B5EF4-FFF2-40B4-BE49-F238E27FC236}">
              <a16:creationId xmlns:a16="http://schemas.microsoft.com/office/drawing/2014/main" id="{0B8A5D06-E99E-4DE7-ACA2-BEA32CF3F4A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0" name="AutoShape 16">
          <a:extLst>
            <a:ext uri="{FF2B5EF4-FFF2-40B4-BE49-F238E27FC236}">
              <a16:creationId xmlns:a16="http://schemas.microsoft.com/office/drawing/2014/main" id="{A57B8651-9F76-423E-B448-16B364BA4F5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1" name="AutoShape 14">
          <a:extLst>
            <a:ext uri="{FF2B5EF4-FFF2-40B4-BE49-F238E27FC236}">
              <a16:creationId xmlns:a16="http://schemas.microsoft.com/office/drawing/2014/main" id="{BB48A0BE-EC6E-49E9-A9B7-06DB95B6CD4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2" name="AutoShape 12">
          <a:extLst>
            <a:ext uri="{FF2B5EF4-FFF2-40B4-BE49-F238E27FC236}">
              <a16:creationId xmlns:a16="http://schemas.microsoft.com/office/drawing/2014/main" id="{5D60E83A-0F09-4C1D-81A9-ABFCD4BD0D4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3" name="AutoShape 10">
          <a:extLst>
            <a:ext uri="{FF2B5EF4-FFF2-40B4-BE49-F238E27FC236}">
              <a16:creationId xmlns:a16="http://schemas.microsoft.com/office/drawing/2014/main" id="{1EB28844-0817-42D9-A44E-71944D83C29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4" name="AutoShape 8">
          <a:extLst>
            <a:ext uri="{FF2B5EF4-FFF2-40B4-BE49-F238E27FC236}">
              <a16:creationId xmlns:a16="http://schemas.microsoft.com/office/drawing/2014/main" id="{FD845A12-7B2A-4CEE-AD81-C75E464C102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5" name="AutoShape 6">
          <a:extLst>
            <a:ext uri="{FF2B5EF4-FFF2-40B4-BE49-F238E27FC236}">
              <a16:creationId xmlns:a16="http://schemas.microsoft.com/office/drawing/2014/main" id="{DDC1AEE5-85BF-4FCD-9746-4FABEE86E26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6" name="AutoShape 4">
          <a:extLst>
            <a:ext uri="{FF2B5EF4-FFF2-40B4-BE49-F238E27FC236}">
              <a16:creationId xmlns:a16="http://schemas.microsoft.com/office/drawing/2014/main" id="{67D39A2F-1DA7-43E0-AFA0-6FFE60FB8B3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7" name="AutoShape 2">
          <a:extLst>
            <a:ext uri="{FF2B5EF4-FFF2-40B4-BE49-F238E27FC236}">
              <a16:creationId xmlns:a16="http://schemas.microsoft.com/office/drawing/2014/main" id="{4A5543D7-3265-4417-A06D-0AC1DEAD44B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8" name="AutoShape 20">
          <a:extLst>
            <a:ext uri="{FF2B5EF4-FFF2-40B4-BE49-F238E27FC236}">
              <a16:creationId xmlns:a16="http://schemas.microsoft.com/office/drawing/2014/main" id="{2F407BA6-F62C-4612-A9A8-4FEFBEDEDCF8}"/>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9" name="AutoShape 18">
          <a:extLst>
            <a:ext uri="{FF2B5EF4-FFF2-40B4-BE49-F238E27FC236}">
              <a16:creationId xmlns:a16="http://schemas.microsoft.com/office/drawing/2014/main" id="{341ECA3F-8144-46C2-B780-EACA5506DE56}"/>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0" name="AutoShape 16">
          <a:extLst>
            <a:ext uri="{FF2B5EF4-FFF2-40B4-BE49-F238E27FC236}">
              <a16:creationId xmlns:a16="http://schemas.microsoft.com/office/drawing/2014/main" id="{6FD8E5CA-EED3-4008-9C04-138208152FFD}"/>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1" name="AutoShape 14">
          <a:extLst>
            <a:ext uri="{FF2B5EF4-FFF2-40B4-BE49-F238E27FC236}">
              <a16:creationId xmlns:a16="http://schemas.microsoft.com/office/drawing/2014/main" id="{A0B71992-E819-4B49-A63D-C2448A41DFAD}"/>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2" name="AutoShape 12">
          <a:extLst>
            <a:ext uri="{FF2B5EF4-FFF2-40B4-BE49-F238E27FC236}">
              <a16:creationId xmlns:a16="http://schemas.microsoft.com/office/drawing/2014/main" id="{39C9623A-72A0-4CF4-B1A7-87C45340F84F}"/>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3" name="AutoShape 10">
          <a:extLst>
            <a:ext uri="{FF2B5EF4-FFF2-40B4-BE49-F238E27FC236}">
              <a16:creationId xmlns:a16="http://schemas.microsoft.com/office/drawing/2014/main" id="{B9D44E8E-F95F-4969-BF2B-6656E143BEBE}"/>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4" name="AutoShape 8">
          <a:extLst>
            <a:ext uri="{FF2B5EF4-FFF2-40B4-BE49-F238E27FC236}">
              <a16:creationId xmlns:a16="http://schemas.microsoft.com/office/drawing/2014/main" id="{80D6FBCF-D0CF-4793-8F96-941037F68B51}"/>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5" name="AutoShape 6">
          <a:extLst>
            <a:ext uri="{FF2B5EF4-FFF2-40B4-BE49-F238E27FC236}">
              <a16:creationId xmlns:a16="http://schemas.microsoft.com/office/drawing/2014/main" id="{A0D0BF78-285C-4B63-BF03-953F63D8FA51}"/>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6" name="AutoShape 4">
          <a:extLst>
            <a:ext uri="{FF2B5EF4-FFF2-40B4-BE49-F238E27FC236}">
              <a16:creationId xmlns:a16="http://schemas.microsoft.com/office/drawing/2014/main" id="{7764C5B2-4648-448F-862F-C4424215CD7F}"/>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7" name="AutoShape 2">
          <a:extLst>
            <a:ext uri="{FF2B5EF4-FFF2-40B4-BE49-F238E27FC236}">
              <a16:creationId xmlns:a16="http://schemas.microsoft.com/office/drawing/2014/main" id="{1555623C-7081-48BE-B1A5-C200E75501C4}"/>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8" name="AutoShape 20">
          <a:extLst>
            <a:ext uri="{FF2B5EF4-FFF2-40B4-BE49-F238E27FC236}">
              <a16:creationId xmlns:a16="http://schemas.microsoft.com/office/drawing/2014/main" id="{862D319A-ECAF-4AA6-A98E-F409AAD955D0}"/>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9" name="AutoShape 18">
          <a:extLst>
            <a:ext uri="{FF2B5EF4-FFF2-40B4-BE49-F238E27FC236}">
              <a16:creationId xmlns:a16="http://schemas.microsoft.com/office/drawing/2014/main" id="{1303B4BA-2AD6-4975-B7ED-A24E240F716B}"/>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0" name="AutoShape 16">
          <a:extLst>
            <a:ext uri="{FF2B5EF4-FFF2-40B4-BE49-F238E27FC236}">
              <a16:creationId xmlns:a16="http://schemas.microsoft.com/office/drawing/2014/main" id="{BFB4CDB2-3611-497F-AACF-2FB4DB7AA562}"/>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1" name="AutoShape 14">
          <a:extLst>
            <a:ext uri="{FF2B5EF4-FFF2-40B4-BE49-F238E27FC236}">
              <a16:creationId xmlns:a16="http://schemas.microsoft.com/office/drawing/2014/main" id="{AE09FEE0-4B64-4009-9668-1658CE816279}"/>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2" name="AutoShape 12">
          <a:extLst>
            <a:ext uri="{FF2B5EF4-FFF2-40B4-BE49-F238E27FC236}">
              <a16:creationId xmlns:a16="http://schemas.microsoft.com/office/drawing/2014/main" id="{EE071662-C0E8-416A-9FDB-7102FF8401B6}"/>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3" name="AutoShape 10">
          <a:extLst>
            <a:ext uri="{FF2B5EF4-FFF2-40B4-BE49-F238E27FC236}">
              <a16:creationId xmlns:a16="http://schemas.microsoft.com/office/drawing/2014/main" id="{544F8E6F-1161-4AF2-AF08-D3F12E6D253A}"/>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4" name="AutoShape 8">
          <a:extLst>
            <a:ext uri="{FF2B5EF4-FFF2-40B4-BE49-F238E27FC236}">
              <a16:creationId xmlns:a16="http://schemas.microsoft.com/office/drawing/2014/main" id="{609C6CCE-2C1A-4F96-804C-957C4269151F}"/>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5" name="AutoShape 6">
          <a:extLst>
            <a:ext uri="{FF2B5EF4-FFF2-40B4-BE49-F238E27FC236}">
              <a16:creationId xmlns:a16="http://schemas.microsoft.com/office/drawing/2014/main" id="{6D5D7100-5981-43DB-8BA1-AA337E170E21}"/>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6" name="AutoShape 4">
          <a:extLst>
            <a:ext uri="{FF2B5EF4-FFF2-40B4-BE49-F238E27FC236}">
              <a16:creationId xmlns:a16="http://schemas.microsoft.com/office/drawing/2014/main" id="{9CD7B8CD-66EF-4442-BD1B-190A95032E52}"/>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7" name="AutoShape 2">
          <a:extLst>
            <a:ext uri="{FF2B5EF4-FFF2-40B4-BE49-F238E27FC236}">
              <a16:creationId xmlns:a16="http://schemas.microsoft.com/office/drawing/2014/main" id="{D916F221-91B9-4A90-BCBC-619DD1363B80}"/>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8" name="AutoShape 20">
          <a:extLst>
            <a:ext uri="{FF2B5EF4-FFF2-40B4-BE49-F238E27FC236}">
              <a16:creationId xmlns:a16="http://schemas.microsoft.com/office/drawing/2014/main" id="{9C39C97C-8EEB-4F56-B538-01EA71AFE6D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9" name="AutoShape 18">
          <a:extLst>
            <a:ext uri="{FF2B5EF4-FFF2-40B4-BE49-F238E27FC236}">
              <a16:creationId xmlns:a16="http://schemas.microsoft.com/office/drawing/2014/main" id="{5A788938-AEE1-423A-AE27-BB322487694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0" name="AutoShape 16">
          <a:extLst>
            <a:ext uri="{FF2B5EF4-FFF2-40B4-BE49-F238E27FC236}">
              <a16:creationId xmlns:a16="http://schemas.microsoft.com/office/drawing/2014/main" id="{FEA7B12D-0E9C-42E9-ACBC-5FAC4D8EF08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1" name="AutoShape 14">
          <a:extLst>
            <a:ext uri="{FF2B5EF4-FFF2-40B4-BE49-F238E27FC236}">
              <a16:creationId xmlns:a16="http://schemas.microsoft.com/office/drawing/2014/main" id="{11D3EB68-0D1B-4907-A2CA-1B5250B2EE3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2" name="AutoShape 12">
          <a:extLst>
            <a:ext uri="{FF2B5EF4-FFF2-40B4-BE49-F238E27FC236}">
              <a16:creationId xmlns:a16="http://schemas.microsoft.com/office/drawing/2014/main" id="{913F07A3-168F-42B3-ADE9-F39D86439CA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3" name="AutoShape 10">
          <a:extLst>
            <a:ext uri="{FF2B5EF4-FFF2-40B4-BE49-F238E27FC236}">
              <a16:creationId xmlns:a16="http://schemas.microsoft.com/office/drawing/2014/main" id="{6923C7B5-0BB6-4DAE-B314-1B706723ACF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4" name="AutoShape 8">
          <a:extLst>
            <a:ext uri="{FF2B5EF4-FFF2-40B4-BE49-F238E27FC236}">
              <a16:creationId xmlns:a16="http://schemas.microsoft.com/office/drawing/2014/main" id="{78F1A459-619A-4925-AECF-13A296BE2C2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5" name="AutoShape 6">
          <a:extLst>
            <a:ext uri="{FF2B5EF4-FFF2-40B4-BE49-F238E27FC236}">
              <a16:creationId xmlns:a16="http://schemas.microsoft.com/office/drawing/2014/main" id="{524D1FED-40D9-4238-9D76-6CD93515B43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6" name="AutoShape 4">
          <a:extLst>
            <a:ext uri="{FF2B5EF4-FFF2-40B4-BE49-F238E27FC236}">
              <a16:creationId xmlns:a16="http://schemas.microsoft.com/office/drawing/2014/main" id="{245EFB7C-E878-4BEF-89F1-41D841F11C2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7" name="AutoShape 2">
          <a:extLst>
            <a:ext uri="{FF2B5EF4-FFF2-40B4-BE49-F238E27FC236}">
              <a16:creationId xmlns:a16="http://schemas.microsoft.com/office/drawing/2014/main" id="{679D61CE-E732-4401-B4ED-CC95A39139E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8" name="AutoShape 20">
          <a:extLst>
            <a:ext uri="{FF2B5EF4-FFF2-40B4-BE49-F238E27FC236}">
              <a16:creationId xmlns:a16="http://schemas.microsoft.com/office/drawing/2014/main" id="{7079E094-DE05-4ED9-A4CC-115B47965B8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9" name="AutoShape 18">
          <a:extLst>
            <a:ext uri="{FF2B5EF4-FFF2-40B4-BE49-F238E27FC236}">
              <a16:creationId xmlns:a16="http://schemas.microsoft.com/office/drawing/2014/main" id="{3DA3A19F-1AA7-4AAF-BE96-F1743DE945C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0" name="AutoShape 16">
          <a:extLst>
            <a:ext uri="{FF2B5EF4-FFF2-40B4-BE49-F238E27FC236}">
              <a16:creationId xmlns:a16="http://schemas.microsoft.com/office/drawing/2014/main" id="{670438C9-7576-4943-989A-0A42BDDE3B9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1" name="AutoShape 14">
          <a:extLst>
            <a:ext uri="{FF2B5EF4-FFF2-40B4-BE49-F238E27FC236}">
              <a16:creationId xmlns:a16="http://schemas.microsoft.com/office/drawing/2014/main" id="{3D17E7B4-9DFB-45D2-B904-0A7DD37D128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2" name="AutoShape 12">
          <a:extLst>
            <a:ext uri="{FF2B5EF4-FFF2-40B4-BE49-F238E27FC236}">
              <a16:creationId xmlns:a16="http://schemas.microsoft.com/office/drawing/2014/main" id="{9EBEF99F-904B-4C77-8AB0-B7907BAF9ED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3" name="AutoShape 10">
          <a:extLst>
            <a:ext uri="{FF2B5EF4-FFF2-40B4-BE49-F238E27FC236}">
              <a16:creationId xmlns:a16="http://schemas.microsoft.com/office/drawing/2014/main" id="{D4734F3B-3AE0-4F0A-BBE6-CA60983A2DB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4" name="AutoShape 8">
          <a:extLst>
            <a:ext uri="{FF2B5EF4-FFF2-40B4-BE49-F238E27FC236}">
              <a16:creationId xmlns:a16="http://schemas.microsoft.com/office/drawing/2014/main" id="{BB26F087-CF0A-42ED-B95A-489B1CEA163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5" name="AutoShape 6">
          <a:extLst>
            <a:ext uri="{FF2B5EF4-FFF2-40B4-BE49-F238E27FC236}">
              <a16:creationId xmlns:a16="http://schemas.microsoft.com/office/drawing/2014/main" id="{082F3DB8-741D-4E5D-99B4-9CB711767B3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6" name="AutoShape 4">
          <a:extLst>
            <a:ext uri="{FF2B5EF4-FFF2-40B4-BE49-F238E27FC236}">
              <a16:creationId xmlns:a16="http://schemas.microsoft.com/office/drawing/2014/main" id="{0B0EAC92-C225-44FE-8E74-8940A8621C2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7" name="AutoShape 2">
          <a:extLst>
            <a:ext uri="{FF2B5EF4-FFF2-40B4-BE49-F238E27FC236}">
              <a16:creationId xmlns:a16="http://schemas.microsoft.com/office/drawing/2014/main" id="{B13561BB-5372-4C93-92CC-9DAD30A86AE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8" name="AutoShape 20">
          <a:extLst>
            <a:ext uri="{FF2B5EF4-FFF2-40B4-BE49-F238E27FC236}">
              <a16:creationId xmlns:a16="http://schemas.microsoft.com/office/drawing/2014/main" id="{FF84B4FF-939C-4852-B884-F11E9DC1CFD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9" name="AutoShape 18">
          <a:extLst>
            <a:ext uri="{FF2B5EF4-FFF2-40B4-BE49-F238E27FC236}">
              <a16:creationId xmlns:a16="http://schemas.microsoft.com/office/drawing/2014/main" id="{B33A7170-9835-42FE-8607-EBE0F2C0F88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0" name="AutoShape 16">
          <a:extLst>
            <a:ext uri="{FF2B5EF4-FFF2-40B4-BE49-F238E27FC236}">
              <a16:creationId xmlns:a16="http://schemas.microsoft.com/office/drawing/2014/main" id="{9F4EDE7B-4B7D-4B65-87D2-FF2B34CA775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1" name="AutoShape 14">
          <a:extLst>
            <a:ext uri="{FF2B5EF4-FFF2-40B4-BE49-F238E27FC236}">
              <a16:creationId xmlns:a16="http://schemas.microsoft.com/office/drawing/2014/main" id="{EEE64FC3-08BC-455B-857E-3634682845F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2" name="AutoShape 12">
          <a:extLst>
            <a:ext uri="{FF2B5EF4-FFF2-40B4-BE49-F238E27FC236}">
              <a16:creationId xmlns:a16="http://schemas.microsoft.com/office/drawing/2014/main" id="{250B661C-D675-43E5-9F6B-A1EB52ADD4B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3" name="AutoShape 10">
          <a:extLst>
            <a:ext uri="{FF2B5EF4-FFF2-40B4-BE49-F238E27FC236}">
              <a16:creationId xmlns:a16="http://schemas.microsoft.com/office/drawing/2014/main" id="{57BAC12D-A22A-4C5B-B6A1-F8E275EBA7A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4" name="AutoShape 8">
          <a:extLst>
            <a:ext uri="{FF2B5EF4-FFF2-40B4-BE49-F238E27FC236}">
              <a16:creationId xmlns:a16="http://schemas.microsoft.com/office/drawing/2014/main" id="{4891C69D-DDB9-47ED-926C-B82D3BA8CCB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5" name="AutoShape 6">
          <a:extLst>
            <a:ext uri="{FF2B5EF4-FFF2-40B4-BE49-F238E27FC236}">
              <a16:creationId xmlns:a16="http://schemas.microsoft.com/office/drawing/2014/main" id="{47E76483-81E1-429A-8F14-10362B5EF88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6" name="AutoShape 4">
          <a:extLst>
            <a:ext uri="{FF2B5EF4-FFF2-40B4-BE49-F238E27FC236}">
              <a16:creationId xmlns:a16="http://schemas.microsoft.com/office/drawing/2014/main" id="{DFB1CA7A-71B6-4701-8EB8-5CB057519D9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7" name="AutoShape 2">
          <a:extLst>
            <a:ext uri="{FF2B5EF4-FFF2-40B4-BE49-F238E27FC236}">
              <a16:creationId xmlns:a16="http://schemas.microsoft.com/office/drawing/2014/main" id="{7D148B2B-E6A6-4B55-884D-756E56A19E7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8" name="AutoShape 20">
          <a:extLst>
            <a:ext uri="{FF2B5EF4-FFF2-40B4-BE49-F238E27FC236}">
              <a16:creationId xmlns:a16="http://schemas.microsoft.com/office/drawing/2014/main" id="{A346AD98-EDF7-4AD4-89EA-2308809BB08B}"/>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9" name="AutoShape 18">
          <a:extLst>
            <a:ext uri="{FF2B5EF4-FFF2-40B4-BE49-F238E27FC236}">
              <a16:creationId xmlns:a16="http://schemas.microsoft.com/office/drawing/2014/main" id="{87210A37-65F3-4EF0-9E72-DD38B824DAB9}"/>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0" name="AutoShape 16">
          <a:extLst>
            <a:ext uri="{FF2B5EF4-FFF2-40B4-BE49-F238E27FC236}">
              <a16:creationId xmlns:a16="http://schemas.microsoft.com/office/drawing/2014/main" id="{1A6052D8-13F5-4C17-A16E-EE8A65449EEF}"/>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1" name="AutoShape 14">
          <a:extLst>
            <a:ext uri="{FF2B5EF4-FFF2-40B4-BE49-F238E27FC236}">
              <a16:creationId xmlns:a16="http://schemas.microsoft.com/office/drawing/2014/main" id="{4C628427-2C89-4895-8FDC-99BAC768356C}"/>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2" name="AutoShape 12">
          <a:extLst>
            <a:ext uri="{FF2B5EF4-FFF2-40B4-BE49-F238E27FC236}">
              <a16:creationId xmlns:a16="http://schemas.microsoft.com/office/drawing/2014/main" id="{0849F722-8DC2-4349-A560-093DB8EFFE0E}"/>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3" name="AutoShape 10">
          <a:extLst>
            <a:ext uri="{FF2B5EF4-FFF2-40B4-BE49-F238E27FC236}">
              <a16:creationId xmlns:a16="http://schemas.microsoft.com/office/drawing/2014/main" id="{A4B3D428-5CDA-4731-B4D4-D5CB47CE3AD6}"/>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4" name="AutoShape 8">
          <a:extLst>
            <a:ext uri="{FF2B5EF4-FFF2-40B4-BE49-F238E27FC236}">
              <a16:creationId xmlns:a16="http://schemas.microsoft.com/office/drawing/2014/main" id="{7DB99CFE-CEF5-4A5B-A34E-0211032E6A47}"/>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5" name="AutoShape 6">
          <a:extLst>
            <a:ext uri="{FF2B5EF4-FFF2-40B4-BE49-F238E27FC236}">
              <a16:creationId xmlns:a16="http://schemas.microsoft.com/office/drawing/2014/main" id="{2ABA271D-B06A-4DE5-BC29-F1C2B933F81D}"/>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6" name="AutoShape 4">
          <a:extLst>
            <a:ext uri="{FF2B5EF4-FFF2-40B4-BE49-F238E27FC236}">
              <a16:creationId xmlns:a16="http://schemas.microsoft.com/office/drawing/2014/main" id="{12813161-0B32-4DDC-ADAE-D355CBCC1332}"/>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7" name="AutoShape 2">
          <a:extLst>
            <a:ext uri="{FF2B5EF4-FFF2-40B4-BE49-F238E27FC236}">
              <a16:creationId xmlns:a16="http://schemas.microsoft.com/office/drawing/2014/main" id="{C1266C5D-D1A9-4B28-91E9-1E10EA0DF3D4}"/>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8" name="AutoShape 20">
          <a:extLst>
            <a:ext uri="{FF2B5EF4-FFF2-40B4-BE49-F238E27FC236}">
              <a16:creationId xmlns:a16="http://schemas.microsoft.com/office/drawing/2014/main" id="{0C9E51E0-39F1-4250-AF3B-D6899291A95B}"/>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9" name="AutoShape 18">
          <a:extLst>
            <a:ext uri="{FF2B5EF4-FFF2-40B4-BE49-F238E27FC236}">
              <a16:creationId xmlns:a16="http://schemas.microsoft.com/office/drawing/2014/main" id="{5DD8755E-9C0B-4277-9394-0F993D8C53FF}"/>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0" name="AutoShape 16">
          <a:extLst>
            <a:ext uri="{FF2B5EF4-FFF2-40B4-BE49-F238E27FC236}">
              <a16:creationId xmlns:a16="http://schemas.microsoft.com/office/drawing/2014/main" id="{5BB35436-D207-41E2-9045-7F4DC372EF33}"/>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1" name="AutoShape 14">
          <a:extLst>
            <a:ext uri="{FF2B5EF4-FFF2-40B4-BE49-F238E27FC236}">
              <a16:creationId xmlns:a16="http://schemas.microsoft.com/office/drawing/2014/main" id="{E0E563DE-C5D5-4E3F-B2C1-7FBE0D1426CA}"/>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2" name="AutoShape 12">
          <a:extLst>
            <a:ext uri="{FF2B5EF4-FFF2-40B4-BE49-F238E27FC236}">
              <a16:creationId xmlns:a16="http://schemas.microsoft.com/office/drawing/2014/main" id="{3DC4E687-C857-4022-9862-E07D3FB073BF}"/>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3" name="AutoShape 10">
          <a:extLst>
            <a:ext uri="{FF2B5EF4-FFF2-40B4-BE49-F238E27FC236}">
              <a16:creationId xmlns:a16="http://schemas.microsoft.com/office/drawing/2014/main" id="{38FC9758-0570-40BD-97AE-635C5CB52CAD}"/>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4" name="AutoShape 8">
          <a:extLst>
            <a:ext uri="{FF2B5EF4-FFF2-40B4-BE49-F238E27FC236}">
              <a16:creationId xmlns:a16="http://schemas.microsoft.com/office/drawing/2014/main" id="{33098DB3-D415-421B-B058-697E4F57ADEC}"/>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5" name="AutoShape 6">
          <a:extLst>
            <a:ext uri="{FF2B5EF4-FFF2-40B4-BE49-F238E27FC236}">
              <a16:creationId xmlns:a16="http://schemas.microsoft.com/office/drawing/2014/main" id="{D57A5AE1-17AF-4085-9946-01948E821B16}"/>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6" name="AutoShape 4">
          <a:extLst>
            <a:ext uri="{FF2B5EF4-FFF2-40B4-BE49-F238E27FC236}">
              <a16:creationId xmlns:a16="http://schemas.microsoft.com/office/drawing/2014/main" id="{5D3A4343-5048-4BB3-A4A4-A19CEF65B927}"/>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7" name="AutoShape 2">
          <a:extLst>
            <a:ext uri="{FF2B5EF4-FFF2-40B4-BE49-F238E27FC236}">
              <a16:creationId xmlns:a16="http://schemas.microsoft.com/office/drawing/2014/main" id="{E3EF74A2-8382-4C4A-B9B2-294366155DE7}"/>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8" name="AutoShape 20">
          <a:extLst>
            <a:ext uri="{FF2B5EF4-FFF2-40B4-BE49-F238E27FC236}">
              <a16:creationId xmlns:a16="http://schemas.microsoft.com/office/drawing/2014/main" id="{604A8D44-96CA-4E39-B089-4098D10A1ED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9" name="AutoShape 18">
          <a:extLst>
            <a:ext uri="{FF2B5EF4-FFF2-40B4-BE49-F238E27FC236}">
              <a16:creationId xmlns:a16="http://schemas.microsoft.com/office/drawing/2014/main" id="{EAAE97DB-04A4-45B1-8ED7-F62AF162A1D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0" name="AutoShape 16">
          <a:extLst>
            <a:ext uri="{FF2B5EF4-FFF2-40B4-BE49-F238E27FC236}">
              <a16:creationId xmlns:a16="http://schemas.microsoft.com/office/drawing/2014/main" id="{678F218A-4F84-4D0C-80BE-7BB512E3A71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1" name="AutoShape 14">
          <a:extLst>
            <a:ext uri="{FF2B5EF4-FFF2-40B4-BE49-F238E27FC236}">
              <a16:creationId xmlns:a16="http://schemas.microsoft.com/office/drawing/2014/main" id="{1DB2B218-3E85-4ECE-8A26-CA9BDC3D9A9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2" name="AutoShape 12">
          <a:extLst>
            <a:ext uri="{FF2B5EF4-FFF2-40B4-BE49-F238E27FC236}">
              <a16:creationId xmlns:a16="http://schemas.microsoft.com/office/drawing/2014/main" id="{CA7BB13E-2C8B-4E6B-B58A-8B790A951F0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3" name="AutoShape 10">
          <a:extLst>
            <a:ext uri="{FF2B5EF4-FFF2-40B4-BE49-F238E27FC236}">
              <a16:creationId xmlns:a16="http://schemas.microsoft.com/office/drawing/2014/main" id="{4AB5124C-F39A-4F81-9035-297A8DE3C17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4" name="AutoShape 8">
          <a:extLst>
            <a:ext uri="{FF2B5EF4-FFF2-40B4-BE49-F238E27FC236}">
              <a16:creationId xmlns:a16="http://schemas.microsoft.com/office/drawing/2014/main" id="{066D5C3E-EFF7-4C26-BEE1-80646881EE3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5" name="AutoShape 6">
          <a:extLst>
            <a:ext uri="{FF2B5EF4-FFF2-40B4-BE49-F238E27FC236}">
              <a16:creationId xmlns:a16="http://schemas.microsoft.com/office/drawing/2014/main" id="{C825B50B-F325-4598-A8F2-9E038BEE8AF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6" name="AutoShape 4">
          <a:extLst>
            <a:ext uri="{FF2B5EF4-FFF2-40B4-BE49-F238E27FC236}">
              <a16:creationId xmlns:a16="http://schemas.microsoft.com/office/drawing/2014/main" id="{04A8CCC0-83BC-47B8-89EF-B34B90198F4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7" name="AutoShape 2">
          <a:extLst>
            <a:ext uri="{FF2B5EF4-FFF2-40B4-BE49-F238E27FC236}">
              <a16:creationId xmlns:a16="http://schemas.microsoft.com/office/drawing/2014/main" id="{F7F3D898-D9C5-4954-86C7-65F234D5FBA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8" name="AutoShape 20">
          <a:extLst>
            <a:ext uri="{FF2B5EF4-FFF2-40B4-BE49-F238E27FC236}">
              <a16:creationId xmlns:a16="http://schemas.microsoft.com/office/drawing/2014/main" id="{79B10B0B-4BDB-4C00-8956-08C37FF939C6}"/>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9" name="AutoShape 18">
          <a:extLst>
            <a:ext uri="{FF2B5EF4-FFF2-40B4-BE49-F238E27FC236}">
              <a16:creationId xmlns:a16="http://schemas.microsoft.com/office/drawing/2014/main" id="{5D0D0D78-72E8-4066-9374-A3E21498CEF6}"/>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0" name="AutoShape 16">
          <a:extLst>
            <a:ext uri="{FF2B5EF4-FFF2-40B4-BE49-F238E27FC236}">
              <a16:creationId xmlns:a16="http://schemas.microsoft.com/office/drawing/2014/main" id="{0D67FDBD-4767-4E9F-B571-F6231ACF7257}"/>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1" name="AutoShape 14">
          <a:extLst>
            <a:ext uri="{FF2B5EF4-FFF2-40B4-BE49-F238E27FC236}">
              <a16:creationId xmlns:a16="http://schemas.microsoft.com/office/drawing/2014/main" id="{6788339C-FD7C-4E73-AC16-BDA703FEE9F0}"/>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2" name="AutoShape 12">
          <a:extLst>
            <a:ext uri="{FF2B5EF4-FFF2-40B4-BE49-F238E27FC236}">
              <a16:creationId xmlns:a16="http://schemas.microsoft.com/office/drawing/2014/main" id="{9C39C039-D46C-41E5-BAA0-FA9C99FF4568}"/>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3" name="AutoShape 10">
          <a:extLst>
            <a:ext uri="{FF2B5EF4-FFF2-40B4-BE49-F238E27FC236}">
              <a16:creationId xmlns:a16="http://schemas.microsoft.com/office/drawing/2014/main" id="{CDE82CB6-0908-4D6D-833B-18F6BBC3648D}"/>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4" name="AutoShape 8">
          <a:extLst>
            <a:ext uri="{FF2B5EF4-FFF2-40B4-BE49-F238E27FC236}">
              <a16:creationId xmlns:a16="http://schemas.microsoft.com/office/drawing/2014/main" id="{5B5B25E6-5E78-4A60-93C7-4B02608D68FC}"/>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5" name="AutoShape 6">
          <a:extLst>
            <a:ext uri="{FF2B5EF4-FFF2-40B4-BE49-F238E27FC236}">
              <a16:creationId xmlns:a16="http://schemas.microsoft.com/office/drawing/2014/main" id="{7B57D299-53AF-40BF-9F26-F6084EE938CC}"/>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6" name="AutoShape 4">
          <a:extLst>
            <a:ext uri="{FF2B5EF4-FFF2-40B4-BE49-F238E27FC236}">
              <a16:creationId xmlns:a16="http://schemas.microsoft.com/office/drawing/2014/main" id="{10C2F404-2C1A-447A-B66A-42EBEBD2642E}"/>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7" name="AutoShape 2">
          <a:extLst>
            <a:ext uri="{FF2B5EF4-FFF2-40B4-BE49-F238E27FC236}">
              <a16:creationId xmlns:a16="http://schemas.microsoft.com/office/drawing/2014/main" id="{4B6A2040-157A-4A38-ADA5-B585288C3ED0}"/>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898" name="AutoShape 20">
          <a:extLst>
            <a:ext uri="{FF2B5EF4-FFF2-40B4-BE49-F238E27FC236}">
              <a16:creationId xmlns:a16="http://schemas.microsoft.com/office/drawing/2014/main" id="{E1730B1F-0391-41F6-8A0D-D33555472D03}"/>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899" name="AutoShape 18">
          <a:extLst>
            <a:ext uri="{FF2B5EF4-FFF2-40B4-BE49-F238E27FC236}">
              <a16:creationId xmlns:a16="http://schemas.microsoft.com/office/drawing/2014/main" id="{75B7EA4A-D861-41CE-BC20-4E600B407BBD}"/>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0" name="AutoShape 16">
          <a:extLst>
            <a:ext uri="{FF2B5EF4-FFF2-40B4-BE49-F238E27FC236}">
              <a16:creationId xmlns:a16="http://schemas.microsoft.com/office/drawing/2014/main" id="{01F0B263-FAEB-4516-8504-98ECF87BCD6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1" name="AutoShape 14">
          <a:extLst>
            <a:ext uri="{FF2B5EF4-FFF2-40B4-BE49-F238E27FC236}">
              <a16:creationId xmlns:a16="http://schemas.microsoft.com/office/drawing/2014/main" id="{82239C20-50AA-4684-AEDF-7EEA7664891A}"/>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2" name="AutoShape 12">
          <a:extLst>
            <a:ext uri="{FF2B5EF4-FFF2-40B4-BE49-F238E27FC236}">
              <a16:creationId xmlns:a16="http://schemas.microsoft.com/office/drawing/2014/main" id="{4B87C6E2-229D-4180-A9AB-CDDC451AB157}"/>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3" name="AutoShape 10">
          <a:extLst>
            <a:ext uri="{FF2B5EF4-FFF2-40B4-BE49-F238E27FC236}">
              <a16:creationId xmlns:a16="http://schemas.microsoft.com/office/drawing/2014/main" id="{7C7A8238-3CF1-4DBD-909B-4B7CD010232B}"/>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4" name="AutoShape 8">
          <a:extLst>
            <a:ext uri="{FF2B5EF4-FFF2-40B4-BE49-F238E27FC236}">
              <a16:creationId xmlns:a16="http://schemas.microsoft.com/office/drawing/2014/main" id="{C2ADCFF6-96D9-4FA0-AAA1-F424386DBBE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5" name="AutoShape 6">
          <a:extLst>
            <a:ext uri="{FF2B5EF4-FFF2-40B4-BE49-F238E27FC236}">
              <a16:creationId xmlns:a16="http://schemas.microsoft.com/office/drawing/2014/main" id="{939BDB4F-7608-4B9A-9A08-A3F61D2442CF}"/>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6" name="AutoShape 4">
          <a:extLst>
            <a:ext uri="{FF2B5EF4-FFF2-40B4-BE49-F238E27FC236}">
              <a16:creationId xmlns:a16="http://schemas.microsoft.com/office/drawing/2014/main" id="{B6A0D058-648D-44A4-9C19-BDF5C9F068CC}"/>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7" name="AutoShape 2">
          <a:extLst>
            <a:ext uri="{FF2B5EF4-FFF2-40B4-BE49-F238E27FC236}">
              <a16:creationId xmlns:a16="http://schemas.microsoft.com/office/drawing/2014/main" id="{4AB2D7E4-6860-44D7-9733-2DF14B0A7A2A}"/>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8" name="AutoShape 20">
          <a:extLst>
            <a:ext uri="{FF2B5EF4-FFF2-40B4-BE49-F238E27FC236}">
              <a16:creationId xmlns:a16="http://schemas.microsoft.com/office/drawing/2014/main" id="{B8196AAD-1DA9-47A2-8BE0-7A84485CA705}"/>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9" name="AutoShape 18">
          <a:extLst>
            <a:ext uri="{FF2B5EF4-FFF2-40B4-BE49-F238E27FC236}">
              <a16:creationId xmlns:a16="http://schemas.microsoft.com/office/drawing/2014/main" id="{96EFABD4-CD35-4500-82EA-D4DBDC2B5EE3}"/>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0" name="AutoShape 16">
          <a:extLst>
            <a:ext uri="{FF2B5EF4-FFF2-40B4-BE49-F238E27FC236}">
              <a16:creationId xmlns:a16="http://schemas.microsoft.com/office/drawing/2014/main" id="{F68935E5-CE00-4B3F-9EB5-F9C5510C0E8D}"/>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1" name="AutoShape 14">
          <a:extLst>
            <a:ext uri="{FF2B5EF4-FFF2-40B4-BE49-F238E27FC236}">
              <a16:creationId xmlns:a16="http://schemas.microsoft.com/office/drawing/2014/main" id="{900B8BDB-3D1C-452C-8416-7CC6F9A2E716}"/>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2" name="AutoShape 12">
          <a:extLst>
            <a:ext uri="{FF2B5EF4-FFF2-40B4-BE49-F238E27FC236}">
              <a16:creationId xmlns:a16="http://schemas.microsoft.com/office/drawing/2014/main" id="{BE5B4035-8564-48F4-8D3B-A6FAADF15F50}"/>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3" name="AutoShape 10">
          <a:extLst>
            <a:ext uri="{FF2B5EF4-FFF2-40B4-BE49-F238E27FC236}">
              <a16:creationId xmlns:a16="http://schemas.microsoft.com/office/drawing/2014/main" id="{CF9FD179-09BC-44F8-8DAE-464E819A7475}"/>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4" name="AutoShape 8">
          <a:extLst>
            <a:ext uri="{FF2B5EF4-FFF2-40B4-BE49-F238E27FC236}">
              <a16:creationId xmlns:a16="http://schemas.microsoft.com/office/drawing/2014/main" id="{A4FB058F-C5A8-4F71-AB26-C90CDA282F19}"/>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5" name="AutoShape 6">
          <a:extLst>
            <a:ext uri="{FF2B5EF4-FFF2-40B4-BE49-F238E27FC236}">
              <a16:creationId xmlns:a16="http://schemas.microsoft.com/office/drawing/2014/main" id="{CEDD25BB-F88D-43C6-8E16-2975F3992590}"/>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6" name="AutoShape 4">
          <a:extLst>
            <a:ext uri="{FF2B5EF4-FFF2-40B4-BE49-F238E27FC236}">
              <a16:creationId xmlns:a16="http://schemas.microsoft.com/office/drawing/2014/main" id="{9202FD84-221C-42C6-9FF3-2F50A5A3E366}"/>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7" name="AutoShape 2">
          <a:extLst>
            <a:ext uri="{FF2B5EF4-FFF2-40B4-BE49-F238E27FC236}">
              <a16:creationId xmlns:a16="http://schemas.microsoft.com/office/drawing/2014/main" id="{ECCCA7CA-9F46-47BC-A4EE-CD2A7CDBD9FE}"/>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8" name="AutoShape 20">
          <a:extLst>
            <a:ext uri="{FF2B5EF4-FFF2-40B4-BE49-F238E27FC236}">
              <a16:creationId xmlns:a16="http://schemas.microsoft.com/office/drawing/2014/main" id="{D6612CFA-828F-48E7-9543-008B98E5963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9" name="AutoShape 18">
          <a:extLst>
            <a:ext uri="{FF2B5EF4-FFF2-40B4-BE49-F238E27FC236}">
              <a16:creationId xmlns:a16="http://schemas.microsoft.com/office/drawing/2014/main" id="{1742DE52-E38A-4357-99D4-B61076BCBF6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0" name="AutoShape 16">
          <a:extLst>
            <a:ext uri="{FF2B5EF4-FFF2-40B4-BE49-F238E27FC236}">
              <a16:creationId xmlns:a16="http://schemas.microsoft.com/office/drawing/2014/main" id="{8A863C1E-1541-445F-BA98-62803A7BFD63}"/>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1" name="AutoShape 14">
          <a:extLst>
            <a:ext uri="{FF2B5EF4-FFF2-40B4-BE49-F238E27FC236}">
              <a16:creationId xmlns:a16="http://schemas.microsoft.com/office/drawing/2014/main" id="{21C7E909-CCDB-48C6-ADB9-4E9B0B47C3D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2" name="AutoShape 12">
          <a:extLst>
            <a:ext uri="{FF2B5EF4-FFF2-40B4-BE49-F238E27FC236}">
              <a16:creationId xmlns:a16="http://schemas.microsoft.com/office/drawing/2014/main" id="{21B50F31-773B-43AE-B4E9-0886979EEDA7}"/>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3" name="AutoShape 10">
          <a:extLst>
            <a:ext uri="{FF2B5EF4-FFF2-40B4-BE49-F238E27FC236}">
              <a16:creationId xmlns:a16="http://schemas.microsoft.com/office/drawing/2014/main" id="{AE0321D7-ACB2-4A9A-B683-A06B53BA1F0B}"/>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4" name="AutoShape 8">
          <a:extLst>
            <a:ext uri="{FF2B5EF4-FFF2-40B4-BE49-F238E27FC236}">
              <a16:creationId xmlns:a16="http://schemas.microsoft.com/office/drawing/2014/main" id="{73B9D738-BC02-434C-872B-A2512DD6529C}"/>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5" name="AutoShape 6">
          <a:extLst>
            <a:ext uri="{FF2B5EF4-FFF2-40B4-BE49-F238E27FC236}">
              <a16:creationId xmlns:a16="http://schemas.microsoft.com/office/drawing/2014/main" id="{BBABC32F-1443-44DC-86D8-E7D3B51134BC}"/>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6" name="AutoShape 4">
          <a:extLst>
            <a:ext uri="{FF2B5EF4-FFF2-40B4-BE49-F238E27FC236}">
              <a16:creationId xmlns:a16="http://schemas.microsoft.com/office/drawing/2014/main" id="{C06CDDA5-2FC1-4EED-B1DC-7D217B7A93C2}"/>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7" name="AutoShape 2">
          <a:extLst>
            <a:ext uri="{FF2B5EF4-FFF2-40B4-BE49-F238E27FC236}">
              <a16:creationId xmlns:a16="http://schemas.microsoft.com/office/drawing/2014/main" id="{D48B66E5-F8C4-4BFD-887C-73AE2A78A04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8" name="AutoShape 20">
          <a:extLst>
            <a:ext uri="{FF2B5EF4-FFF2-40B4-BE49-F238E27FC236}">
              <a16:creationId xmlns:a16="http://schemas.microsoft.com/office/drawing/2014/main" id="{99DD7595-B889-435D-B636-C0BFA7631436}"/>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9" name="AutoShape 18">
          <a:extLst>
            <a:ext uri="{FF2B5EF4-FFF2-40B4-BE49-F238E27FC236}">
              <a16:creationId xmlns:a16="http://schemas.microsoft.com/office/drawing/2014/main" id="{660BF067-4521-469C-A617-42DFE331DB1B}"/>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0" name="AutoShape 16">
          <a:extLst>
            <a:ext uri="{FF2B5EF4-FFF2-40B4-BE49-F238E27FC236}">
              <a16:creationId xmlns:a16="http://schemas.microsoft.com/office/drawing/2014/main" id="{690AEF8F-C725-42AA-BEFE-3485F5AB547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1" name="AutoShape 14">
          <a:extLst>
            <a:ext uri="{FF2B5EF4-FFF2-40B4-BE49-F238E27FC236}">
              <a16:creationId xmlns:a16="http://schemas.microsoft.com/office/drawing/2014/main" id="{2016F2F8-2CD6-4494-B1F4-F54ABCA9068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2" name="AutoShape 12">
          <a:extLst>
            <a:ext uri="{FF2B5EF4-FFF2-40B4-BE49-F238E27FC236}">
              <a16:creationId xmlns:a16="http://schemas.microsoft.com/office/drawing/2014/main" id="{DDFDE81E-8AEE-4A0B-A665-25314F9508A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3" name="AutoShape 10">
          <a:extLst>
            <a:ext uri="{FF2B5EF4-FFF2-40B4-BE49-F238E27FC236}">
              <a16:creationId xmlns:a16="http://schemas.microsoft.com/office/drawing/2014/main" id="{013CE52E-077B-4216-9EA1-570FEED12C7F}"/>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4" name="AutoShape 8">
          <a:extLst>
            <a:ext uri="{FF2B5EF4-FFF2-40B4-BE49-F238E27FC236}">
              <a16:creationId xmlns:a16="http://schemas.microsoft.com/office/drawing/2014/main" id="{B2BD20CB-01FB-4A78-B54D-30E8367DDEA4}"/>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5" name="AutoShape 6">
          <a:extLst>
            <a:ext uri="{FF2B5EF4-FFF2-40B4-BE49-F238E27FC236}">
              <a16:creationId xmlns:a16="http://schemas.microsoft.com/office/drawing/2014/main" id="{2089681D-7C5B-4A4B-BD41-A42729915B7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6" name="AutoShape 4">
          <a:extLst>
            <a:ext uri="{FF2B5EF4-FFF2-40B4-BE49-F238E27FC236}">
              <a16:creationId xmlns:a16="http://schemas.microsoft.com/office/drawing/2014/main" id="{C2472FC4-D296-4017-A2BD-5A68A7CA3351}"/>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7" name="AutoShape 2">
          <a:extLst>
            <a:ext uri="{FF2B5EF4-FFF2-40B4-BE49-F238E27FC236}">
              <a16:creationId xmlns:a16="http://schemas.microsoft.com/office/drawing/2014/main" id="{55157A33-1B6B-4753-BE5D-9643F799FF9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8" name="AutoShape 20">
          <a:extLst>
            <a:ext uri="{FF2B5EF4-FFF2-40B4-BE49-F238E27FC236}">
              <a16:creationId xmlns:a16="http://schemas.microsoft.com/office/drawing/2014/main" id="{C7FEF97A-2043-4E36-857F-9D0FF5A5BE2E}"/>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9" name="AutoShape 18">
          <a:extLst>
            <a:ext uri="{FF2B5EF4-FFF2-40B4-BE49-F238E27FC236}">
              <a16:creationId xmlns:a16="http://schemas.microsoft.com/office/drawing/2014/main" id="{69135B9F-3298-4AF7-A12A-C1C9A3A4E430}"/>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0" name="AutoShape 16">
          <a:extLst>
            <a:ext uri="{FF2B5EF4-FFF2-40B4-BE49-F238E27FC236}">
              <a16:creationId xmlns:a16="http://schemas.microsoft.com/office/drawing/2014/main" id="{B338FB9D-B7C1-4552-834B-C956243B9844}"/>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1" name="AutoShape 14">
          <a:extLst>
            <a:ext uri="{FF2B5EF4-FFF2-40B4-BE49-F238E27FC236}">
              <a16:creationId xmlns:a16="http://schemas.microsoft.com/office/drawing/2014/main" id="{3C9059C4-4844-4141-8BA4-4B6565B453E6}"/>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2" name="AutoShape 12">
          <a:extLst>
            <a:ext uri="{FF2B5EF4-FFF2-40B4-BE49-F238E27FC236}">
              <a16:creationId xmlns:a16="http://schemas.microsoft.com/office/drawing/2014/main" id="{AA497B8D-12F0-4E8A-B87C-AD6D5CCA9B59}"/>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3" name="AutoShape 10">
          <a:extLst>
            <a:ext uri="{FF2B5EF4-FFF2-40B4-BE49-F238E27FC236}">
              <a16:creationId xmlns:a16="http://schemas.microsoft.com/office/drawing/2014/main" id="{BD146CBC-89E3-4734-A44E-8640ABB06FA1}"/>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4" name="AutoShape 8">
          <a:extLst>
            <a:ext uri="{FF2B5EF4-FFF2-40B4-BE49-F238E27FC236}">
              <a16:creationId xmlns:a16="http://schemas.microsoft.com/office/drawing/2014/main" id="{56D5845E-8DD7-49DC-8B93-14C66F15F6C1}"/>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5" name="AutoShape 6">
          <a:extLst>
            <a:ext uri="{FF2B5EF4-FFF2-40B4-BE49-F238E27FC236}">
              <a16:creationId xmlns:a16="http://schemas.microsoft.com/office/drawing/2014/main" id="{C3E431B2-23F3-4EBA-81E8-51E4DD8CA540}"/>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6" name="AutoShape 4">
          <a:extLst>
            <a:ext uri="{FF2B5EF4-FFF2-40B4-BE49-F238E27FC236}">
              <a16:creationId xmlns:a16="http://schemas.microsoft.com/office/drawing/2014/main" id="{044A7717-7667-4B8D-83B9-AF913AAA9AC2}"/>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7" name="AutoShape 2">
          <a:extLst>
            <a:ext uri="{FF2B5EF4-FFF2-40B4-BE49-F238E27FC236}">
              <a16:creationId xmlns:a16="http://schemas.microsoft.com/office/drawing/2014/main" id="{34AE7523-9FEB-4723-A51D-BCE08A3D477B}"/>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8" name="AutoShape 20">
          <a:extLst>
            <a:ext uri="{FF2B5EF4-FFF2-40B4-BE49-F238E27FC236}">
              <a16:creationId xmlns:a16="http://schemas.microsoft.com/office/drawing/2014/main" id="{6F90AA0D-D0B5-4980-BE2F-219F73F2C9D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9" name="AutoShape 18">
          <a:extLst>
            <a:ext uri="{FF2B5EF4-FFF2-40B4-BE49-F238E27FC236}">
              <a16:creationId xmlns:a16="http://schemas.microsoft.com/office/drawing/2014/main" id="{31D62385-9950-41F2-B538-5E94F524A101}"/>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0" name="AutoShape 16">
          <a:extLst>
            <a:ext uri="{FF2B5EF4-FFF2-40B4-BE49-F238E27FC236}">
              <a16:creationId xmlns:a16="http://schemas.microsoft.com/office/drawing/2014/main" id="{3428AB5F-9C2B-4DE1-AA38-9AD710039676}"/>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1" name="AutoShape 14">
          <a:extLst>
            <a:ext uri="{FF2B5EF4-FFF2-40B4-BE49-F238E27FC236}">
              <a16:creationId xmlns:a16="http://schemas.microsoft.com/office/drawing/2014/main" id="{7CD14BB6-952C-48B0-950F-62802887140C}"/>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2" name="AutoShape 12">
          <a:extLst>
            <a:ext uri="{FF2B5EF4-FFF2-40B4-BE49-F238E27FC236}">
              <a16:creationId xmlns:a16="http://schemas.microsoft.com/office/drawing/2014/main" id="{0BF920AF-DE28-41DB-A1C8-ECE3D056056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3" name="AutoShape 10">
          <a:extLst>
            <a:ext uri="{FF2B5EF4-FFF2-40B4-BE49-F238E27FC236}">
              <a16:creationId xmlns:a16="http://schemas.microsoft.com/office/drawing/2014/main" id="{02E0A57D-4D0F-4647-A2A1-75803CF817EE}"/>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4" name="AutoShape 8">
          <a:extLst>
            <a:ext uri="{FF2B5EF4-FFF2-40B4-BE49-F238E27FC236}">
              <a16:creationId xmlns:a16="http://schemas.microsoft.com/office/drawing/2014/main" id="{86F5767E-2193-44E7-AE77-1692278B6377}"/>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5" name="AutoShape 6">
          <a:extLst>
            <a:ext uri="{FF2B5EF4-FFF2-40B4-BE49-F238E27FC236}">
              <a16:creationId xmlns:a16="http://schemas.microsoft.com/office/drawing/2014/main" id="{84F0AADB-80A0-4430-A545-E4E81EEB3489}"/>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6" name="AutoShape 4">
          <a:extLst>
            <a:ext uri="{FF2B5EF4-FFF2-40B4-BE49-F238E27FC236}">
              <a16:creationId xmlns:a16="http://schemas.microsoft.com/office/drawing/2014/main" id="{98A61694-4D12-4657-B41D-833E983DD0F7}"/>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7" name="AutoShape 2">
          <a:extLst>
            <a:ext uri="{FF2B5EF4-FFF2-40B4-BE49-F238E27FC236}">
              <a16:creationId xmlns:a16="http://schemas.microsoft.com/office/drawing/2014/main" id="{677DB3C9-0153-4F91-917B-7796CBA31C6D}"/>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8" name="AutoShape 20">
          <a:extLst>
            <a:ext uri="{FF2B5EF4-FFF2-40B4-BE49-F238E27FC236}">
              <a16:creationId xmlns:a16="http://schemas.microsoft.com/office/drawing/2014/main" id="{01B21389-86CF-4FE0-A698-C8388C4F521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9" name="AutoShape 18">
          <a:extLst>
            <a:ext uri="{FF2B5EF4-FFF2-40B4-BE49-F238E27FC236}">
              <a16:creationId xmlns:a16="http://schemas.microsoft.com/office/drawing/2014/main" id="{71702500-CF41-4EA8-8729-374FEEF79402}"/>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0" name="AutoShape 16">
          <a:extLst>
            <a:ext uri="{FF2B5EF4-FFF2-40B4-BE49-F238E27FC236}">
              <a16:creationId xmlns:a16="http://schemas.microsoft.com/office/drawing/2014/main" id="{319F4F03-B921-45A2-9019-C94F753F7D4A}"/>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1" name="AutoShape 14">
          <a:extLst>
            <a:ext uri="{FF2B5EF4-FFF2-40B4-BE49-F238E27FC236}">
              <a16:creationId xmlns:a16="http://schemas.microsoft.com/office/drawing/2014/main" id="{8126E431-593C-4A9C-B3CC-31BE6334BA0A}"/>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2" name="AutoShape 12">
          <a:extLst>
            <a:ext uri="{FF2B5EF4-FFF2-40B4-BE49-F238E27FC236}">
              <a16:creationId xmlns:a16="http://schemas.microsoft.com/office/drawing/2014/main" id="{3A277344-FFB1-427E-8AA8-7C699A235BF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3" name="AutoShape 10">
          <a:extLst>
            <a:ext uri="{FF2B5EF4-FFF2-40B4-BE49-F238E27FC236}">
              <a16:creationId xmlns:a16="http://schemas.microsoft.com/office/drawing/2014/main" id="{EA0EB341-7ED3-4419-86A3-BAB521D263FB}"/>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4" name="AutoShape 8">
          <a:extLst>
            <a:ext uri="{FF2B5EF4-FFF2-40B4-BE49-F238E27FC236}">
              <a16:creationId xmlns:a16="http://schemas.microsoft.com/office/drawing/2014/main" id="{4A99FA77-A694-4EEA-8A9E-0E1DA02CC0AE}"/>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5" name="AutoShape 6">
          <a:extLst>
            <a:ext uri="{FF2B5EF4-FFF2-40B4-BE49-F238E27FC236}">
              <a16:creationId xmlns:a16="http://schemas.microsoft.com/office/drawing/2014/main" id="{992EF86A-E71E-4541-9189-06E1955BB40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6" name="AutoShape 4">
          <a:extLst>
            <a:ext uri="{FF2B5EF4-FFF2-40B4-BE49-F238E27FC236}">
              <a16:creationId xmlns:a16="http://schemas.microsoft.com/office/drawing/2014/main" id="{8634EF5B-B0A9-4343-9CB3-09E7810EB12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7" name="AutoShape 2">
          <a:extLst>
            <a:ext uri="{FF2B5EF4-FFF2-40B4-BE49-F238E27FC236}">
              <a16:creationId xmlns:a16="http://schemas.microsoft.com/office/drawing/2014/main" id="{82757FFB-33DA-4FD2-87E7-42221FDFC43A}"/>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8" name="AutoShape 20">
          <a:extLst>
            <a:ext uri="{FF2B5EF4-FFF2-40B4-BE49-F238E27FC236}">
              <a16:creationId xmlns:a16="http://schemas.microsoft.com/office/drawing/2014/main" id="{60C7F9E2-13DD-456C-879B-E5D895D6F05D}"/>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9" name="AutoShape 18">
          <a:extLst>
            <a:ext uri="{FF2B5EF4-FFF2-40B4-BE49-F238E27FC236}">
              <a16:creationId xmlns:a16="http://schemas.microsoft.com/office/drawing/2014/main" id="{8DBC1793-846A-442D-AD0E-E03E31CE563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0" name="AutoShape 16">
          <a:extLst>
            <a:ext uri="{FF2B5EF4-FFF2-40B4-BE49-F238E27FC236}">
              <a16:creationId xmlns:a16="http://schemas.microsoft.com/office/drawing/2014/main" id="{D9871C4F-FD46-43A7-9B91-8F5A2042897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1" name="AutoShape 14">
          <a:extLst>
            <a:ext uri="{FF2B5EF4-FFF2-40B4-BE49-F238E27FC236}">
              <a16:creationId xmlns:a16="http://schemas.microsoft.com/office/drawing/2014/main" id="{53902449-EBCD-452E-9DA7-84ACF45A2D0D}"/>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2" name="AutoShape 12">
          <a:extLst>
            <a:ext uri="{FF2B5EF4-FFF2-40B4-BE49-F238E27FC236}">
              <a16:creationId xmlns:a16="http://schemas.microsoft.com/office/drawing/2014/main" id="{A80872FF-CB10-4367-9C5A-7254DE9737C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3" name="AutoShape 10">
          <a:extLst>
            <a:ext uri="{FF2B5EF4-FFF2-40B4-BE49-F238E27FC236}">
              <a16:creationId xmlns:a16="http://schemas.microsoft.com/office/drawing/2014/main" id="{57E27B11-5DB2-4713-B1A7-9590AFE9533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4" name="AutoShape 8">
          <a:extLst>
            <a:ext uri="{FF2B5EF4-FFF2-40B4-BE49-F238E27FC236}">
              <a16:creationId xmlns:a16="http://schemas.microsoft.com/office/drawing/2014/main" id="{A4112C88-7778-43A5-BF3D-B8568C2E805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5" name="AutoShape 6">
          <a:extLst>
            <a:ext uri="{FF2B5EF4-FFF2-40B4-BE49-F238E27FC236}">
              <a16:creationId xmlns:a16="http://schemas.microsoft.com/office/drawing/2014/main" id="{0A4889C5-2B43-4999-BBC6-00F5169FD00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6" name="AutoShape 4">
          <a:extLst>
            <a:ext uri="{FF2B5EF4-FFF2-40B4-BE49-F238E27FC236}">
              <a16:creationId xmlns:a16="http://schemas.microsoft.com/office/drawing/2014/main" id="{8F4DF25B-BE21-49F3-A1E9-D6A5B8E7413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7" name="AutoShape 2">
          <a:extLst>
            <a:ext uri="{FF2B5EF4-FFF2-40B4-BE49-F238E27FC236}">
              <a16:creationId xmlns:a16="http://schemas.microsoft.com/office/drawing/2014/main" id="{43DF2C8D-F8C0-4FB1-B910-225F83312F6F}"/>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8" name="AutoShape 20">
          <a:extLst>
            <a:ext uri="{FF2B5EF4-FFF2-40B4-BE49-F238E27FC236}">
              <a16:creationId xmlns:a16="http://schemas.microsoft.com/office/drawing/2014/main" id="{A675D6D6-DB6A-424A-827F-A1D744730D06}"/>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9" name="AutoShape 18">
          <a:extLst>
            <a:ext uri="{FF2B5EF4-FFF2-40B4-BE49-F238E27FC236}">
              <a16:creationId xmlns:a16="http://schemas.microsoft.com/office/drawing/2014/main" id="{3E035FB4-8922-4F83-9104-B2C9E272D8DC}"/>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0" name="AutoShape 16">
          <a:extLst>
            <a:ext uri="{FF2B5EF4-FFF2-40B4-BE49-F238E27FC236}">
              <a16:creationId xmlns:a16="http://schemas.microsoft.com/office/drawing/2014/main" id="{0BD6899B-F8E1-430D-8C0E-992F659D39EE}"/>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1" name="AutoShape 14">
          <a:extLst>
            <a:ext uri="{FF2B5EF4-FFF2-40B4-BE49-F238E27FC236}">
              <a16:creationId xmlns:a16="http://schemas.microsoft.com/office/drawing/2014/main" id="{605FD6CF-AF00-4279-9F0E-18C319852732}"/>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2" name="AutoShape 12">
          <a:extLst>
            <a:ext uri="{FF2B5EF4-FFF2-40B4-BE49-F238E27FC236}">
              <a16:creationId xmlns:a16="http://schemas.microsoft.com/office/drawing/2014/main" id="{38DB1FE2-192D-41E7-93FD-A439456CFEAD}"/>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3" name="AutoShape 10">
          <a:extLst>
            <a:ext uri="{FF2B5EF4-FFF2-40B4-BE49-F238E27FC236}">
              <a16:creationId xmlns:a16="http://schemas.microsoft.com/office/drawing/2014/main" id="{AD478C1D-C4C1-4D2D-8CA5-1AE30E054822}"/>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4" name="AutoShape 8">
          <a:extLst>
            <a:ext uri="{FF2B5EF4-FFF2-40B4-BE49-F238E27FC236}">
              <a16:creationId xmlns:a16="http://schemas.microsoft.com/office/drawing/2014/main" id="{1FD9F758-ACD0-40CE-A1B4-CC8E037CD1AA}"/>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5" name="AutoShape 6">
          <a:extLst>
            <a:ext uri="{FF2B5EF4-FFF2-40B4-BE49-F238E27FC236}">
              <a16:creationId xmlns:a16="http://schemas.microsoft.com/office/drawing/2014/main" id="{25AB63EB-AA01-46E0-9FF4-3B7C25DE5A1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6" name="AutoShape 4">
          <a:extLst>
            <a:ext uri="{FF2B5EF4-FFF2-40B4-BE49-F238E27FC236}">
              <a16:creationId xmlns:a16="http://schemas.microsoft.com/office/drawing/2014/main" id="{AF6F7245-D109-476B-B04D-91661054961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7" name="AutoShape 2">
          <a:extLst>
            <a:ext uri="{FF2B5EF4-FFF2-40B4-BE49-F238E27FC236}">
              <a16:creationId xmlns:a16="http://schemas.microsoft.com/office/drawing/2014/main" id="{38DE88C2-0687-4CAE-A923-C0900C05736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oneCellAnchor>
    <xdr:from>
      <xdr:col>5</xdr:col>
      <xdr:colOff>781050</xdr:colOff>
      <xdr:row>24</xdr:row>
      <xdr:rowOff>0</xdr:rowOff>
    </xdr:from>
    <xdr:ext cx="184731" cy="264560"/>
    <xdr:sp macro="" textlink="">
      <xdr:nvSpPr>
        <xdr:cNvPr id="988" name="CaixaDeTexto 987">
          <a:extLst>
            <a:ext uri="{FF2B5EF4-FFF2-40B4-BE49-F238E27FC236}">
              <a16:creationId xmlns:a16="http://schemas.microsoft.com/office/drawing/2014/main" id="{6B81779B-81B9-45AB-9937-B1F67EDCEFA7}"/>
            </a:ext>
          </a:extLst>
        </xdr:cNvPr>
        <xdr:cNvSpPr txBox="1"/>
      </xdr:nvSpPr>
      <xdr:spPr>
        <a:xfrm>
          <a:off x="4400550" y="502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23</xdr:row>
      <xdr:rowOff>0</xdr:rowOff>
    </xdr:from>
    <xdr:ext cx="184731" cy="264560"/>
    <xdr:sp macro="" textlink="">
      <xdr:nvSpPr>
        <xdr:cNvPr id="989" name="CaixaDeTexto 988">
          <a:extLst>
            <a:ext uri="{FF2B5EF4-FFF2-40B4-BE49-F238E27FC236}">
              <a16:creationId xmlns:a16="http://schemas.microsoft.com/office/drawing/2014/main" id="{A4005A59-5373-4253-9167-D998FCF41A10}"/>
            </a:ext>
          </a:extLst>
        </xdr:cNvPr>
        <xdr:cNvSpPr txBox="1"/>
      </xdr:nvSpPr>
      <xdr:spPr>
        <a:xfrm>
          <a:off x="4400550" y="464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29</xdr:row>
      <xdr:rowOff>0</xdr:rowOff>
    </xdr:from>
    <xdr:ext cx="184731" cy="264560"/>
    <xdr:sp macro="" textlink="">
      <xdr:nvSpPr>
        <xdr:cNvPr id="990" name="CaixaDeTexto 989">
          <a:extLst>
            <a:ext uri="{FF2B5EF4-FFF2-40B4-BE49-F238E27FC236}">
              <a16:creationId xmlns:a16="http://schemas.microsoft.com/office/drawing/2014/main" id="{AFF8293C-5485-493A-ACBD-966C3C42051E}"/>
            </a:ext>
          </a:extLst>
        </xdr:cNvPr>
        <xdr:cNvSpPr txBox="1"/>
      </xdr:nvSpPr>
      <xdr:spPr>
        <a:xfrm>
          <a:off x="4400550" y="617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27</xdr:row>
      <xdr:rowOff>0</xdr:rowOff>
    </xdr:from>
    <xdr:ext cx="184731" cy="264560"/>
    <xdr:sp macro="" textlink="">
      <xdr:nvSpPr>
        <xdr:cNvPr id="991" name="CaixaDeTexto 990">
          <a:extLst>
            <a:ext uri="{FF2B5EF4-FFF2-40B4-BE49-F238E27FC236}">
              <a16:creationId xmlns:a16="http://schemas.microsoft.com/office/drawing/2014/main" id="{974B8D38-A96D-4E3A-9566-C9D8C8AC502A}"/>
            </a:ext>
          </a:extLst>
        </xdr:cNvPr>
        <xdr:cNvSpPr txBox="1"/>
      </xdr:nvSpPr>
      <xdr:spPr>
        <a:xfrm>
          <a:off x="440055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40</xdr:row>
      <xdr:rowOff>0</xdr:rowOff>
    </xdr:from>
    <xdr:ext cx="184731" cy="264560"/>
    <xdr:sp macro="" textlink="">
      <xdr:nvSpPr>
        <xdr:cNvPr id="992" name="CaixaDeTexto 991">
          <a:extLst>
            <a:ext uri="{FF2B5EF4-FFF2-40B4-BE49-F238E27FC236}">
              <a16:creationId xmlns:a16="http://schemas.microsoft.com/office/drawing/2014/main" id="{211F08B1-552E-4726-9656-1EBE333DA107}"/>
            </a:ext>
          </a:extLst>
        </xdr:cNvPr>
        <xdr:cNvSpPr txBox="1"/>
      </xdr:nvSpPr>
      <xdr:spPr>
        <a:xfrm>
          <a:off x="4400550"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51</xdr:row>
      <xdr:rowOff>0</xdr:rowOff>
    </xdr:from>
    <xdr:ext cx="184731" cy="264560"/>
    <xdr:sp macro="" textlink="">
      <xdr:nvSpPr>
        <xdr:cNvPr id="993" name="CaixaDeTexto 992">
          <a:extLst>
            <a:ext uri="{FF2B5EF4-FFF2-40B4-BE49-F238E27FC236}">
              <a16:creationId xmlns:a16="http://schemas.microsoft.com/office/drawing/2014/main" id="{CE71F96C-BE02-46DD-8F55-37B10EFCAA05}"/>
            </a:ext>
          </a:extLst>
        </xdr:cNvPr>
        <xdr:cNvSpPr txBox="1"/>
      </xdr:nvSpPr>
      <xdr:spPr>
        <a:xfrm>
          <a:off x="4400550" y="94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53</xdr:row>
      <xdr:rowOff>0</xdr:rowOff>
    </xdr:from>
    <xdr:ext cx="184731" cy="264560"/>
    <xdr:sp macro="" textlink="">
      <xdr:nvSpPr>
        <xdr:cNvPr id="994" name="CaixaDeTexto 993">
          <a:extLst>
            <a:ext uri="{FF2B5EF4-FFF2-40B4-BE49-F238E27FC236}">
              <a16:creationId xmlns:a16="http://schemas.microsoft.com/office/drawing/2014/main" id="{FE49AD2F-219C-4FFB-A507-9B9C044D73BD}"/>
            </a:ext>
          </a:extLst>
        </xdr:cNvPr>
        <xdr:cNvSpPr txBox="1"/>
      </xdr:nvSpPr>
      <xdr:spPr>
        <a:xfrm>
          <a:off x="4400550"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31</xdr:row>
      <xdr:rowOff>0</xdr:rowOff>
    </xdr:from>
    <xdr:ext cx="184731" cy="264560"/>
    <xdr:sp macro="" textlink="">
      <xdr:nvSpPr>
        <xdr:cNvPr id="995" name="CaixaDeTexto 994">
          <a:extLst>
            <a:ext uri="{FF2B5EF4-FFF2-40B4-BE49-F238E27FC236}">
              <a16:creationId xmlns:a16="http://schemas.microsoft.com/office/drawing/2014/main" id="{665B20BC-8BD3-4B00-81E6-91B352F9C238}"/>
            </a:ext>
          </a:extLst>
        </xdr:cNvPr>
        <xdr:cNvSpPr txBox="1"/>
      </xdr:nvSpPr>
      <xdr:spPr>
        <a:xfrm>
          <a:off x="4400550"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29</xdr:row>
      <xdr:rowOff>0</xdr:rowOff>
    </xdr:from>
    <xdr:ext cx="184731" cy="264560"/>
    <xdr:sp macro="" textlink="">
      <xdr:nvSpPr>
        <xdr:cNvPr id="996" name="CaixaDeTexto 995">
          <a:extLst>
            <a:ext uri="{FF2B5EF4-FFF2-40B4-BE49-F238E27FC236}">
              <a16:creationId xmlns:a16="http://schemas.microsoft.com/office/drawing/2014/main" id="{9B7A346A-1A1F-4147-B967-BF55F2502B49}"/>
            </a:ext>
          </a:extLst>
        </xdr:cNvPr>
        <xdr:cNvSpPr txBox="1"/>
      </xdr:nvSpPr>
      <xdr:spPr>
        <a:xfrm>
          <a:off x="4400550" y="617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54</xdr:row>
      <xdr:rowOff>0</xdr:rowOff>
    </xdr:from>
    <xdr:ext cx="184731" cy="264560"/>
    <xdr:sp macro="" textlink="">
      <xdr:nvSpPr>
        <xdr:cNvPr id="997" name="CaixaDeTexto 996">
          <a:extLst>
            <a:ext uri="{FF2B5EF4-FFF2-40B4-BE49-F238E27FC236}">
              <a16:creationId xmlns:a16="http://schemas.microsoft.com/office/drawing/2014/main" id="{C37099E5-B159-4E60-BFCF-3945820F5D22}"/>
            </a:ext>
          </a:extLst>
        </xdr:cNvPr>
        <xdr:cNvSpPr txBox="1"/>
      </xdr:nvSpPr>
      <xdr:spPr>
        <a:xfrm>
          <a:off x="4400550"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59</xdr:row>
      <xdr:rowOff>0</xdr:rowOff>
    </xdr:from>
    <xdr:ext cx="184731" cy="264560"/>
    <xdr:sp macro="" textlink="">
      <xdr:nvSpPr>
        <xdr:cNvPr id="998" name="CaixaDeTexto 997">
          <a:extLst>
            <a:ext uri="{FF2B5EF4-FFF2-40B4-BE49-F238E27FC236}">
              <a16:creationId xmlns:a16="http://schemas.microsoft.com/office/drawing/2014/main" id="{DEC31E84-3FFA-47C0-B5D2-C34FA0DEB042}"/>
            </a:ext>
          </a:extLst>
        </xdr:cNvPr>
        <xdr:cNvSpPr txBox="1"/>
      </xdr:nvSpPr>
      <xdr:spPr>
        <a:xfrm>
          <a:off x="4400550" y="1032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59</xdr:row>
      <xdr:rowOff>0</xdr:rowOff>
    </xdr:from>
    <xdr:ext cx="184731" cy="264560"/>
    <xdr:sp macro="" textlink="">
      <xdr:nvSpPr>
        <xdr:cNvPr id="999" name="CaixaDeTexto 998">
          <a:extLst>
            <a:ext uri="{FF2B5EF4-FFF2-40B4-BE49-F238E27FC236}">
              <a16:creationId xmlns:a16="http://schemas.microsoft.com/office/drawing/2014/main" id="{39DB9AF3-11A9-44C5-ABC3-2A77EEF2595B}"/>
            </a:ext>
          </a:extLst>
        </xdr:cNvPr>
        <xdr:cNvSpPr txBox="1"/>
      </xdr:nvSpPr>
      <xdr:spPr>
        <a:xfrm>
          <a:off x="4400550"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59</xdr:row>
      <xdr:rowOff>0</xdr:rowOff>
    </xdr:from>
    <xdr:ext cx="184731" cy="264560"/>
    <xdr:sp macro="" textlink="">
      <xdr:nvSpPr>
        <xdr:cNvPr id="1000" name="CaixaDeTexto 999">
          <a:extLst>
            <a:ext uri="{FF2B5EF4-FFF2-40B4-BE49-F238E27FC236}">
              <a16:creationId xmlns:a16="http://schemas.microsoft.com/office/drawing/2014/main" id="{84C6A7CC-13FA-470F-9F47-E9782BF81912}"/>
            </a:ext>
          </a:extLst>
        </xdr:cNvPr>
        <xdr:cNvSpPr txBox="1"/>
      </xdr:nvSpPr>
      <xdr:spPr>
        <a:xfrm>
          <a:off x="4400550"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60</xdr:row>
      <xdr:rowOff>0</xdr:rowOff>
    </xdr:from>
    <xdr:ext cx="184731" cy="264560"/>
    <xdr:sp macro="" textlink="">
      <xdr:nvSpPr>
        <xdr:cNvPr id="1001" name="CaixaDeTexto 1000">
          <a:extLst>
            <a:ext uri="{FF2B5EF4-FFF2-40B4-BE49-F238E27FC236}">
              <a16:creationId xmlns:a16="http://schemas.microsoft.com/office/drawing/2014/main" id="{CD6E3DFB-CD9D-487F-A005-E5C2F2591DAF}"/>
            </a:ext>
          </a:extLst>
        </xdr:cNvPr>
        <xdr:cNvSpPr txBox="1"/>
      </xdr:nvSpPr>
      <xdr:spPr>
        <a:xfrm>
          <a:off x="440055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60</xdr:row>
      <xdr:rowOff>0</xdr:rowOff>
    </xdr:from>
    <xdr:ext cx="184731" cy="264560"/>
    <xdr:sp macro="" textlink="">
      <xdr:nvSpPr>
        <xdr:cNvPr id="1002" name="CaixaDeTexto 1001">
          <a:extLst>
            <a:ext uri="{FF2B5EF4-FFF2-40B4-BE49-F238E27FC236}">
              <a16:creationId xmlns:a16="http://schemas.microsoft.com/office/drawing/2014/main" id="{8231EBDE-3195-43F0-9C54-C9F764E5A3EA}"/>
            </a:ext>
          </a:extLst>
        </xdr:cNvPr>
        <xdr:cNvSpPr txBox="1"/>
      </xdr:nvSpPr>
      <xdr:spPr>
        <a:xfrm>
          <a:off x="440055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61</xdr:row>
      <xdr:rowOff>0</xdr:rowOff>
    </xdr:from>
    <xdr:ext cx="184731" cy="264560"/>
    <xdr:sp macro="" textlink="">
      <xdr:nvSpPr>
        <xdr:cNvPr id="1003" name="CaixaDeTexto 1002">
          <a:extLst>
            <a:ext uri="{FF2B5EF4-FFF2-40B4-BE49-F238E27FC236}">
              <a16:creationId xmlns:a16="http://schemas.microsoft.com/office/drawing/2014/main" id="{7187A5F1-DEBD-466A-B935-B119159A240C}"/>
            </a:ext>
          </a:extLst>
        </xdr:cNvPr>
        <xdr:cNvSpPr txBox="1"/>
      </xdr:nvSpPr>
      <xdr:spPr>
        <a:xfrm>
          <a:off x="4400550" y="1108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61</xdr:row>
      <xdr:rowOff>0</xdr:rowOff>
    </xdr:from>
    <xdr:ext cx="184731" cy="264560"/>
    <xdr:sp macro="" textlink="">
      <xdr:nvSpPr>
        <xdr:cNvPr id="1004" name="CaixaDeTexto 1003">
          <a:extLst>
            <a:ext uri="{FF2B5EF4-FFF2-40B4-BE49-F238E27FC236}">
              <a16:creationId xmlns:a16="http://schemas.microsoft.com/office/drawing/2014/main" id="{4C9E680C-A6B6-4516-9B9C-41D144421EE7}"/>
            </a:ext>
          </a:extLst>
        </xdr:cNvPr>
        <xdr:cNvSpPr txBox="1"/>
      </xdr:nvSpPr>
      <xdr:spPr>
        <a:xfrm>
          <a:off x="4400550" y="1108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68</xdr:row>
      <xdr:rowOff>0</xdr:rowOff>
    </xdr:from>
    <xdr:ext cx="184731" cy="264560"/>
    <xdr:sp macro="" textlink="">
      <xdr:nvSpPr>
        <xdr:cNvPr id="1005" name="CaixaDeTexto 1004">
          <a:extLst>
            <a:ext uri="{FF2B5EF4-FFF2-40B4-BE49-F238E27FC236}">
              <a16:creationId xmlns:a16="http://schemas.microsoft.com/office/drawing/2014/main" id="{84BA7672-2A02-4031-B8F3-83613A63B7DA}"/>
            </a:ext>
          </a:extLst>
        </xdr:cNvPr>
        <xdr:cNvSpPr txBox="1"/>
      </xdr:nvSpPr>
      <xdr:spPr>
        <a:xfrm>
          <a:off x="440055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65</xdr:row>
      <xdr:rowOff>0</xdr:rowOff>
    </xdr:from>
    <xdr:ext cx="184731" cy="264560"/>
    <xdr:sp macro="" textlink="">
      <xdr:nvSpPr>
        <xdr:cNvPr id="1008" name="CaixaDeTexto 1007">
          <a:extLst>
            <a:ext uri="{FF2B5EF4-FFF2-40B4-BE49-F238E27FC236}">
              <a16:creationId xmlns:a16="http://schemas.microsoft.com/office/drawing/2014/main" id="{4F1E0880-9C04-4BC2-97DE-67430442C0F4}"/>
            </a:ext>
          </a:extLst>
        </xdr:cNvPr>
        <xdr:cNvSpPr txBox="1"/>
      </xdr:nvSpPr>
      <xdr:spPr>
        <a:xfrm>
          <a:off x="4400550" y="11800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65</xdr:row>
      <xdr:rowOff>0</xdr:rowOff>
    </xdr:from>
    <xdr:ext cx="184731" cy="264560"/>
    <xdr:sp macro="" textlink="">
      <xdr:nvSpPr>
        <xdr:cNvPr id="1009" name="CaixaDeTexto 1008">
          <a:extLst>
            <a:ext uri="{FF2B5EF4-FFF2-40B4-BE49-F238E27FC236}">
              <a16:creationId xmlns:a16="http://schemas.microsoft.com/office/drawing/2014/main" id="{8E970EA2-0C92-415C-83A0-A53CA9237D94}"/>
            </a:ext>
          </a:extLst>
        </xdr:cNvPr>
        <xdr:cNvSpPr txBox="1"/>
      </xdr:nvSpPr>
      <xdr:spPr>
        <a:xfrm>
          <a:off x="4400550" y="11800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54</xdr:row>
      <xdr:rowOff>0</xdr:rowOff>
    </xdr:from>
    <xdr:ext cx="184731" cy="264560"/>
    <xdr:sp macro="" textlink="">
      <xdr:nvSpPr>
        <xdr:cNvPr id="1006" name="CaixaDeTexto 1005">
          <a:extLst>
            <a:ext uri="{FF2B5EF4-FFF2-40B4-BE49-F238E27FC236}">
              <a16:creationId xmlns:a16="http://schemas.microsoft.com/office/drawing/2014/main" id="{07A66BC6-6E3F-4F63-B175-4B248E6E4DF4}"/>
            </a:ext>
          </a:extLst>
        </xdr:cNvPr>
        <xdr:cNvSpPr txBox="1"/>
      </xdr:nvSpPr>
      <xdr:spPr>
        <a:xfrm>
          <a:off x="4400550" y="10615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56</xdr:row>
      <xdr:rowOff>0</xdr:rowOff>
    </xdr:from>
    <xdr:ext cx="184731" cy="264560"/>
    <xdr:sp macro="" textlink="">
      <xdr:nvSpPr>
        <xdr:cNvPr id="1007" name="CaixaDeTexto 1006">
          <a:extLst>
            <a:ext uri="{FF2B5EF4-FFF2-40B4-BE49-F238E27FC236}">
              <a16:creationId xmlns:a16="http://schemas.microsoft.com/office/drawing/2014/main" id="{9314A507-D6E6-474B-B252-86490F0EBEF6}"/>
            </a:ext>
          </a:extLst>
        </xdr:cNvPr>
        <xdr:cNvSpPr txBox="1"/>
      </xdr:nvSpPr>
      <xdr:spPr>
        <a:xfrm>
          <a:off x="4400550" y="1076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54</xdr:row>
      <xdr:rowOff>0</xdr:rowOff>
    </xdr:from>
    <xdr:ext cx="184731" cy="264560"/>
    <xdr:sp macro="" textlink="">
      <xdr:nvSpPr>
        <xdr:cNvPr id="1010" name="CaixaDeTexto 1009">
          <a:extLst>
            <a:ext uri="{FF2B5EF4-FFF2-40B4-BE49-F238E27FC236}">
              <a16:creationId xmlns:a16="http://schemas.microsoft.com/office/drawing/2014/main" id="{1FFCB7B9-779A-43F1-9251-3A3AD9C12D36}"/>
            </a:ext>
          </a:extLst>
        </xdr:cNvPr>
        <xdr:cNvSpPr txBox="1"/>
      </xdr:nvSpPr>
      <xdr:spPr>
        <a:xfrm>
          <a:off x="4400550" y="10615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56</xdr:row>
      <xdr:rowOff>0</xdr:rowOff>
    </xdr:from>
    <xdr:ext cx="184731" cy="264560"/>
    <xdr:sp macro="" textlink="">
      <xdr:nvSpPr>
        <xdr:cNvPr id="1011" name="CaixaDeTexto 1010">
          <a:extLst>
            <a:ext uri="{FF2B5EF4-FFF2-40B4-BE49-F238E27FC236}">
              <a16:creationId xmlns:a16="http://schemas.microsoft.com/office/drawing/2014/main" id="{E29F4DBA-BCF0-490F-983C-8CBF11AC9372}"/>
            </a:ext>
          </a:extLst>
        </xdr:cNvPr>
        <xdr:cNvSpPr txBox="1"/>
      </xdr:nvSpPr>
      <xdr:spPr>
        <a:xfrm>
          <a:off x="4400550" y="1076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30</xdr:row>
      <xdr:rowOff>0</xdr:rowOff>
    </xdr:from>
    <xdr:ext cx="184731" cy="264560"/>
    <xdr:sp macro="" textlink="">
      <xdr:nvSpPr>
        <xdr:cNvPr id="1012" name="CaixaDeTexto 1011">
          <a:extLst>
            <a:ext uri="{FF2B5EF4-FFF2-40B4-BE49-F238E27FC236}">
              <a16:creationId xmlns:a16="http://schemas.microsoft.com/office/drawing/2014/main" id="{9D4C7103-053F-4553-BE7D-BA6D126BF1D5}"/>
            </a:ext>
          </a:extLst>
        </xdr:cNvPr>
        <xdr:cNvSpPr txBox="1"/>
      </xdr:nvSpPr>
      <xdr:spPr>
        <a:xfrm>
          <a:off x="4400550" y="73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30</xdr:row>
      <xdr:rowOff>0</xdr:rowOff>
    </xdr:from>
    <xdr:ext cx="184731" cy="264560"/>
    <xdr:sp macro="" textlink="">
      <xdr:nvSpPr>
        <xdr:cNvPr id="1013" name="CaixaDeTexto 1012">
          <a:extLst>
            <a:ext uri="{FF2B5EF4-FFF2-40B4-BE49-F238E27FC236}">
              <a16:creationId xmlns:a16="http://schemas.microsoft.com/office/drawing/2014/main" id="{C9AFDAE3-9E00-4916-BA85-7A77065E8889}"/>
            </a:ext>
          </a:extLst>
        </xdr:cNvPr>
        <xdr:cNvSpPr txBox="1"/>
      </xdr:nvSpPr>
      <xdr:spPr>
        <a:xfrm>
          <a:off x="4400550" y="73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38</xdr:row>
      <xdr:rowOff>0</xdr:rowOff>
    </xdr:from>
    <xdr:ext cx="184731" cy="264560"/>
    <xdr:sp macro="" textlink="">
      <xdr:nvSpPr>
        <xdr:cNvPr id="1014" name="CaixaDeTexto 1013">
          <a:extLst>
            <a:ext uri="{FF2B5EF4-FFF2-40B4-BE49-F238E27FC236}">
              <a16:creationId xmlns:a16="http://schemas.microsoft.com/office/drawing/2014/main" id="{F1A6D13E-2885-44FA-B0FD-AC618AB1945D}"/>
            </a:ext>
          </a:extLst>
        </xdr:cNvPr>
        <xdr:cNvSpPr txBox="1"/>
      </xdr:nvSpPr>
      <xdr:spPr>
        <a:xfrm>
          <a:off x="4400550" y="90275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38</xdr:row>
      <xdr:rowOff>0</xdr:rowOff>
    </xdr:from>
    <xdr:ext cx="184731" cy="264560"/>
    <xdr:sp macro="" textlink="">
      <xdr:nvSpPr>
        <xdr:cNvPr id="1015" name="CaixaDeTexto 1014">
          <a:extLst>
            <a:ext uri="{FF2B5EF4-FFF2-40B4-BE49-F238E27FC236}">
              <a16:creationId xmlns:a16="http://schemas.microsoft.com/office/drawing/2014/main" id="{4A8D05DC-06DC-4629-B52A-4EE1A54EE69C}"/>
            </a:ext>
          </a:extLst>
        </xdr:cNvPr>
        <xdr:cNvSpPr txBox="1"/>
      </xdr:nvSpPr>
      <xdr:spPr>
        <a:xfrm>
          <a:off x="4400550" y="90275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30</xdr:row>
      <xdr:rowOff>0</xdr:rowOff>
    </xdr:from>
    <xdr:ext cx="184731" cy="264560"/>
    <xdr:sp macro="" textlink="">
      <xdr:nvSpPr>
        <xdr:cNvPr id="1016" name="CaixaDeTexto 1015">
          <a:extLst>
            <a:ext uri="{FF2B5EF4-FFF2-40B4-BE49-F238E27FC236}">
              <a16:creationId xmlns:a16="http://schemas.microsoft.com/office/drawing/2014/main" id="{25164E40-EC91-4B1E-8589-A69CA687D0EC}"/>
            </a:ext>
          </a:extLst>
        </xdr:cNvPr>
        <xdr:cNvSpPr txBox="1"/>
      </xdr:nvSpPr>
      <xdr:spPr>
        <a:xfrm>
          <a:off x="4400550" y="873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30</xdr:row>
      <xdr:rowOff>0</xdr:rowOff>
    </xdr:from>
    <xdr:ext cx="184731" cy="264560"/>
    <xdr:sp macro="" textlink="">
      <xdr:nvSpPr>
        <xdr:cNvPr id="1017" name="CaixaDeTexto 1016">
          <a:extLst>
            <a:ext uri="{FF2B5EF4-FFF2-40B4-BE49-F238E27FC236}">
              <a16:creationId xmlns:a16="http://schemas.microsoft.com/office/drawing/2014/main" id="{613E642A-B194-436C-B451-88E4C51F304D}"/>
            </a:ext>
          </a:extLst>
        </xdr:cNvPr>
        <xdr:cNvSpPr txBox="1"/>
      </xdr:nvSpPr>
      <xdr:spPr>
        <a:xfrm>
          <a:off x="4400550" y="873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29</xdr:row>
      <xdr:rowOff>0</xdr:rowOff>
    </xdr:from>
    <xdr:ext cx="184731" cy="264560"/>
    <xdr:sp macro="" textlink="">
      <xdr:nvSpPr>
        <xdr:cNvPr id="1018" name="CaixaDeTexto 1017">
          <a:extLst>
            <a:ext uri="{FF2B5EF4-FFF2-40B4-BE49-F238E27FC236}">
              <a16:creationId xmlns:a16="http://schemas.microsoft.com/office/drawing/2014/main" id="{BF2251D4-B4E3-4A87-B2F0-DB20154CB404}"/>
            </a:ext>
          </a:extLst>
        </xdr:cNvPr>
        <xdr:cNvSpPr txBox="1"/>
      </xdr:nvSpPr>
      <xdr:spPr>
        <a:xfrm>
          <a:off x="4400550" y="854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29</xdr:row>
      <xdr:rowOff>0</xdr:rowOff>
    </xdr:from>
    <xdr:ext cx="184731" cy="264560"/>
    <xdr:sp macro="" textlink="">
      <xdr:nvSpPr>
        <xdr:cNvPr id="1019" name="CaixaDeTexto 1018">
          <a:extLst>
            <a:ext uri="{FF2B5EF4-FFF2-40B4-BE49-F238E27FC236}">
              <a16:creationId xmlns:a16="http://schemas.microsoft.com/office/drawing/2014/main" id="{F78EF2B3-F0A8-4F44-9E73-AC7D8094C00D}"/>
            </a:ext>
          </a:extLst>
        </xdr:cNvPr>
        <xdr:cNvSpPr txBox="1"/>
      </xdr:nvSpPr>
      <xdr:spPr>
        <a:xfrm>
          <a:off x="4400550" y="854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29</xdr:row>
      <xdr:rowOff>0</xdr:rowOff>
    </xdr:from>
    <xdr:ext cx="184731" cy="264560"/>
    <xdr:sp macro="" textlink="">
      <xdr:nvSpPr>
        <xdr:cNvPr id="1020" name="CaixaDeTexto 1019">
          <a:extLst>
            <a:ext uri="{FF2B5EF4-FFF2-40B4-BE49-F238E27FC236}">
              <a16:creationId xmlns:a16="http://schemas.microsoft.com/office/drawing/2014/main" id="{11262A11-A2EA-4F78-A87A-0C236D1D467A}"/>
            </a:ext>
          </a:extLst>
        </xdr:cNvPr>
        <xdr:cNvSpPr txBox="1"/>
      </xdr:nvSpPr>
      <xdr:spPr>
        <a:xfrm>
          <a:off x="4400550" y="854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29</xdr:row>
      <xdr:rowOff>0</xdr:rowOff>
    </xdr:from>
    <xdr:ext cx="184731" cy="264560"/>
    <xdr:sp macro="" textlink="">
      <xdr:nvSpPr>
        <xdr:cNvPr id="1021" name="CaixaDeTexto 1020">
          <a:extLst>
            <a:ext uri="{FF2B5EF4-FFF2-40B4-BE49-F238E27FC236}">
              <a16:creationId xmlns:a16="http://schemas.microsoft.com/office/drawing/2014/main" id="{6B8CE929-1986-4763-87BB-A4318B33E1F3}"/>
            </a:ext>
          </a:extLst>
        </xdr:cNvPr>
        <xdr:cNvSpPr txBox="1"/>
      </xdr:nvSpPr>
      <xdr:spPr>
        <a:xfrm>
          <a:off x="4400550" y="854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28</xdr:row>
      <xdr:rowOff>0</xdr:rowOff>
    </xdr:from>
    <xdr:ext cx="184731" cy="264560"/>
    <xdr:sp macro="" textlink="">
      <xdr:nvSpPr>
        <xdr:cNvPr id="1022" name="CaixaDeTexto 1021">
          <a:extLst>
            <a:ext uri="{FF2B5EF4-FFF2-40B4-BE49-F238E27FC236}">
              <a16:creationId xmlns:a16="http://schemas.microsoft.com/office/drawing/2014/main" id="{131692CF-470E-434C-988C-485ED9B588C4}"/>
            </a:ext>
          </a:extLst>
        </xdr:cNvPr>
        <xdr:cNvSpPr txBox="1"/>
      </xdr:nvSpPr>
      <xdr:spPr>
        <a:xfrm>
          <a:off x="4400550" y="873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28</xdr:row>
      <xdr:rowOff>0</xdr:rowOff>
    </xdr:from>
    <xdr:ext cx="184731" cy="264560"/>
    <xdr:sp macro="" textlink="">
      <xdr:nvSpPr>
        <xdr:cNvPr id="1023" name="CaixaDeTexto 1022">
          <a:extLst>
            <a:ext uri="{FF2B5EF4-FFF2-40B4-BE49-F238E27FC236}">
              <a16:creationId xmlns:a16="http://schemas.microsoft.com/office/drawing/2014/main" id="{CA98FFB3-B0BF-42F0-9A84-EF150BF1144E}"/>
            </a:ext>
          </a:extLst>
        </xdr:cNvPr>
        <xdr:cNvSpPr txBox="1"/>
      </xdr:nvSpPr>
      <xdr:spPr>
        <a:xfrm>
          <a:off x="4400550" y="873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28</xdr:row>
      <xdr:rowOff>0</xdr:rowOff>
    </xdr:from>
    <xdr:ext cx="184731" cy="264560"/>
    <xdr:sp macro="" textlink="">
      <xdr:nvSpPr>
        <xdr:cNvPr id="1024" name="CaixaDeTexto 1023">
          <a:extLst>
            <a:ext uri="{FF2B5EF4-FFF2-40B4-BE49-F238E27FC236}">
              <a16:creationId xmlns:a16="http://schemas.microsoft.com/office/drawing/2014/main" id="{006A609C-8A30-4F85-9D9A-2838AD6524DC}"/>
            </a:ext>
          </a:extLst>
        </xdr:cNvPr>
        <xdr:cNvSpPr txBox="1"/>
      </xdr:nvSpPr>
      <xdr:spPr>
        <a:xfrm>
          <a:off x="4400550" y="873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28</xdr:row>
      <xdr:rowOff>0</xdr:rowOff>
    </xdr:from>
    <xdr:ext cx="184731" cy="264560"/>
    <xdr:sp macro="" textlink="">
      <xdr:nvSpPr>
        <xdr:cNvPr id="1025" name="CaixaDeTexto 1024">
          <a:extLst>
            <a:ext uri="{FF2B5EF4-FFF2-40B4-BE49-F238E27FC236}">
              <a16:creationId xmlns:a16="http://schemas.microsoft.com/office/drawing/2014/main" id="{A126939B-1E98-4E76-A2C6-B7252B1F4165}"/>
            </a:ext>
          </a:extLst>
        </xdr:cNvPr>
        <xdr:cNvSpPr txBox="1"/>
      </xdr:nvSpPr>
      <xdr:spPr>
        <a:xfrm>
          <a:off x="4400550" y="873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62</xdr:row>
      <xdr:rowOff>0</xdr:rowOff>
    </xdr:from>
    <xdr:ext cx="184731" cy="264560"/>
    <xdr:sp macro="" textlink="">
      <xdr:nvSpPr>
        <xdr:cNvPr id="1026" name="CaixaDeTexto 1025">
          <a:extLst>
            <a:ext uri="{FF2B5EF4-FFF2-40B4-BE49-F238E27FC236}">
              <a16:creationId xmlns:a16="http://schemas.microsoft.com/office/drawing/2014/main" id="{3B8C7EED-E70F-4380-9432-07275AA5E83B}"/>
            </a:ext>
          </a:extLst>
        </xdr:cNvPr>
        <xdr:cNvSpPr txBox="1"/>
      </xdr:nvSpPr>
      <xdr:spPr>
        <a:xfrm>
          <a:off x="4400550" y="1609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62</xdr:row>
      <xdr:rowOff>0</xdr:rowOff>
    </xdr:from>
    <xdr:ext cx="184731" cy="264560"/>
    <xdr:sp macro="" textlink="">
      <xdr:nvSpPr>
        <xdr:cNvPr id="1027" name="CaixaDeTexto 1026">
          <a:extLst>
            <a:ext uri="{FF2B5EF4-FFF2-40B4-BE49-F238E27FC236}">
              <a16:creationId xmlns:a16="http://schemas.microsoft.com/office/drawing/2014/main" id="{07DB0B33-51F5-43FA-9E39-49F76B1E08DE}"/>
            </a:ext>
          </a:extLst>
        </xdr:cNvPr>
        <xdr:cNvSpPr txBox="1"/>
      </xdr:nvSpPr>
      <xdr:spPr>
        <a:xfrm>
          <a:off x="4400550" y="1609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62</xdr:row>
      <xdr:rowOff>0</xdr:rowOff>
    </xdr:from>
    <xdr:ext cx="184731" cy="264560"/>
    <xdr:sp macro="" textlink="">
      <xdr:nvSpPr>
        <xdr:cNvPr id="1028" name="CaixaDeTexto 1027">
          <a:extLst>
            <a:ext uri="{FF2B5EF4-FFF2-40B4-BE49-F238E27FC236}">
              <a16:creationId xmlns:a16="http://schemas.microsoft.com/office/drawing/2014/main" id="{237A25B0-5B41-4531-9B73-6CB4079D1498}"/>
            </a:ext>
          </a:extLst>
        </xdr:cNvPr>
        <xdr:cNvSpPr txBox="1"/>
      </xdr:nvSpPr>
      <xdr:spPr>
        <a:xfrm>
          <a:off x="4400550" y="1609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62</xdr:row>
      <xdr:rowOff>0</xdr:rowOff>
    </xdr:from>
    <xdr:ext cx="184731" cy="264560"/>
    <xdr:sp macro="" textlink="">
      <xdr:nvSpPr>
        <xdr:cNvPr id="1029" name="CaixaDeTexto 1028">
          <a:extLst>
            <a:ext uri="{FF2B5EF4-FFF2-40B4-BE49-F238E27FC236}">
              <a16:creationId xmlns:a16="http://schemas.microsoft.com/office/drawing/2014/main" id="{51B3991F-D656-4701-9DBD-C482BE637905}"/>
            </a:ext>
          </a:extLst>
        </xdr:cNvPr>
        <xdr:cNvSpPr txBox="1"/>
      </xdr:nvSpPr>
      <xdr:spPr>
        <a:xfrm>
          <a:off x="4400550" y="1609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66</xdr:row>
      <xdr:rowOff>0</xdr:rowOff>
    </xdr:from>
    <xdr:ext cx="184731" cy="264560"/>
    <xdr:sp macro="" textlink="">
      <xdr:nvSpPr>
        <xdr:cNvPr id="1030" name="CaixaDeTexto 1029">
          <a:extLst>
            <a:ext uri="{FF2B5EF4-FFF2-40B4-BE49-F238E27FC236}">
              <a16:creationId xmlns:a16="http://schemas.microsoft.com/office/drawing/2014/main" id="{42DD4595-9122-4974-BC9D-174011005C3E}"/>
            </a:ext>
          </a:extLst>
        </xdr:cNvPr>
        <xdr:cNvSpPr txBox="1"/>
      </xdr:nvSpPr>
      <xdr:spPr>
        <a:xfrm>
          <a:off x="4394338" y="159233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66</xdr:row>
      <xdr:rowOff>0</xdr:rowOff>
    </xdr:from>
    <xdr:ext cx="184731" cy="264560"/>
    <xdr:sp macro="" textlink="">
      <xdr:nvSpPr>
        <xdr:cNvPr id="1031" name="CaixaDeTexto 1030">
          <a:extLst>
            <a:ext uri="{FF2B5EF4-FFF2-40B4-BE49-F238E27FC236}">
              <a16:creationId xmlns:a16="http://schemas.microsoft.com/office/drawing/2014/main" id="{89FCDF28-FB58-4D1E-AA8D-96E73CE5F1F1}"/>
            </a:ext>
          </a:extLst>
        </xdr:cNvPr>
        <xdr:cNvSpPr txBox="1"/>
      </xdr:nvSpPr>
      <xdr:spPr>
        <a:xfrm>
          <a:off x="4394338" y="159233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65</xdr:row>
      <xdr:rowOff>0</xdr:rowOff>
    </xdr:from>
    <xdr:ext cx="184731" cy="264560"/>
    <xdr:sp macro="" textlink="">
      <xdr:nvSpPr>
        <xdr:cNvPr id="1032" name="CaixaDeTexto 1031">
          <a:extLst>
            <a:ext uri="{FF2B5EF4-FFF2-40B4-BE49-F238E27FC236}">
              <a16:creationId xmlns:a16="http://schemas.microsoft.com/office/drawing/2014/main" id="{E40DEE0C-4F55-4980-A81F-822FBDB8738B}"/>
            </a:ext>
          </a:extLst>
        </xdr:cNvPr>
        <xdr:cNvSpPr txBox="1"/>
      </xdr:nvSpPr>
      <xdr:spPr>
        <a:xfrm>
          <a:off x="4394338" y="157369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65</xdr:row>
      <xdr:rowOff>0</xdr:rowOff>
    </xdr:from>
    <xdr:ext cx="184731" cy="264560"/>
    <xdr:sp macro="" textlink="">
      <xdr:nvSpPr>
        <xdr:cNvPr id="1033" name="CaixaDeTexto 1032">
          <a:extLst>
            <a:ext uri="{FF2B5EF4-FFF2-40B4-BE49-F238E27FC236}">
              <a16:creationId xmlns:a16="http://schemas.microsoft.com/office/drawing/2014/main" id="{546DFE7F-D786-4E83-9D0F-F9661B3D802D}"/>
            </a:ext>
          </a:extLst>
        </xdr:cNvPr>
        <xdr:cNvSpPr txBox="1"/>
      </xdr:nvSpPr>
      <xdr:spPr>
        <a:xfrm>
          <a:off x="4394338" y="157369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65</xdr:row>
      <xdr:rowOff>0</xdr:rowOff>
    </xdr:from>
    <xdr:ext cx="184731" cy="264560"/>
    <xdr:sp macro="" textlink="">
      <xdr:nvSpPr>
        <xdr:cNvPr id="1034" name="CaixaDeTexto 1033">
          <a:extLst>
            <a:ext uri="{FF2B5EF4-FFF2-40B4-BE49-F238E27FC236}">
              <a16:creationId xmlns:a16="http://schemas.microsoft.com/office/drawing/2014/main" id="{694FA0C0-FAB5-4940-9CC7-917F47F8C488}"/>
            </a:ext>
          </a:extLst>
        </xdr:cNvPr>
        <xdr:cNvSpPr txBox="1"/>
      </xdr:nvSpPr>
      <xdr:spPr>
        <a:xfrm>
          <a:off x="4394338" y="157369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65</xdr:row>
      <xdr:rowOff>0</xdr:rowOff>
    </xdr:from>
    <xdr:ext cx="184731" cy="264560"/>
    <xdr:sp macro="" textlink="">
      <xdr:nvSpPr>
        <xdr:cNvPr id="1035" name="CaixaDeTexto 1034">
          <a:extLst>
            <a:ext uri="{FF2B5EF4-FFF2-40B4-BE49-F238E27FC236}">
              <a16:creationId xmlns:a16="http://schemas.microsoft.com/office/drawing/2014/main" id="{84B9A924-3808-4E8A-A92B-CA8B28D79BFE}"/>
            </a:ext>
          </a:extLst>
        </xdr:cNvPr>
        <xdr:cNvSpPr txBox="1"/>
      </xdr:nvSpPr>
      <xdr:spPr>
        <a:xfrm>
          <a:off x="4394338" y="157369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67</xdr:row>
      <xdr:rowOff>0</xdr:rowOff>
    </xdr:from>
    <xdr:ext cx="184731" cy="264560"/>
    <xdr:sp macro="" textlink="">
      <xdr:nvSpPr>
        <xdr:cNvPr id="1036" name="CaixaDeTexto 1035">
          <a:extLst>
            <a:ext uri="{FF2B5EF4-FFF2-40B4-BE49-F238E27FC236}">
              <a16:creationId xmlns:a16="http://schemas.microsoft.com/office/drawing/2014/main" id="{32A3DD3D-F153-491B-9E3E-0775F3D5C1AC}"/>
            </a:ext>
          </a:extLst>
        </xdr:cNvPr>
        <xdr:cNvSpPr txBox="1"/>
      </xdr:nvSpPr>
      <xdr:spPr>
        <a:xfrm>
          <a:off x="4394338" y="163063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67</xdr:row>
      <xdr:rowOff>0</xdr:rowOff>
    </xdr:from>
    <xdr:ext cx="184731" cy="264560"/>
    <xdr:sp macro="" textlink="">
      <xdr:nvSpPr>
        <xdr:cNvPr id="1037" name="CaixaDeTexto 1036">
          <a:extLst>
            <a:ext uri="{FF2B5EF4-FFF2-40B4-BE49-F238E27FC236}">
              <a16:creationId xmlns:a16="http://schemas.microsoft.com/office/drawing/2014/main" id="{D2FE8CCF-42E7-4E74-B9DE-E1E80B7885DD}"/>
            </a:ext>
          </a:extLst>
        </xdr:cNvPr>
        <xdr:cNvSpPr txBox="1"/>
      </xdr:nvSpPr>
      <xdr:spPr>
        <a:xfrm>
          <a:off x="4394338" y="163063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39</xdr:row>
      <xdr:rowOff>0</xdr:rowOff>
    </xdr:from>
    <xdr:ext cx="184731" cy="264560"/>
    <xdr:sp macro="" textlink="">
      <xdr:nvSpPr>
        <xdr:cNvPr id="1038" name="CaixaDeTexto 1037">
          <a:extLst>
            <a:ext uri="{FF2B5EF4-FFF2-40B4-BE49-F238E27FC236}">
              <a16:creationId xmlns:a16="http://schemas.microsoft.com/office/drawing/2014/main" id="{BF84F3DA-8B0C-4075-B70E-189D1A1E42B1}"/>
            </a:ext>
          </a:extLst>
        </xdr:cNvPr>
        <xdr:cNvSpPr txBox="1"/>
      </xdr:nvSpPr>
      <xdr:spPr>
        <a:xfrm>
          <a:off x="4394338" y="109330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39</xdr:row>
      <xdr:rowOff>0</xdr:rowOff>
    </xdr:from>
    <xdr:ext cx="184731" cy="264560"/>
    <xdr:sp macro="" textlink="">
      <xdr:nvSpPr>
        <xdr:cNvPr id="1039" name="CaixaDeTexto 1038">
          <a:extLst>
            <a:ext uri="{FF2B5EF4-FFF2-40B4-BE49-F238E27FC236}">
              <a16:creationId xmlns:a16="http://schemas.microsoft.com/office/drawing/2014/main" id="{CADF745F-21EE-478D-8E41-BE51AEABA770}"/>
            </a:ext>
          </a:extLst>
        </xdr:cNvPr>
        <xdr:cNvSpPr txBox="1"/>
      </xdr:nvSpPr>
      <xdr:spPr>
        <a:xfrm>
          <a:off x="4394338" y="109330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28</xdr:row>
      <xdr:rowOff>0</xdr:rowOff>
    </xdr:from>
    <xdr:ext cx="184731" cy="264560"/>
    <xdr:sp macro="" textlink="">
      <xdr:nvSpPr>
        <xdr:cNvPr id="1040" name="CaixaDeTexto 1039">
          <a:extLst>
            <a:ext uri="{FF2B5EF4-FFF2-40B4-BE49-F238E27FC236}">
              <a16:creationId xmlns:a16="http://schemas.microsoft.com/office/drawing/2014/main" id="{9356DD48-40D7-4151-B335-4BED7355EAEF}"/>
            </a:ext>
          </a:extLst>
        </xdr:cNvPr>
        <xdr:cNvSpPr txBox="1"/>
      </xdr:nvSpPr>
      <xdr:spPr>
        <a:xfrm>
          <a:off x="4394338" y="67296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28</xdr:row>
      <xdr:rowOff>0</xdr:rowOff>
    </xdr:from>
    <xdr:ext cx="184731" cy="264560"/>
    <xdr:sp macro="" textlink="">
      <xdr:nvSpPr>
        <xdr:cNvPr id="1041" name="CaixaDeTexto 1040">
          <a:extLst>
            <a:ext uri="{FF2B5EF4-FFF2-40B4-BE49-F238E27FC236}">
              <a16:creationId xmlns:a16="http://schemas.microsoft.com/office/drawing/2014/main" id="{E265A36E-BCD8-4F5B-A006-D5233ED4DCCC}"/>
            </a:ext>
          </a:extLst>
        </xdr:cNvPr>
        <xdr:cNvSpPr txBox="1"/>
      </xdr:nvSpPr>
      <xdr:spPr>
        <a:xfrm>
          <a:off x="4394338" y="67296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63</xdr:row>
      <xdr:rowOff>0</xdr:rowOff>
    </xdr:from>
    <xdr:ext cx="184731" cy="264560"/>
    <xdr:sp macro="" textlink="">
      <xdr:nvSpPr>
        <xdr:cNvPr id="1042" name="CaixaDeTexto 1041">
          <a:extLst>
            <a:ext uri="{FF2B5EF4-FFF2-40B4-BE49-F238E27FC236}">
              <a16:creationId xmlns:a16="http://schemas.microsoft.com/office/drawing/2014/main" id="{2E9C62F8-9035-47C7-BF8D-09A7D73810B9}"/>
            </a:ext>
          </a:extLst>
        </xdr:cNvPr>
        <xdr:cNvSpPr txBox="1"/>
      </xdr:nvSpPr>
      <xdr:spPr>
        <a:xfrm>
          <a:off x="4394338" y="15063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63</xdr:row>
      <xdr:rowOff>0</xdr:rowOff>
    </xdr:from>
    <xdr:ext cx="184731" cy="264560"/>
    <xdr:sp macro="" textlink="">
      <xdr:nvSpPr>
        <xdr:cNvPr id="1043" name="CaixaDeTexto 1042">
          <a:extLst>
            <a:ext uri="{FF2B5EF4-FFF2-40B4-BE49-F238E27FC236}">
              <a16:creationId xmlns:a16="http://schemas.microsoft.com/office/drawing/2014/main" id="{E77848B2-9F2C-4E35-94BB-49724F0C8E8A}"/>
            </a:ext>
          </a:extLst>
        </xdr:cNvPr>
        <xdr:cNvSpPr txBox="1"/>
      </xdr:nvSpPr>
      <xdr:spPr>
        <a:xfrm>
          <a:off x="4394338" y="15063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63</xdr:row>
      <xdr:rowOff>0</xdr:rowOff>
    </xdr:from>
    <xdr:ext cx="184731" cy="264560"/>
    <xdr:sp macro="" textlink="">
      <xdr:nvSpPr>
        <xdr:cNvPr id="1044" name="CaixaDeTexto 1043">
          <a:extLst>
            <a:ext uri="{FF2B5EF4-FFF2-40B4-BE49-F238E27FC236}">
              <a16:creationId xmlns:a16="http://schemas.microsoft.com/office/drawing/2014/main" id="{1BD0DA16-14F0-45BF-B29E-E115547670B8}"/>
            </a:ext>
          </a:extLst>
        </xdr:cNvPr>
        <xdr:cNvSpPr txBox="1"/>
      </xdr:nvSpPr>
      <xdr:spPr>
        <a:xfrm>
          <a:off x="4394338" y="15063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63</xdr:row>
      <xdr:rowOff>0</xdr:rowOff>
    </xdr:from>
    <xdr:ext cx="184731" cy="264560"/>
    <xdr:sp macro="" textlink="">
      <xdr:nvSpPr>
        <xdr:cNvPr id="1045" name="CaixaDeTexto 1044">
          <a:extLst>
            <a:ext uri="{FF2B5EF4-FFF2-40B4-BE49-F238E27FC236}">
              <a16:creationId xmlns:a16="http://schemas.microsoft.com/office/drawing/2014/main" id="{0C063A4B-815C-4F3C-AFC8-532A4EF43904}"/>
            </a:ext>
          </a:extLst>
        </xdr:cNvPr>
        <xdr:cNvSpPr txBox="1"/>
      </xdr:nvSpPr>
      <xdr:spPr>
        <a:xfrm>
          <a:off x="4394338" y="15063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58</xdr:row>
      <xdr:rowOff>0</xdr:rowOff>
    </xdr:from>
    <xdr:ext cx="184731" cy="264560"/>
    <xdr:sp macro="" textlink="">
      <xdr:nvSpPr>
        <xdr:cNvPr id="1048" name="CaixaDeTexto 1047">
          <a:extLst>
            <a:ext uri="{FF2B5EF4-FFF2-40B4-BE49-F238E27FC236}">
              <a16:creationId xmlns:a16="http://schemas.microsoft.com/office/drawing/2014/main" id="{87008072-8839-42BE-BD07-F48366168AFE}"/>
            </a:ext>
          </a:extLst>
        </xdr:cNvPr>
        <xdr:cNvSpPr txBox="1"/>
      </xdr:nvSpPr>
      <xdr:spPr>
        <a:xfrm>
          <a:off x="4394338" y="135420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58</xdr:row>
      <xdr:rowOff>0</xdr:rowOff>
    </xdr:from>
    <xdr:ext cx="184731" cy="264560"/>
    <xdr:sp macro="" textlink="">
      <xdr:nvSpPr>
        <xdr:cNvPr id="1049" name="CaixaDeTexto 1048">
          <a:extLst>
            <a:ext uri="{FF2B5EF4-FFF2-40B4-BE49-F238E27FC236}">
              <a16:creationId xmlns:a16="http://schemas.microsoft.com/office/drawing/2014/main" id="{7686410B-F7A5-45D7-8D22-37276FE85FB1}"/>
            </a:ext>
          </a:extLst>
        </xdr:cNvPr>
        <xdr:cNvSpPr txBox="1"/>
      </xdr:nvSpPr>
      <xdr:spPr>
        <a:xfrm>
          <a:off x="4394338" y="135420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54</xdr:row>
      <xdr:rowOff>0</xdr:rowOff>
    </xdr:from>
    <xdr:ext cx="184731" cy="264560"/>
    <xdr:sp macro="" textlink="">
      <xdr:nvSpPr>
        <xdr:cNvPr id="1050" name="CaixaDeTexto 1049">
          <a:extLst>
            <a:ext uri="{FF2B5EF4-FFF2-40B4-BE49-F238E27FC236}">
              <a16:creationId xmlns:a16="http://schemas.microsoft.com/office/drawing/2014/main" id="{93CE6301-8544-4443-A17F-EE59E0F3B38C}"/>
            </a:ext>
          </a:extLst>
        </xdr:cNvPr>
        <xdr:cNvSpPr txBox="1"/>
      </xdr:nvSpPr>
      <xdr:spPr>
        <a:xfrm>
          <a:off x="4228686" y="130036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55</xdr:row>
      <xdr:rowOff>0</xdr:rowOff>
    </xdr:from>
    <xdr:ext cx="184731" cy="264560"/>
    <xdr:sp macro="" textlink="">
      <xdr:nvSpPr>
        <xdr:cNvPr id="1051" name="CaixaDeTexto 1050">
          <a:extLst>
            <a:ext uri="{FF2B5EF4-FFF2-40B4-BE49-F238E27FC236}">
              <a16:creationId xmlns:a16="http://schemas.microsoft.com/office/drawing/2014/main" id="{DAB9D06F-0000-41FC-B881-02537A138DFD}"/>
            </a:ext>
          </a:extLst>
        </xdr:cNvPr>
        <xdr:cNvSpPr txBox="1"/>
      </xdr:nvSpPr>
      <xdr:spPr>
        <a:xfrm>
          <a:off x="4228686" y="13158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54</xdr:row>
      <xdr:rowOff>0</xdr:rowOff>
    </xdr:from>
    <xdr:ext cx="184731" cy="264560"/>
    <xdr:sp macro="" textlink="">
      <xdr:nvSpPr>
        <xdr:cNvPr id="1052" name="CaixaDeTexto 1051">
          <a:extLst>
            <a:ext uri="{FF2B5EF4-FFF2-40B4-BE49-F238E27FC236}">
              <a16:creationId xmlns:a16="http://schemas.microsoft.com/office/drawing/2014/main" id="{7C2151B8-A47C-4817-80F8-555F25B6FFE7}"/>
            </a:ext>
          </a:extLst>
        </xdr:cNvPr>
        <xdr:cNvSpPr txBox="1"/>
      </xdr:nvSpPr>
      <xdr:spPr>
        <a:xfrm>
          <a:off x="4228686" y="130036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55</xdr:row>
      <xdr:rowOff>0</xdr:rowOff>
    </xdr:from>
    <xdr:ext cx="184731" cy="264560"/>
    <xdr:sp macro="" textlink="">
      <xdr:nvSpPr>
        <xdr:cNvPr id="1053" name="CaixaDeTexto 1052">
          <a:extLst>
            <a:ext uri="{FF2B5EF4-FFF2-40B4-BE49-F238E27FC236}">
              <a16:creationId xmlns:a16="http://schemas.microsoft.com/office/drawing/2014/main" id="{B7BC54FC-0B77-42E2-A7BF-A90491A820AD}"/>
            </a:ext>
          </a:extLst>
        </xdr:cNvPr>
        <xdr:cNvSpPr txBox="1"/>
      </xdr:nvSpPr>
      <xdr:spPr>
        <a:xfrm>
          <a:off x="4228686" y="13158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55</xdr:row>
      <xdr:rowOff>0</xdr:rowOff>
    </xdr:from>
    <xdr:ext cx="184731" cy="264560"/>
    <xdr:sp macro="" textlink="">
      <xdr:nvSpPr>
        <xdr:cNvPr id="1054" name="CaixaDeTexto 1053">
          <a:extLst>
            <a:ext uri="{FF2B5EF4-FFF2-40B4-BE49-F238E27FC236}">
              <a16:creationId xmlns:a16="http://schemas.microsoft.com/office/drawing/2014/main" id="{6B061962-86F7-4774-8668-3D30250F35A5}"/>
            </a:ext>
          </a:extLst>
        </xdr:cNvPr>
        <xdr:cNvSpPr txBox="1"/>
      </xdr:nvSpPr>
      <xdr:spPr>
        <a:xfrm>
          <a:off x="4228686" y="13158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55</xdr:row>
      <xdr:rowOff>0</xdr:rowOff>
    </xdr:from>
    <xdr:ext cx="184731" cy="264560"/>
    <xdr:sp macro="" textlink="">
      <xdr:nvSpPr>
        <xdr:cNvPr id="1055" name="CaixaDeTexto 1054">
          <a:extLst>
            <a:ext uri="{FF2B5EF4-FFF2-40B4-BE49-F238E27FC236}">
              <a16:creationId xmlns:a16="http://schemas.microsoft.com/office/drawing/2014/main" id="{4A912824-5811-40AE-8725-793F5989C52A}"/>
            </a:ext>
          </a:extLst>
        </xdr:cNvPr>
        <xdr:cNvSpPr txBox="1"/>
      </xdr:nvSpPr>
      <xdr:spPr>
        <a:xfrm>
          <a:off x="4228686" y="13158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50</xdr:row>
      <xdr:rowOff>0</xdr:rowOff>
    </xdr:from>
    <xdr:ext cx="184731" cy="264560"/>
    <xdr:sp macro="" textlink="">
      <xdr:nvSpPr>
        <xdr:cNvPr id="1046" name="CaixaDeTexto 1045">
          <a:extLst>
            <a:ext uri="{FF2B5EF4-FFF2-40B4-BE49-F238E27FC236}">
              <a16:creationId xmlns:a16="http://schemas.microsoft.com/office/drawing/2014/main" id="{E71EEE9E-5C9F-41A8-84F7-C9B033D6D5F0}"/>
            </a:ext>
          </a:extLst>
        </xdr:cNvPr>
        <xdr:cNvSpPr txBox="1"/>
      </xdr:nvSpPr>
      <xdr:spPr>
        <a:xfrm>
          <a:off x="4228686" y="130451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50</xdr:row>
      <xdr:rowOff>0</xdr:rowOff>
    </xdr:from>
    <xdr:ext cx="184731" cy="264560"/>
    <xdr:sp macro="" textlink="">
      <xdr:nvSpPr>
        <xdr:cNvPr id="1047" name="CaixaDeTexto 1046">
          <a:extLst>
            <a:ext uri="{FF2B5EF4-FFF2-40B4-BE49-F238E27FC236}">
              <a16:creationId xmlns:a16="http://schemas.microsoft.com/office/drawing/2014/main" id="{F413AF89-D206-4AE4-B85F-2278451FC237}"/>
            </a:ext>
          </a:extLst>
        </xdr:cNvPr>
        <xdr:cNvSpPr txBox="1"/>
      </xdr:nvSpPr>
      <xdr:spPr>
        <a:xfrm>
          <a:off x="4228686" y="130451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64</xdr:row>
      <xdr:rowOff>0</xdr:rowOff>
    </xdr:from>
    <xdr:ext cx="184731" cy="264560"/>
    <xdr:sp macro="" textlink="">
      <xdr:nvSpPr>
        <xdr:cNvPr id="1056" name="CaixaDeTexto 1055">
          <a:extLst>
            <a:ext uri="{FF2B5EF4-FFF2-40B4-BE49-F238E27FC236}">
              <a16:creationId xmlns:a16="http://schemas.microsoft.com/office/drawing/2014/main" id="{07B0D944-922C-4538-B75F-5EDB5B3BE698}"/>
            </a:ext>
          </a:extLst>
        </xdr:cNvPr>
        <xdr:cNvSpPr txBox="1"/>
      </xdr:nvSpPr>
      <xdr:spPr>
        <a:xfrm>
          <a:off x="4228686" y="175694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64</xdr:row>
      <xdr:rowOff>0</xdr:rowOff>
    </xdr:from>
    <xdr:ext cx="184731" cy="264560"/>
    <xdr:sp macro="" textlink="">
      <xdr:nvSpPr>
        <xdr:cNvPr id="1057" name="CaixaDeTexto 1056">
          <a:extLst>
            <a:ext uri="{FF2B5EF4-FFF2-40B4-BE49-F238E27FC236}">
              <a16:creationId xmlns:a16="http://schemas.microsoft.com/office/drawing/2014/main" id="{4F0EF6FB-33FE-434B-9A6E-BDCD39119D3B}"/>
            </a:ext>
          </a:extLst>
        </xdr:cNvPr>
        <xdr:cNvSpPr txBox="1"/>
      </xdr:nvSpPr>
      <xdr:spPr>
        <a:xfrm>
          <a:off x="4228686" y="175694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64</xdr:row>
      <xdr:rowOff>0</xdr:rowOff>
    </xdr:from>
    <xdr:ext cx="184731" cy="264560"/>
    <xdr:sp macro="" textlink="">
      <xdr:nvSpPr>
        <xdr:cNvPr id="1058" name="CaixaDeTexto 1057">
          <a:extLst>
            <a:ext uri="{FF2B5EF4-FFF2-40B4-BE49-F238E27FC236}">
              <a16:creationId xmlns:a16="http://schemas.microsoft.com/office/drawing/2014/main" id="{FC9A975F-D336-4542-84D6-2C8C69C43795}"/>
            </a:ext>
          </a:extLst>
        </xdr:cNvPr>
        <xdr:cNvSpPr txBox="1"/>
      </xdr:nvSpPr>
      <xdr:spPr>
        <a:xfrm>
          <a:off x="4228686" y="175694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64</xdr:row>
      <xdr:rowOff>0</xdr:rowOff>
    </xdr:from>
    <xdr:ext cx="184731" cy="264560"/>
    <xdr:sp macro="" textlink="">
      <xdr:nvSpPr>
        <xdr:cNvPr id="1059" name="CaixaDeTexto 1058">
          <a:extLst>
            <a:ext uri="{FF2B5EF4-FFF2-40B4-BE49-F238E27FC236}">
              <a16:creationId xmlns:a16="http://schemas.microsoft.com/office/drawing/2014/main" id="{1C061DCC-5983-47F5-A771-CE1F19125973}"/>
            </a:ext>
          </a:extLst>
        </xdr:cNvPr>
        <xdr:cNvSpPr txBox="1"/>
      </xdr:nvSpPr>
      <xdr:spPr>
        <a:xfrm>
          <a:off x="4228686" y="175694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64</xdr:row>
      <xdr:rowOff>0</xdr:rowOff>
    </xdr:from>
    <xdr:ext cx="184731" cy="264560"/>
    <xdr:sp macro="" textlink="">
      <xdr:nvSpPr>
        <xdr:cNvPr id="1060" name="CaixaDeTexto 1059">
          <a:extLst>
            <a:ext uri="{FF2B5EF4-FFF2-40B4-BE49-F238E27FC236}">
              <a16:creationId xmlns:a16="http://schemas.microsoft.com/office/drawing/2014/main" id="{9D99BFC0-83FD-43A7-A615-699A5A7F5990}"/>
            </a:ext>
          </a:extLst>
        </xdr:cNvPr>
        <xdr:cNvSpPr txBox="1"/>
      </xdr:nvSpPr>
      <xdr:spPr>
        <a:xfrm>
          <a:off x="4228686" y="175694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64</xdr:row>
      <xdr:rowOff>0</xdr:rowOff>
    </xdr:from>
    <xdr:ext cx="184731" cy="264560"/>
    <xdr:sp macro="" textlink="">
      <xdr:nvSpPr>
        <xdr:cNvPr id="1061" name="CaixaDeTexto 1060">
          <a:extLst>
            <a:ext uri="{FF2B5EF4-FFF2-40B4-BE49-F238E27FC236}">
              <a16:creationId xmlns:a16="http://schemas.microsoft.com/office/drawing/2014/main" id="{5855E4E7-0123-418D-B774-2405213837CA}"/>
            </a:ext>
          </a:extLst>
        </xdr:cNvPr>
        <xdr:cNvSpPr txBox="1"/>
      </xdr:nvSpPr>
      <xdr:spPr>
        <a:xfrm>
          <a:off x="4228686" y="175694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MOP\Pablo%20Leonardelli\00%20-%20PROJETO%20EL&#201;TRICO%20ESCOLAS\EMEI%20MARIA%20JOSEPHA\C&#243;pia%20de%20OR&#199;AMENTO_AGO_2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VICT&#211;RIA%20FREITAS\ESCOLAS\EMEF%20OSWALDO%20ARANHA\OR&#199;AMENTO_EMEF%20OSWALDO%20ARANHA_APOIO_N&#195;O%20DESONERADO%20-%20MEDI&#199;&#195;O%20-%20ORIGINAL.xlsx" TargetMode="External"/><Relationship Id="rId1" Type="http://schemas.openxmlformats.org/officeDocument/2006/relationships/externalLinkPath" Target="/VICT&#211;RIA%20FREITAS/ESCOLAS/EMEF%20OSWALDO%20ARANHA/OR&#199;AMENTO_EMEF%20OSWALDO%20ARANHA_APOIO_N&#195;O%20DESONERADO%20-%20MEDI&#199;&#195;O%20-%20ORIG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ICT&#211;RIA%20FREITAS/ESCOLAS/EMEF%20OSWALDO%20ARANHA/OR&#199;AMENTO_EMEF%20OSWALDO%20ARANHA_DESONERADO_R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ictoria.freitas\Downloads\OR&#199;AMENTO-BASE%20-%20ANEXO%20X%20Planilha%20Or&#231;ament&#225;ri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ção"/>
      <sheetName val="Orçamento-base"/>
      <sheetName val="Composições"/>
      <sheetName val="Auxiliar"/>
      <sheetName val="Tipo de Objeto x Familia"/>
      <sheetName val="base"/>
      <sheetName val="BASE ITENS"/>
      <sheetName val="Plan1"/>
      <sheetName val="Cronogram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DENTIFICAÇÃO"/>
      <sheetName val="ORÇAMENTO"/>
      <sheetName val="CRONOGRAMA"/>
      <sheetName val="COMPOSIÇÕES PRÓPRIAS"/>
      <sheetName val="SINAPI"/>
      <sheetName val="INSUMOS"/>
      <sheetName val="BDI"/>
      <sheetName val="ENC. SOCIAIS"/>
    </sheetNames>
    <sheetDataSet>
      <sheetData sheetId="0">
        <row r="4">
          <cell r="B4" t="str">
            <v>PREFEITURA MUNICIPAL DE TRIUNFO/RS</v>
          </cell>
        </row>
      </sheetData>
      <sheetData sheetId="1"/>
      <sheetData sheetId="2"/>
      <sheetData sheetId="3">
        <row r="3">
          <cell r="A3"/>
          <cell r="B3"/>
          <cell r="C3"/>
          <cell r="D3" t="str">
            <v>CONDULETE TIPO "E" 4x2'' DE PVC, COM MÓDULO E TAMPA PARA 2 TOMADAS 2P+T/10A PARA ELETRODUTO ROSCÁVEL COM INSTALAÇÃO</v>
          </cell>
          <cell r="E3"/>
          <cell r="F3" t="str">
            <v>un</v>
          </cell>
          <cell r="G3"/>
          <cell r="H3"/>
          <cell r="I3"/>
          <cell r="J3">
            <v>4.5</v>
          </cell>
          <cell r="K3" t="e">
            <v>#N/A</v>
          </cell>
          <cell r="L3" t="e">
            <v>#N/A</v>
          </cell>
        </row>
        <row r="4">
          <cell r="A4"/>
          <cell r="B4" t="str">
            <v>39334</v>
          </cell>
          <cell r="C4" t="str">
            <v>INS</v>
          </cell>
          <cell r="D4" t="str">
            <v>Não Encontrado</v>
          </cell>
          <cell r="E4">
            <v>1</v>
          </cell>
          <cell r="F4" t="str">
            <v>Não Encontrado</v>
          </cell>
          <cell r="G4" t="e">
            <v>#N/A</v>
          </cell>
          <cell r="H4">
            <v>0</v>
          </cell>
          <cell r="I4" t="e">
            <v>#N/A</v>
          </cell>
          <cell r="J4">
            <v>0</v>
          </cell>
          <cell r="K4" t="e">
            <v>#N/A</v>
          </cell>
          <cell r="L4" t="e">
            <v>#N/A</v>
          </cell>
        </row>
        <row r="5">
          <cell r="A5"/>
          <cell r="B5" t="str">
            <v>38093</v>
          </cell>
          <cell r="C5" t="str">
            <v>INS</v>
          </cell>
          <cell r="D5" t="str">
            <v>Não Encontrado</v>
          </cell>
          <cell r="E5">
            <v>1</v>
          </cell>
          <cell r="F5" t="str">
            <v>Não Encontrado</v>
          </cell>
          <cell r="G5" t="e">
            <v>#N/A</v>
          </cell>
          <cell r="H5">
            <v>0</v>
          </cell>
          <cell r="I5" t="e">
            <v>#N/A</v>
          </cell>
          <cell r="J5">
            <v>0</v>
          </cell>
          <cell r="K5" t="e">
            <v>#N/A</v>
          </cell>
          <cell r="L5" t="e">
            <v>#N/A</v>
          </cell>
        </row>
        <row r="6">
          <cell r="A6"/>
          <cell r="B6" t="str">
            <v>11950</v>
          </cell>
          <cell r="C6" t="str">
            <v>INS</v>
          </cell>
          <cell r="D6" t="str">
            <v>Não Encontrado</v>
          </cell>
          <cell r="E6">
            <v>2</v>
          </cell>
          <cell r="F6" t="str">
            <v>Não Encontrado</v>
          </cell>
          <cell r="G6" t="e">
            <v>#N/A</v>
          </cell>
          <cell r="H6">
            <v>0</v>
          </cell>
          <cell r="I6" t="e">
            <v>#N/A</v>
          </cell>
          <cell r="J6">
            <v>0</v>
          </cell>
          <cell r="K6" t="e">
            <v>#N/A</v>
          </cell>
          <cell r="L6" t="e">
            <v>#N/A</v>
          </cell>
        </row>
        <row r="7">
          <cell r="A7"/>
          <cell r="B7" t="str">
            <v>38101</v>
          </cell>
          <cell r="C7" t="str">
            <v>INS</v>
          </cell>
          <cell r="D7" t="str">
            <v>Não Encontrado</v>
          </cell>
          <cell r="E7">
            <v>2</v>
          </cell>
          <cell r="F7" t="str">
            <v>Não Encontrado</v>
          </cell>
          <cell r="G7" t="e">
            <v>#N/A</v>
          </cell>
          <cell r="H7">
            <v>0</v>
          </cell>
          <cell r="I7" t="e">
            <v>#N/A</v>
          </cell>
          <cell r="J7">
            <v>0</v>
          </cell>
          <cell r="K7" t="e">
            <v>#N/A</v>
          </cell>
          <cell r="L7" t="e">
            <v>#N/A</v>
          </cell>
        </row>
        <row r="8">
          <cell r="A8"/>
          <cell r="B8" t="str">
            <v>88247</v>
          </cell>
          <cell r="C8" t="str">
            <v>COMP</v>
          </cell>
          <cell r="D8" t="str">
            <v>AUXILIAR DE ELETRICISTA COM ENCARGOS COMPLEMENTARES</v>
          </cell>
          <cell r="E8">
            <v>0.40899999999999997</v>
          </cell>
          <cell r="F8" t="str">
            <v>H</v>
          </cell>
          <cell r="G8">
            <v>18.61</v>
          </cell>
          <cell r="H8">
            <v>5.51</v>
          </cell>
          <cell r="I8">
            <v>24.119999999999997</v>
          </cell>
          <cell r="J8">
            <v>2.25</v>
          </cell>
          <cell r="K8">
            <v>7.611489999999999</v>
          </cell>
          <cell r="L8">
            <v>9.8614899999999999</v>
          </cell>
        </row>
        <row r="9">
          <cell r="A9"/>
          <cell r="B9" t="str">
            <v>88264</v>
          </cell>
          <cell r="C9" t="str">
            <v>COMP</v>
          </cell>
          <cell r="D9" t="str">
            <v>ELETRICISTA COM ENCARGOS COMPLEMENTARES</v>
          </cell>
          <cell r="E9">
            <v>0.40899999999999997</v>
          </cell>
          <cell r="F9" t="str">
            <v>H</v>
          </cell>
          <cell r="G9">
            <v>21.96</v>
          </cell>
          <cell r="H9">
            <v>5.51</v>
          </cell>
          <cell r="I9">
            <v>27.47</v>
          </cell>
          <cell r="J9">
            <v>2.25</v>
          </cell>
          <cell r="K9">
            <v>8.9816400000000005</v>
          </cell>
          <cell r="L9">
            <v>11.231640000000001</v>
          </cell>
        </row>
        <row r="10">
          <cell r="A10"/>
          <cell r="B10"/>
          <cell r="C10"/>
          <cell r="D10" t="str">
            <v>CONDULETE TIPO "E" 4x2'' DE PVC, COM MÓDULO E TAMPA PARA 2 INTERRUPTORES + 1 TOMADA 2P+T/10A PARA ELETRODUTO ROSCÁVEL COM INSTALAÇÃO</v>
          </cell>
          <cell r="E10"/>
          <cell r="F10" t="str">
            <v>un</v>
          </cell>
          <cell r="G10"/>
          <cell r="H10"/>
          <cell r="I10"/>
          <cell r="J10">
            <v>4.5</v>
          </cell>
          <cell r="K10" t="e">
            <v>#N/A</v>
          </cell>
          <cell r="L10" t="e">
            <v>#N/A</v>
          </cell>
        </row>
        <row r="11">
          <cell r="A11"/>
          <cell r="B11" t="str">
            <v>39334</v>
          </cell>
          <cell r="C11" t="str">
            <v>INS</v>
          </cell>
          <cell r="D11" t="str">
            <v>Não Encontrado</v>
          </cell>
          <cell r="E11">
            <v>1</v>
          </cell>
          <cell r="F11" t="str">
            <v>Não Encontrado</v>
          </cell>
          <cell r="G11" t="e">
            <v>#N/A</v>
          </cell>
          <cell r="H11">
            <v>0</v>
          </cell>
          <cell r="I11" t="e">
            <v>#N/A</v>
          </cell>
          <cell r="J11">
            <v>0</v>
          </cell>
          <cell r="K11" t="e">
            <v>#N/A</v>
          </cell>
          <cell r="L11" t="e">
            <v>#N/A</v>
          </cell>
        </row>
        <row r="12">
          <cell r="A12"/>
          <cell r="B12" t="str">
            <v>38094</v>
          </cell>
          <cell r="C12" t="str">
            <v>INS</v>
          </cell>
          <cell r="D12" t="str">
            <v>Não Encontrado</v>
          </cell>
          <cell r="E12">
            <v>1</v>
          </cell>
          <cell r="F12" t="str">
            <v>Não Encontrado</v>
          </cell>
          <cell r="G12" t="e">
            <v>#N/A</v>
          </cell>
          <cell r="H12">
            <v>0</v>
          </cell>
          <cell r="I12" t="e">
            <v>#N/A</v>
          </cell>
          <cell r="J12">
            <v>0</v>
          </cell>
          <cell r="K12" t="e">
            <v>#N/A</v>
          </cell>
          <cell r="L12" t="e">
            <v>#N/A</v>
          </cell>
        </row>
        <row r="13">
          <cell r="A13"/>
          <cell r="B13" t="str">
            <v>38112</v>
          </cell>
          <cell r="C13" t="str">
            <v>INS</v>
          </cell>
          <cell r="D13" t="str">
            <v>Não Encontrado</v>
          </cell>
          <cell r="E13">
            <v>2</v>
          </cell>
          <cell r="F13" t="str">
            <v>Não Encontrado</v>
          </cell>
          <cell r="G13" t="e">
            <v>#N/A</v>
          </cell>
          <cell r="H13">
            <v>0</v>
          </cell>
          <cell r="I13" t="e">
            <v>#N/A</v>
          </cell>
          <cell r="J13">
            <v>0</v>
          </cell>
          <cell r="K13" t="e">
            <v>#N/A</v>
          </cell>
          <cell r="L13" t="e">
            <v>#N/A</v>
          </cell>
        </row>
        <row r="14">
          <cell r="A14"/>
          <cell r="B14" t="str">
            <v>38101</v>
          </cell>
          <cell r="C14" t="str">
            <v>INS</v>
          </cell>
          <cell r="D14" t="str">
            <v>Não Encontrado</v>
          </cell>
          <cell r="E14">
            <v>1</v>
          </cell>
          <cell r="F14" t="str">
            <v>Não Encontrado</v>
          </cell>
          <cell r="G14" t="e">
            <v>#N/A</v>
          </cell>
          <cell r="H14">
            <v>0</v>
          </cell>
          <cell r="I14" t="e">
            <v>#N/A</v>
          </cell>
          <cell r="J14">
            <v>0</v>
          </cell>
          <cell r="K14" t="e">
            <v>#N/A</v>
          </cell>
          <cell r="L14" t="e">
            <v>#N/A</v>
          </cell>
        </row>
        <row r="15">
          <cell r="A15"/>
          <cell r="B15" t="str">
            <v>11950</v>
          </cell>
          <cell r="C15" t="str">
            <v>INS</v>
          </cell>
          <cell r="D15" t="str">
            <v>Não Encontrado</v>
          </cell>
          <cell r="E15">
            <v>2</v>
          </cell>
          <cell r="F15" t="str">
            <v>Não Encontrado</v>
          </cell>
          <cell r="G15" t="e">
            <v>#N/A</v>
          </cell>
          <cell r="H15">
            <v>0</v>
          </cell>
          <cell r="I15" t="e">
            <v>#N/A</v>
          </cell>
          <cell r="J15">
            <v>0</v>
          </cell>
          <cell r="K15" t="e">
            <v>#N/A</v>
          </cell>
          <cell r="L15" t="e">
            <v>#N/A</v>
          </cell>
        </row>
        <row r="16">
          <cell r="A16"/>
          <cell r="B16" t="str">
            <v>88247</v>
          </cell>
          <cell r="C16" t="str">
            <v>COMP</v>
          </cell>
          <cell r="D16" t="str">
            <v>AUXILIAR DE ELETRICISTA COM ENCARGOS COMPLEMENTARES</v>
          </cell>
          <cell r="E16">
            <v>0.40899999999999997</v>
          </cell>
          <cell r="F16" t="str">
            <v>H</v>
          </cell>
          <cell r="G16">
            <v>18.61</v>
          </cell>
          <cell r="H16">
            <v>5.51</v>
          </cell>
          <cell r="I16">
            <v>24.119999999999997</v>
          </cell>
          <cell r="J16">
            <v>2.25</v>
          </cell>
          <cell r="K16">
            <v>7.611489999999999</v>
          </cell>
          <cell r="L16">
            <v>9.8614899999999999</v>
          </cell>
        </row>
        <row r="17">
          <cell r="A17"/>
          <cell r="B17" t="str">
            <v>88264</v>
          </cell>
          <cell r="C17" t="str">
            <v>COMP</v>
          </cell>
          <cell r="D17" t="str">
            <v>ELETRICISTA COM ENCARGOS COMPLEMENTARES</v>
          </cell>
          <cell r="E17">
            <v>0.40899999999999997</v>
          </cell>
          <cell r="F17" t="str">
            <v>H</v>
          </cell>
          <cell r="G17">
            <v>21.96</v>
          </cell>
          <cell r="H17">
            <v>5.51</v>
          </cell>
          <cell r="I17">
            <v>27.47</v>
          </cell>
          <cell r="J17">
            <v>2.25</v>
          </cell>
          <cell r="K17">
            <v>8.9816400000000005</v>
          </cell>
          <cell r="L17">
            <v>11.231640000000001</v>
          </cell>
        </row>
        <row r="18">
          <cell r="A18"/>
          <cell r="B18"/>
          <cell r="C18"/>
          <cell r="D18" t="str">
            <v>CONDULETE TIPO "E" 4x2'' DE PVC, COM MÓDULO E TAMPA PARA 1 INTERRUPTOR PARA ELETRODUTO ROSCÁVEL COM INSTALAÇÃO</v>
          </cell>
          <cell r="E18"/>
          <cell r="F18" t="str">
            <v>un</v>
          </cell>
          <cell r="G18"/>
          <cell r="H18"/>
          <cell r="I18"/>
          <cell r="J18">
            <v>4.5</v>
          </cell>
          <cell r="K18" t="e">
            <v>#N/A</v>
          </cell>
          <cell r="L18" t="e">
            <v>#N/A</v>
          </cell>
        </row>
        <row r="19">
          <cell r="A19"/>
          <cell r="B19" t="str">
            <v>38092</v>
          </cell>
          <cell r="C19" t="str">
            <v>INS</v>
          </cell>
          <cell r="D19" t="str">
            <v>Não Encontrado</v>
          </cell>
          <cell r="E19">
            <v>1</v>
          </cell>
          <cell r="F19" t="str">
            <v>Não Encontrado</v>
          </cell>
          <cell r="G19" t="e">
            <v>#N/A</v>
          </cell>
          <cell r="H19">
            <v>0</v>
          </cell>
          <cell r="I19" t="e">
            <v>#N/A</v>
          </cell>
          <cell r="J19">
            <v>0</v>
          </cell>
          <cell r="K19" t="e">
            <v>#N/A</v>
          </cell>
          <cell r="L19" t="e">
            <v>#N/A</v>
          </cell>
        </row>
        <row r="20">
          <cell r="A20"/>
          <cell r="B20" t="str">
            <v>39334</v>
          </cell>
          <cell r="C20" t="str">
            <v>INS</v>
          </cell>
          <cell r="D20" t="str">
            <v>Não Encontrado</v>
          </cell>
          <cell r="E20">
            <v>1</v>
          </cell>
          <cell r="F20" t="str">
            <v>Não Encontrado</v>
          </cell>
          <cell r="G20" t="e">
            <v>#N/A</v>
          </cell>
          <cell r="H20">
            <v>0</v>
          </cell>
          <cell r="I20" t="e">
            <v>#N/A</v>
          </cell>
          <cell r="J20">
            <v>0</v>
          </cell>
          <cell r="K20" t="e">
            <v>#N/A</v>
          </cell>
          <cell r="L20" t="e">
            <v>#N/A</v>
          </cell>
        </row>
        <row r="21">
          <cell r="A21"/>
          <cell r="B21" t="str">
            <v>38112</v>
          </cell>
          <cell r="C21" t="str">
            <v>INS</v>
          </cell>
          <cell r="D21" t="str">
            <v>Não Encontrado</v>
          </cell>
          <cell r="E21">
            <v>1</v>
          </cell>
          <cell r="F21" t="str">
            <v>Não Encontrado</v>
          </cell>
          <cell r="G21" t="e">
            <v>#N/A</v>
          </cell>
          <cell r="H21">
            <v>0</v>
          </cell>
          <cell r="I21" t="e">
            <v>#N/A</v>
          </cell>
          <cell r="J21">
            <v>0</v>
          </cell>
          <cell r="K21" t="e">
            <v>#N/A</v>
          </cell>
          <cell r="L21" t="e">
            <v>#N/A</v>
          </cell>
        </row>
        <row r="22">
          <cell r="A22"/>
          <cell r="B22" t="str">
            <v>11950</v>
          </cell>
          <cell r="C22" t="str">
            <v>INS</v>
          </cell>
          <cell r="D22" t="str">
            <v>Não Encontrado</v>
          </cell>
          <cell r="E22">
            <v>2</v>
          </cell>
          <cell r="F22" t="str">
            <v>Não Encontrado</v>
          </cell>
          <cell r="G22" t="e">
            <v>#N/A</v>
          </cell>
          <cell r="H22">
            <v>0</v>
          </cell>
          <cell r="I22" t="e">
            <v>#N/A</v>
          </cell>
          <cell r="J22">
            <v>0</v>
          </cell>
          <cell r="K22" t="e">
            <v>#N/A</v>
          </cell>
          <cell r="L22" t="e">
            <v>#N/A</v>
          </cell>
        </row>
        <row r="23">
          <cell r="A23"/>
          <cell r="B23" t="str">
            <v>88247</v>
          </cell>
          <cell r="C23" t="str">
            <v>COMP</v>
          </cell>
          <cell r="D23" t="str">
            <v>AUXILIAR DE ELETRICISTA COM ENCARGOS COMPLEMENTARES</v>
          </cell>
          <cell r="E23">
            <v>0.40899999999999997</v>
          </cell>
          <cell r="F23" t="str">
            <v>H</v>
          </cell>
          <cell r="G23">
            <v>18.61</v>
          </cell>
          <cell r="H23">
            <v>5.51</v>
          </cell>
          <cell r="I23">
            <v>24.119999999999997</v>
          </cell>
          <cell r="J23">
            <v>2.25</v>
          </cell>
          <cell r="K23">
            <v>7.611489999999999</v>
          </cell>
          <cell r="L23">
            <v>9.8614899999999999</v>
          </cell>
        </row>
        <row r="24">
          <cell r="A24"/>
          <cell r="B24" t="str">
            <v>88264</v>
          </cell>
          <cell r="C24" t="str">
            <v>COMP</v>
          </cell>
          <cell r="D24" t="str">
            <v>ELETRICISTA COM ENCARGOS COMPLEMENTARES</v>
          </cell>
          <cell r="E24">
            <v>0.40899999999999997</v>
          </cell>
          <cell r="F24" t="str">
            <v>H</v>
          </cell>
          <cell r="G24">
            <v>21.96</v>
          </cell>
          <cell r="H24">
            <v>5.51</v>
          </cell>
          <cell r="I24">
            <v>27.47</v>
          </cell>
          <cell r="J24">
            <v>2.25</v>
          </cell>
          <cell r="K24">
            <v>8.9816400000000005</v>
          </cell>
          <cell r="L24">
            <v>11.231640000000001</v>
          </cell>
        </row>
        <row r="25">
          <cell r="A25" t="str">
            <v>C4</v>
          </cell>
          <cell r="B25"/>
          <cell r="C25"/>
          <cell r="D25" t="str">
            <v>CONDULETE TIPO "E" 4x2'' DE PVC, COM MÓDULO E TAMPA PARA 1 INTERRUPTOR E 1 TOMADA 10A 2P+T PARA ELETRODUTO ROSCÁVEL COM INSTALAÇÃO</v>
          </cell>
          <cell r="E25"/>
          <cell r="F25" t="str">
            <v>un</v>
          </cell>
          <cell r="G25"/>
          <cell r="H25"/>
          <cell r="I25"/>
          <cell r="J25">
            <v>4.5</v>
          </cell>
          <cell r="K25" t="e">
            <v>#N/A</v>
          </cell>
          <cell r="L25" t="e">
            <v>#N/A</v>
          </cell>
        </row>
        <row r="26">
          <cell r="A26"/>
          <cell r="B26" t="str">
            <v>38093</v>
          </cell>
          <cell r="C26" t="str">
            <v>INS</v>
          </cell>
          <cell r="D26" t="str">
            <v>Não Encontrado</v>
          </cell>
          <cell r="E26">
            <v>1</v>
          </cell>
          <cell r="F26" t="str">
            <v>Não Encontrado</v>
          </cell>
          <cell r="G26" t="e">
            <v>#N/A</v>
          </cell>
          <cell r="H26">
            <v>0</v>
          </cell>
          <cell r="I26" t="e">
            <v>#N/A</v>
          </cell>
          <cell r="J26">
            <v>0</v>
          </cell>
          <cell r="K26" t="e">
            <v>#N/A</v>
          </cell>
          <cell r="L26" t="e">
            <v>#N/A</v>
          </cell>
        </row>
        <row r="27">
          <cell r="A27"/>
          <cell r="B27" t="str">
            <v>39334</v>
          </cell>
          <cell r="C27" t="str">
            <v>INS</v>
          </cell>
          <cell r="D27" t="str">
            <v>Não Encontrado</v>
          </cell>
          <cell r="E27">
            <v>1</v>
          </cell>
          <cell r="F27" t="str">
            <v>Não Encontrado</v>
          </cell>
          <cell r="G27" t="e">
            <v>#N/A</v>
          </cell>
          <cell r="H27">
            <v>0</v>
          </cell>
          <cell r="I27" t="e">
            <v>#N/A</v>
          </cell>
          <cell r="J27">
            <v>0</v>
          </cell>
          <cell r="K27" t="e">
            <v>#N/A</v>
          </cell>
          <cell r="L27" t="e">
            <v>#N/A</v>
          </cell>
        </row>
        <row r="28">
          <cell r="A28"/>
          <cell r="B28" t="str">
            <v>38112</v>
          </cell>
          <cell r="C28" t="str">
            <v>INS</v>
          </cell>
          <cell r="D28" t="str">
            <v>Não Encontrado</v>
          </cell>
          <cell r="E28">
            <v>1</v>
          </cell>
          <cell r="F28" t="str">
            <v>Não Encontrado</v>
          </cell>
          <cell r="G28" t="e">
            <v>#N/A</v>
          </cell>
          <cell r="H28">
            <v>0</v>
          </cell>
          <cell r="I28" t="e">
            <v>#N/A</v>
          </cell>
          <cell r="J28">
            <v>0</v>
          </cell>
          <cell r="K28" t="e">
            <v>#N/A</v>
          </cell>
          <cell r="L28" t="e">
            <v>#N/A</v>
          </cell>
        </row>
        <row r="29">
          <cell r="A29"/>
          <cell r="B29" t="str">
            <v>11950</v>
          </cell>
          <cell r="C29" t="str">
            <v>INS</v>
          </cell>
          <cell r="D29" t="str">
            <v>Não Encontrado</v>
          </cell>
          <cell r="E29">
            <v>2</v>
          </cell>
          <cell r="F29" t="str">
            <v>Não Encontrado</v>
          </cell>
          <cell r="G29" t="e">
            <v>#N/A</v>
          </cell>
          <cell r="H29">
            <v>0</v>
          </cell>
          <cell r="I29" t="e">
            <v>#N/A</v>
          </cell>
          <cell r="J29">
            <v>0</v>
          </cell>
          <cell r="K29" t="e">
            <v>#N/A</v>
          </cell>
          <cell r="L29" t="e">
            <v>#N/A</v>
          </cell>
        </row>
        <row r="30">
          <cell r="A30"/>
          <cell r="B30" t="str">
            <v>38101</v>
          </cell>
          <cell r="C30" t="str">
            <v>INS</v>
          </cell>
          <cell r="D30" t="str">
            <v>Não Encontrado</v>
          </cell>
          <cell r="E30">
            <v>1</v>
          </cell>
          <cell r="F30" t="str">
            <v>Não Encontrado</v>
          </cell>
          <cell r="G30" t="e">
            <v>#N/A</v>
          </cell>
          <cell r="H30">
            <v>0</v>
          </cell>
          <cell r="I30" t="e">
            <v>#N/A</v>
          </cell>
          <cell r="J30">
            <v>0</v>
          </cell>
          <cell r="K30" t="e">
            <v>#N/A</v>
          </cell>
          <cell r="L30" t="e">
            <v>#N/A</v>
          </cell>
        </row>
        <row r="31">
          <cell r="A31"/>
          <cell r="B31" t="str">
            <v>88247</v>
          </cell>
          <cell r="C31" t="str">
            <v>COMP</v>
          </cell>
          <cell r="D31" t="str">
            <v>AUXILIAR DE ELETRICISTA COM ENCARGOS COMPLEMENTARES</v>
          </cell>
          <cell r="E31">
            <v>0.40899999999999997</v>
          </cell>
          <cell r="F31" t="str">
            <v>H</v>
          </cell>
          <cell r="G31">
            <v>18.61</v>
          </cell>
          <cell r="H31">
            <v>5.51</v>
          </cell>
          <cell r="I31">
            <v>24.119999999999997</v>
          </cell>
          <cell r="J31">
            <v>2.25</v>
          </cell>
          <cell r="K31">
            <v>7.611489999999999</v>
          </cell>
          <cell r="L31">
            <v>9.8614899999999999</v>
          </cell>
        </row>
        <row r="32">
          <cell r="A32"/>
          <cell r="B32" t="str">
            <v>88264</v>
          </cell>
          <cell r="C32" t="str">
            <v>COMP</v>
          </cell>
          <cell r="D32" t="str">
            <v>ELETRICISTA COM ENCARGOS COMPLEMENTARES</v>
          </cell>
          <cell r="E32">
            <v>0.40899999999999997</v>
          </cell>
          <cell r="F32" t="str">
            <v>H</v>
          </cell>
          <cell r="G32">
            <v>21.96</v>
          </cell>
          <cell r="H32">
            <v>5.51</v>
          </cell>
          <cell r="I32">
            <v>27.47</v>
          </cell>
          <cell r="J32">
            <v>2.25</v>
          </cell>
          <cell r="K32">
            <v>8.9816400000000005</v>
          </cell>
          <cell r="L32">
            <v>11.231640000000001</v>
          </cell>
        </row>
        <row r="33">
          <cell r="A33" t="str">
            <v>C5</v>
          </cell>
          <cell r="B33"/>
          <cell r="C33"/>
          <cell r="D33" t="str">
            <v>CONDULETE TIPO "E" 4x2'' DE PVC, COM MÓDULO E TAMPA PARA 1 TOMADAS 2P+T/10A PARA ELETRODUTO ROSCÁVEL COM INSTALAÇÃO</v>
          </cell>
          <cell r="E33"/>
          <cell r="F33" t="str">
            <v>un</v>
          </cell>
          <cell r="G33"/>
          <cell r="H33"/>
          <cell r="I33"/>
          <cell r="J33">
            <v>4.5</v>
          </cell>
          <cell r="K33" t="e">
            <v>#N/A</v>
          </cell>
          <cell r="L33" t="e">
            <v>#N/A</v>
          </cell>
        </row>
        <row r="34">
          <cell r="A34"/>
          <cell r="B34" t="str">
            <v>39334</v>
          </cell>
          <cell r="C34" t="str">
            <v>INS</v>
          </cell>
          <cell r="D34" t="str">
            <v>Não Encontrado</v>
          </cell>
          <cell r="E34">
            <v>1</v>
          </cell>
          <cell r="F34" t="str">
            <v>Não Encontrado</v>
          </cell>
          <cell r="G34" t="e">
            <v>#N/A</v>
          </cell>
          <cell r="H34">
            <v>0</v>
          </cell>
          <cell r="I34" t="e">
            <v>#N/A</v>
          </cell>
          <cell r="J34">
            <v>0</v>
          </cell>
          <cell r="K34" t="e">
            <v>#N/A</v>
          </cell>
          <cell r="L34" t="e">
            <v>#N/A</v>
          </cell>
        </row>
        <row r="35">
          <cell r="A35"/>
          <cell r="B35" t="str">
            <v>38092</v>
          </cell>
          <cell r="C35" t="str">
            <v>INS</v>
          </cell>
          <cell r="D35" t="str">
            <v>Não Encontrado</v>
          </cell>
          <cell r="E35">
            <v>1</v>
          </cell>
          <cell r="F35" t="str">
            <v>Não Encontrado</v>
          </cell>
          <cell r="G35" t="e">
            <v>#N/A</v>
          </cell>
          <cell r="H35">
            <v>0</v>
          </cell>
          <cell r="I35" t="e">
            <v>#N/A</v>
          </cell>
          <cell r="J35">
            <v>0</v>
          </cell>
          <cell r="K35" t="e">
            <v>#N/A</v>
          </cell>
          <cell r="L35" t="e">
            <v>#N/A</v>
          </cell>
        </row>
        <row r="36">
          <cell r="A36"/>
          <cell r="B36" t="str">
            <v>11950</v>
          </cell>
          <cell r="C36" t="str">
            <v>INS</v>
          </cell>
          <cell r="D36" t="str">
            <v>Não Encontrado</v>
          </cell>
          <cell r="E36">
            <v>2</v>
          </cell>
          <cell r="F36" t="str">
            <v>Não Encontrado</v>
          </cell>
          <cell r="G36" t="e">
            <v>#N/A</v>
          </cell>
          <cell r="H36">
            <v>0</v>
          </cell>
          <cell r="I36" t="e">
            <v>#N/A</v>
          </cell>
          <cell r="J36">
            <v>0</v>
          </cell>
          <cell r="K36" t="e">
            <v>#N/A</v>
          </cell>
          <cell r="L36" t="e">
            <v>#N/A</v>
          </cell>
        </row>
        <row r="37">
          <cell r="A37"/>
          <cell r="B37" t="str">
            <v>38101</v>
          </cell>
          <cell r="C37" t="str">
            <v>INS</v>
          </cell>
          <cell r="D37" t="str">
            <v>Não Encontrado</v>
          </cell>
          <cell r="E37">
            <v>1</v>
          </cell>
          <cell r="F37" t="str">
            <v>Não Encontrado</v>
          </cell>
          <cell r="G37" t="e">
            <v>#N/A</v>
          </cell>
          <cell r="H37">
            <v>0</v>
          </cell>
          <cell r="I37" t="e">
            <v>#N/A</v>
          </cell>
          <cell r="J37">
            <v>0</v>
          </cell>
          <cell r="K37" t="e">
            <v>#N/A</v>
          </cell>
          <cell r="L37" t="e">
            <v>#N/A</v>
          </cell>
        </row>
        <row r="38">
          <cell r="A38"/>
          <cell r="B38" t="str">
            <v>88247</v>
          </cell>
          <cell r="C38" t="str">
            <v>COMP</v>
          </cell>
          <cell r="D38" t="str">
            <v>AUXILIAR DE ELETRICISTA COM ENCARGOS COMPLEMENTARES</v>
          </cell>
          <cell r="E38">
            <v>0.40899999999999997</v>
          </cell>
          <cell r="F38" t="str">
            <v>H</v>
          </cell>
          <cell r="G38">
            <v>18.61</v>
          </cell>
          <cell r="H38">
            <v>5.51</v>
          </cell>
          <cell r="I38">
            <v>24.119999999999997</v>
          </cell>
          <cell r="J38">
            <v>2.25</v>
          </cell>
          <cell r="K38">
            <v>7.611489999999999</v>
          </cell>
          <cell r="L38">
            <v>9.8614899999999999</v>
          </cell>
        </row>
        <row r="39">
          <cell r="A39"/>
          <cell r="B39" t="str">
            <v>88264</v>
          </cell>
          <cell r="C39" t="str">
            <v>COMP</v>
          </cell>
          <cell r="D39" t="str">
            <v>ELETRICISTA COM ENCARGOS COMPLEMENTARES</v>
          </cell>
          <cell r="E39">
            <v>0.40899999999999997</v>
          </cell>
          <cell r="F39" t="str">
            <v>H</v>
          </cell>
          <cell r="G39">
            <v>21.96</v>
          </cell>
          <cell r="H39">
            <v>5.51</v>
          </cell>
          <cell r="I39">
            <v>27.47</v>
          </cell>
          <cell r="J39">
            <v>2.25</v>
          </cell>
          <cell r="K39">
            <v>8.9816400000000005</v>
          </cell>
          <cell r="L39">
            <v>11.231640000000001</v>
          </cell>
        </row>
        <row r="40">
          <cell r="A40" t="str">
            <v>C6</v>
          </cell>
          <cell r="B40"/>
          <cell r="C40"/>
          <cell r="D40" t="str">
            <v>CONDULETE TIPO "E" 4x2'' DE PVC, COM MÓDULO E TAMPA PARA 1 TOMADAS 2P+T/10A PARA ELETRODUTO ROSCÁVEL COM INSTALAÇÃO</v>
          </cell>
          <cell r="E40"/>
          <cell r="F40" t="str">
            <v>un</v>
          </cell>
          <cell r="G40"/>
          <cell r="H40"/>
          <cell r="I40"/>
          <cell r="J40">
            <v>4.5</v>
          </cell>
          <cell r="K40" t="e">
            <v>#N/A</v>
          </cell>
          <cell r="L40" t="e">
            <v>#N/A</v>
          </cell>
        </row>
        <row r="41">
          <cell r="A41"/>
          <cell r="B41" t="str">
            <v>39334</v>
          </cell>
          <cell r="C41" t="str">
            <v>INS</v>
          </cell>
          <cell r="D41" t="str">
            <v>Não Encontrado</v>
          </cell>
          <cell r="E41">
            <v>1</v>
          </cell>
          <cell r="F41" t="str">
            <v>Não Encontrado</v>
          </cell>
          <cell r="G41" t="e">
            <v>#N/A</v>
          </cell>
          <cell r="H41">
            <v>0</v>
          </cell>
          <cell r="I41" t="e">
            <v>#N/A</v>
          </cell>
          <cell r="J41">
            <v>0</v>
          </cell>
          <cell r="K41" t="e">
            <v>#N/A</v>
          </cell>
          <cell r="L41" t="e">
            <v>#N/A</v>
          </cell>
        </row>
        <row r="42">
          <cell r="A42"/>
          <cell r="B42" t="str">
            <v>38094</v>
          </cell>
          <cell r="C42" t="str">
            <v>INS</v>
          </cell>
          <cell r="D42" t="str">
            <v>Não Encontrado</v>
          </cell>
          <cell r="E42">
            <v>1</v>
          </cell>
          <cell r="F42" t="str">
            <v>Não Encontrado</v>
          </cell>
          <cell r="G42" t="e">
            <v>#N/A</v>
          </cell>
          <cell r="H42">
            <v>0</v>
          </cell>
          <cell r="I42" t="e">
            <v>#N/A</v>
          </cell>
          <cell r="J42">
            <v>0</v>
          </cell>
          <cell r="K42" t="e">
            <v>#N/A</v>
          </cell>
          <cell r="L42" t="e">
            <v>#N/A</v>
          </cell>
        </row>
        <row r="43">
          <cell r="A43"/>
          <cell r="B43" t="str">
            <v>38112</v>
          </cell>
          <cell r="C43" t="str">
            <v>INS</v>
          </cell>
          <cell r="D43" t="str">
            <v>Não Encontrado</v>
          </cell>
          <cell r="E43">
            <v>3</v>
          </cell>
          <cell r="F43" t="str">
            <v>Não Encontrado</v>
          </cell>
          <cell r="G43" t="e">
            <v>#N/A</v>
          </cell>
          <cell r="H43">
            <v>0</v>
          </cell>
          <cell r="I43" t="e">
            <v>#N/A</v>
          </cell>
          <cell r="J43">
            <v>0</v>
          </cell>
          <cell r="K43" t="e">
            <v>#N/A</v>
          </cell>
          <cell r="L43" t="e">
            <v>#N/A</v>
          </cell>
        </row>
        <row r="44">
          <cell r="A44"/>
          <cell r="B44" t="str">
            <v>11950</v>
          </cell>
          <cell r="C44" t="str">
            <v>INS</v>
          </cell>
          <cell r="D44" t="str">
            <v>Não Encontrado</v>
          </cell>
          <cell r="E44">
            <v>2</v>
          </cell>
          <cell r="F44" t="str">
            <v>Não Encontrado</v>
          </cell>
          <cell r="G44" t="e">
            <v>#N/A</v>
          </cell>
          <cell r="H44">
            <v>0</v>
          </cell>
          <cell r="I44" t="e">
            <v>#N/A</v>
          </cell>
          <cell r="J44">
            <v>0</v>
          </cell>
          <cell r="K44" t="e">
            <v>#N/A</v>
          </cell>
          <cell r="L44" t="e">
            <v>#N/A</v>
          </cell>
        </row>
        <row r="45">
          <cell r="A45"/>
          <cell r="B45" t="str">
            <v>88247</v>
          </cell>
          <cell r="C45" t="str">
            <v>COMP</v>
          </cell>
          <cell r="D45" t="str">
            <v>AUXILIAR DE ELETRICISTA COM ENCARGOS COMPLEMENTARES</v>
          </cell>
          <cell r="E45">
            <v>0.40899999999999997</v>
          </cell>
          <cell r="F45" t="str">
            <v>H</v>
          </cell>
          <cell r="G45">
            <v>18.61</v>
          </cell>
          <cell r="H45">
            <v>5.51</v>
          </cell>
          <cell r="I45">
            <v>24.119999999999997</v>
          </cell>
          <cell r="J45">
            <v>2.25</v>
          </cell>
          <cell r="K45">
            <v>7.611489999999999</v>
          </cell>
          <cell r="L45">
            <v>9.8614899999999999</v>
          </cell>
        </row>
        <row r="46">
          <cell r="A46"/>
          <cell r="B46" t="str">
            <v>88264</v>
          </cell>
          <cell r="C46" t="str">
            <v>COMP</v>
          </cell>
          <cell r="D46" t="str">
            <v>ELETRICISTA COM ENCARGOS COMPLEMENTARES</v>
          </cell>
          <cell r="E46">
            <v>0.40899999999999997</v>
          </cell>
          <cell r="F46" t="str">
            <v>H</v>
          </cell>
          <cell r="G46">
            <v>21.96</v>
          </cell>
          <cell r="H46">
            <v>5.51</v>
          </cell>
          <cell r="I46">
            <v>27.47</v>
          </cell>
          <cell r="J46">
            <v>2.25</v>
          </cell>
          <cell r="K46">
            <v>8.9816400000000005</v>
          </cell>
          <cell r="L46">
            <v>11.231640000000001</v>
          </cell>
        </row>
        <row r="47">
          <cell r="A47" t="str">
            <v>C7</v>
          </cell>
          <cell r="B47"/>
          <cell r="C47"/>
          <cell r="D47" t="str">
            <v>CAIXA RETANGULAR 4" X 2" , PVC, INSTALADA EM FORRO - FORNECIMENTO E INSTALAÇÃO. AF_12/2015</v>
          </cell>
          <cell r="E47"/>
          <cell r="F47" t="str">
            <v>un</v>
          </cell>
          <cell r="G47"/>
          <cell r="H47"/>
          <cell r="I47"/>
          <cell r="J47">
            <v>1.56</v>
          </cell>
          <cell r="K47" t="e">
            <v>#N/A</v>
          </cell>
          <cell r="L47" t="e">
            <v>#N/A</v>
          </cell>
        </row>
        <row r="48">
          <cell r="A48"/>
          <cell r="B48" t="str">
            <v>1872</v>
          </cell>
          <cell r="C48" t="str">
            <v>INS</v>
          </cell>
          <cell r="D48" t="str">
            <v>Não Encontrado</v>
          </cell>
          <cell r="E48">
            <v>1</v>
          </cell>
          <cell r="F48" t="str">
            <v>Não Encontrado</v>
          </cell>
          <cell r="G48" t="e">
            <v>#N/A</v>
          </cell>
          <cell r="H48">
            <v>0</v>
          </cell>
          <cell r="I48" t="e">
            <v>#N/A</v>
          </cell>
          <cell r="J48">
            <v>0</v>
          </cell>
          <cell r="K48" t="e">
            <v>#N/A</v>
          </cell>
          <cell r="L48" t="e">
            <v>#N/A</v>
          </cell>
        </row>
        <row r="49">
          <cell r="A49"/>
          <cell r="B49" t="str">
            <v>88247</v>
          </cell>
          <cell r="C49" t="str">
            <v>COMP</v>
          </cell>
          <cell r="D49" t="str">
            <v>AUXILIAR DE ELETRICISTA COM ENCARGOS COMPLEMENTARES</v>
          </cell>
          <cell r="E49">
            <v>0.14299999999999999</v>
          </cell>
          <cell r="F49" t="str">
            <v>H</v>
          </cell>
          <cell r="G49">
            <v>18.61</v>
          </cell>
          <cell r="H49">
            <v>5.51</v>
          </cell>
          <cell r="I49">
            <v>24.119999999999997</v>
          </cell>
          <cell r="J49">
            <v>0.78</v>
          </cell>
          <cell r="K49">
            <v>2.66</v>
          </cell>
          <cell r="L49">
            <v>3.4400000000000004</v>
          </cell>
        </row>
        <row r="50">
          <cell r="A50"/>
          <cell r="B50" t="str">
            <v>88264</v>
          </cell>
          <cell r="C50" t="str">
            <v>COMP</v>
          </cell>
          <cell r="D50" t="str">
            <v>ELETRICISTA COM ENCARGOS COMPLEMENTARES</v>
          </cell>
          <cell r="E50">
            <v>0.14299999999999999</v>
          </cell>
          <cell r="F50" t="str">
            <v>H</v>
          </cell>
          <cell r="G50">
            <v>21.96</v>
          </cell>
          <cell r="H50">
            <v>5.51</v>
          </cell>
          <cell r="I50">
            <v>27.47</v>
          </cell>
          <cell r="J50">
            <v>0.78</v>
          </cell>
          <cell r="K50">
            <v>3.14</v>
          </cell>
          <cell r="L50">
            <v>3.92</v>
          </cell>
        </row>
        <row r="51">
          <cell r="A51" t="str">
            <v>C8</v>
          </cell>
          <cell r="B51"/>
          <cell r="C51"/>
          <cell r="D51" t="str">
            <v>CONDULETE TIPO "E" 4x2'' DE PVC, COM MÓDULO E TAMPA PARA 1 TOMADAS 2P+T/20A PARA ELETRODUTO ROSCÁVEL COM INSTALAÇÃO</v>
          </cell>
          <cell r="E51"/>
          <cell r="F51" t="str">
            <v>un</v>
          </cell>
          <cell r="G51"/>
          <cell r="H51"/>
          <cell r="I51"/>
          <cell r="J51">
            <v>5.46</v>
          </cell>
          <cell r="K51" t="e">
            <v>#N/A</v>
          </cell>
          <cell r="L51" t="e">
            <v>#N/A</v>
          </cell>
        </row>
        <row r="52">
          <cell r="A52"/>
          <cell r="B52" t="str">
            <v>39334</v>
          </cell>
          <cell r="C52" t="str">
            <v>INS</v>
          </cell>
          <cell r="D52" t="str">
            <v>Não Encontrado</v>
          </cell>
          <cell r="E52">
            <v>1</v>
          </cell>
          <cell r="F52" t="str">
            <v>Não Encontrado</v>
          </cell>
          <cell r="G52" t="e">
            <v>#N/A</v>
          </cell>
          <cell r="H52">
            <v>0</v>
          </cell>
          <cell r="I52" t="e">
            <v>#N/A</v>
          </cell>
          <cell r="J52">
            <v>0</v>
          </cell>
          <cell r="K52" t="e">
            <v>#N/A</v>
          </cell>
          <cell r="L52" t="e">
            <v>#N/A</v>
          </cell>
        </row>
        <row r="53">
          <cell r="A53"/>
          <cell r="B53" t="str">
            <v>38092</v>
          </cell>
          <cell r="C53" t="str">
            <v>INS</v>
          </cell>
          <cell r="D53" t="str">
            <v>Não Encontrado</v>
          </cell>
          <cell r="E53">
            <v>1</v>
          </cell>
          <cell r="F53" t="str">
            <v>Não Encontrado</v>
          </cell>
          <cell r="G53" t="e">
            <v>#N/A</v>
          </cell>
          <cell r="H53">
            <v>0</v>
          </cell>
          <cell r="I53" t="e">
            <v>#N/A</v>
          </cell>
          <cell r="J53">
            <v>0</v>
          </cell>
          <cell r="K53" t="e">
            <v>#N/A</v>
          </cell>
          <cell r="L53" t="e">
            <v>#N/A</v>
          </cell>
        </row>
        <row r="54">
          <cell r="A54"/>
          <cell r="B54" t="str">
            <v>11950</v>
          </cell>
          <cell r="C54" t="str">
            <v>INS</v>
          </cell>
          <cell r="D54" t="str">
            <v>Não Encontrado</v>
          </cell>
          <cell r="E54">
            <v>2</v>
          </cell>
          <cell r="F54" t="str">
            <v>Não Encontrado</v>
          </cell>
          <cell r="G54" t="e">
            <v>#N/A</v>
          </cell>
          <cell r="H54">
            <v>0</v>
          </cell>
          <cell r="I54" t="e">
            <v>#N/A</v>
          </cell>
          <cell r="J54">
            <v>0</v>
          </cell>
          <cell r="K54" t="e">
            <v>#N/A</v>
          </cell>
          <cell r="L54" t="e">
            <v>#N/A</v>
          </cell>
        </row>
        <row r="55">
          <cell r="A55"/>
          <cell r="B55" t="str">
            <v>38102</v>
          </cell>
          <cell r="C55" t="str">
            <v>INS</v>
          </cell>
          <cell r="D55" t="str">
            <v>Não Encontrado</v>
          </cell>
          <cell r="E55">
            <v>1</v>
          </cell>
          <cell r="F55" t="str">
            <v>Não Encontrado</v>
          </cell>
          <cell r="G55" t="e">
            <v>#N/A</v>
          </cell>
          <cell r="H55">
            <v>0</v>
          </cell>
          <cell r="I55" t="e">
            <v>#N/A</v>
          </cell>
          <cell r="J55">
            <v>0</v>
          </cell>
          <cell r="K55" t="e">
            <v>#N/A</v>
          </cell>
          <cell r="L55" t="e">
            <v>#N/A</v>
          </cell>
        </row>
        <row r="56">
          <cell r="A56"/>
          <cell r="B56" t="str">
            <v>88247</v>
          </cell>
          <cell r="C56" t="str">
            <v>COMP</v>
          </cell>
          <cell r="D56" t="str">
            <v>AUXILIAR DE ELETRICISTA COM ENCARGOS COMPLEMENTARES</v>
          </cell>
          <cell r="E56">
            <v>0.496</v>
          </cell>
          <cell r="F56" t="str">
            <v>H</v>
          </cell>
          <cell r="G56">
            <v>18.61</v>
          </cell>
          <cell r="H56">
            <v>5.51</v>
          </cell>
          <cell r="I56">
            <v>24.119999999999997</v>
          </cell>
          <cell r="J56">
            <v>2.73</v>
          </cell>
          <cell r="K56">
            <v>9.2305599999999988</v>
          </cell>
          <cell r="L56">
            <v>11.960559999999999</v>
          </cell>
        </row>
        <row r="57">
          <cell r="A57"/>
          <cell r="B57" t="str">
            <v>88264</v>
          </cell>
          <cell r="C57" t="str">
            <v>COMP</v>
          </cell>
          <cell r="D57" t="str">
            <v>ELETRICISTA COM ENCARGOS COMPLEMENTARES</v>
          </cell>
          <cell r="E57">
            <v>0.496</v>
          </cell>
          <cell r="F57" t="str">
            <v>H</v>
          </cell>
          <cell r="G57">
            <v>21.96</v>
          </cell>
          <cell r="H57">
            <v>5.51</v>
          </cell>
          <cell r="I57">
            <v>27.47</v>
          </cell>
          <cell r="J57">
            <v>2.73</v>
          </cell>
          <cell r="K57">
            <v>10.892160000000001</v>
          </cell>
          <cell r="L57">
            <v>13.622160000000001</v>
          </cell>
        </row>
        <row r="58">
          <cell r="A58" t="str">
            <v>C9</v>
          </cell>
          <cell r="B58"/>
          <cell r="C58"/>
          <cell r="D58" t="str">
            <v>DISPOSITIVO DR TETRAPOLAR TIPO DIN, CORRENTE NOMINAL DE 30mA /25A- FORNECIMENTO E INSTALAÇÃO</v>
          </cell>
          <cell r="E58"/>
          <cell r="F58" t="str">
            <v>un</v>
          </cell>
          <cell r="G58"/>
          <cell r="H58"/>
          <cell r="I58"/>
          <cell r="J58">
            <v>3</v>
          </cell>
          <cell r="K58" t="e">
            <v>#N/A</v>
          </cell>
          <cell r="L58" t="e">
            <v>#N/A</v>
          </cell>
        </row>
        <row r="59">
          <cell r="A59"/>
          <cell r="B59" t="str">
            <v>1573</v>
          </cell>
          <cell r="C59" t="str">
            <v>INS</v>
          </cell>
          <cell r="D59" t="str">
            <v>Não Encontrado</v>
          </cell>
          <cell r="E59">
            <v>4</v>
          </cell>
          <cell r="F59" t="str">
            <v>Não Encontrado</v>
          </cell>
          <cell r="G59" t="e">
            <v>#N/A</v>
          </cell>
          <cell r="H59">
            <v>0</v>
          </cell>
          <cell r="I59" t="e">
            <v>#N/A</v>
          </cell>
          <cell r="J59">
            <v>0</v>
          </cell>
          <cell r="K59" t="e">
            <v>#N/A</v>
          </cell>
          <cell r="L59" t="e">
            <v>#N/A</v>
          </cell>
        </row>
        <row r="60">
          <cell r="A60"/>
          <cell r="B60" t="str">
            <v>39455</v>
          </cell>
          <cell r="C60" t="str">
            <v>INS</v>
          </cell>
          <cell r="D60" t="str">
            <v>Não Encontrado</v>
          </cell>
          <cell r="E60">
            <v>1</v>
          </cell>
          <cell r="F60" t="str">
            <v>Não Encontrado</v>
          </cell>
          <cell r="G60" t="e">
            <v>#N/A</v>
          </cell>
          <cell r="H60">
            <v>0</v>
          </cell>
          <cell r="I60" t="e">
            <v>#N/A</v>
          </cell>
          <cell r="J60">
            <v>0</v>
          </cell>
          <cell r="K60" t="e">
            <v>#N/A</v>
          </cell>
          <cell r="L60" t="e">
            <v>#N/A</v>
          </cell>
        </row>
        <row r="61">
          <cell r="A61"/>
          <cell r="B61" t="str">
            <v>88247</v>
          </cell>
          <cell r="C61" t="str">
            <v>COMP</v>
          </cell>
          <cell r="D61" t="str">
            <v>AUXILIAR DE ELETRICISTA COM ENCARGOS COMPLEMENTARES</v>
          </cell>
          <cell r="E61">
            <v>0.27300000000000002</v>
          </cell>
          <cell r="F61" t="str">
            <v>H</v>
          </cell>
          <cell r="G61">
            <v>18.61</v>
          </cell>
          <cell r="H61">
            <v>5.51</v>
          </cell>
          <cell r="I61">
            <v>24.119999999999997</v>
          </cell>
          <cell r="J61">
            <v>1.5</v>
          </cell>
          <cell r="K61">
            <v>5.0805300000000004</v>
          </cell>
          <cell r="L61">
            <v>6.5805300000000004</v>
          </cell>
        </row>
        <row r="62">
          <cell r="A62"/>
          <cell r="B62" t="str">
            <v>88264</v>
          </cell>
          <cell r="C62" t="str">
            <v>COMP</v>
          </cell>
          <cell r="D62" t="str">
            <v>ELETRICISTA COM ENCARGOS COMPLEMENTARES</v>
          </cell>
          <cell r="E62">
            <v>0.27300000000000002</v>
          </cell>
          <cell r="F62" t="str">
            <v>H</v>
          </cell>
          <cell r="G62">
            <v>21.96</v>
          </cell>
          <cell r="H62">
            <v>5.51</v>
          </cell>
          <cell r="I62">
            <v>27.47</v>
          </cell>
          <cell r="J62">
            <v>1.5</v>
          </cell>
          <cell r="K62">
            <v>5.9950800000000006</v>
          </cell>
          <cell r="L62">
            <v>7.4950800000000006</v>
          </cell>
        </row>
        <row r="63">
          <cell r="A63" t="str">
            <v>C10</v>
          </cell>
          <cell r="B63"/>
          <cell r="C63"/>
          <cell r="D63" t="str">
            <v>PLACA DE OBRA (PARA CONSTRUCAO CIVIL) EM CHAPA GALVANIZADA</v>
          </cell>
          <cell r="E63"/>
          <cell r="F63" t="str">
            <v>m2</v>
          </cell>
          <cell r="G63"/>
          <cell r="H63"/>
          <cell r="I63"/>
          <cell r="J63">
            <v>19.079999999999998</v>
          </cell>
          <cell r="K63" t="e">
            <v>#N/A</v>
          </cell>
          <cell r="L63" t="e">
            <v>#N/A</v>
          </cell>
        </row>
        <row r="64">
          <cell r="A64"/>
          <cell r="B64" t="str">
            <v>4417</v>
          </cell>
          <cell r="C64" t="str">
            <v>INS</v>
          </cell>
          <cell r="D64" t="str">
            <v>Não Encontrado</v>
          </cell>
          <cell r="E64">
            <v>1</v>
          </cell>
          <cell r="F64" t="str">
            <v>Não Encontrado</v>
          </cell>
          <cell r="G64" t="e">
            <v>#N/A</v>
          </cell>
          <cell r="H64">
            <v>0</v>
          </cell>
          <cell r="I64" t="e">
            <v>#N/A</v>
          </cell>
          <cell r="J64">
            <v>0</v>
          </cell>
          <cell r="K64" t="e">
            <v>#N/A</v>
          </cell>
          <cell r="L64" t="e">
            <v>#N/A</v>
          </cell>
        </row>
        <row r="65">
          <cell r="A65"/>
          <cell r="B65" t="str">
            <v>4491</v>
          </cell>
          <cell r="C65" t="str">
            <v>INS</v>
          </cell>
          <cell r="D65" t="str">
            <v>Não Encontrado</v>
          </cell>
          <cell r="E65">
            <v>4</v>
          </cell>
          <cell r="F65" t="str">
            <v>Não Encontrado</v>
          </cell>
          <cell r="G65" t="e">
            <v>#N/A</v>
          </cell>
          <cell r="H65">
            <v>0</v>
          </cell>
          <cell r="I65" t="e">
            <v>#N/A</v>
          </cell>
          <cell r="J65">
            <v>0</v>
          </cell>
          <cell r="K65" t="e">
            <v>#N/A</v>
          </cell>
          <cell r="L65" t="e">
            <v>#N/A</v>
          </cell>
        </row>
        <row r="66">
          <cell r="A66"/>
          <cell r="B66" t="str">
            <v>4813</v>
          </cell>
          <cell r="C66" t="str">
            <v>INS</v>
          </cell>
          <cell r="D66" t="str">
            <v>Não Encontrado</v>
          </cell>
          <cell r="E66">
            <v>1</v>
          </cell>
          <cell r="F66" t="str">
            <v>Não Encontrado</v>
          </cell>
          <cell r="G66" t="e">
            <v>#N/A</v>
          </cell>
          <cell r="H66">
            <v>0</v>
          </cell>
          <cell r="I66" t="e">
            <v>#N/A</v>
          </cell>
          <cell r="J66">
            <v>0</v>
          </cell>
          <cell r="K66" t="e">
            <v>#N/A</v>
          </cell>
          <cell r="L66" t="e">
            <v>#N/A</v>
          </cell>
        </row>
        <row r="67">
          <cell r="A67"/>
          <cell r="B67" t="str">
            <v>94962</v>
          </cell>
          <cell r="C67" t="str">
            <v>COMP</v>
          </cell>
          <cell r="D67" t="str">
            <v>CONCRETO MAGRO PARA LASTRO, TRAÇO 1:4,5:4,5 (EM MASSA SECA DE CIMENTO/ AREIA MÉDIA/ BRITA 1) - PREPARO MECÂNICO COM BETONEIRA 400 L. AF_05/2021</v>
          </cell>
          <cell r="E67">
            <v>0.01</v>
          </cell>
          <cell r="F67" t="str">
            <v>M3</v>
          </cell>
          <cell r="G67">
            <v>70.87</v>
          </cell>
          <cell r="H67">
            <v>304.81</v>
          </cell>
          <cell r="I67">
            <v>375.68</v>
          </cell>
          <cell r="J67">
            <v>3.04</v>
          </cell>
          <cell r="K67">
            <v>0.70870000000000011</v>
          </cell>
          <cell r="L67">
            <v>3.7487000000000004</v>
          </cell>
        </row>
        <row r="68">
          <cell r="A68"/>
          <cell r="B68" t="str">
            <v>5075</v>
          </cell>
          <cell r="C68" t="str">
            <v>INS</v>
          </cell>
          <cell r="D68" t="str">
            <v>Não Encontrado</v>
          </cell>
          <cell r="E68">
            <v>0.11</v>
          </cell>
          <cell r="F68" t="str">
            <v>Não Encontrado</v>
          </cell>
          <cell r="G68" t="e">
            <v>#N/A</v>
          </cell>
          <cell r="H68">
            <v>0</v>
          </cell>
          <cell r="I68" t="e">
            <v>#N/A</v>
          </cell>
          <cell r="J68">
            <v>0</v>
          </cell>
          <cell r="K68" t="e">
            <v>#N/A</v>
          </cell>
          <cell r="L68" t="e">
            <v>#N/A</v>
          </cell>
        </row>
        <row r="69">
          <cell r="A69"/>
          <cell r="B69" t="str">
            <v>88262</v>
          </cell>
          <cell r="C69" t="str">
            <v>COMP</v>
          </cell>
          <cell r="D69" t="str">
            <v>CARPINTEIRO DE FORMAS COM ENCARGOS COMPLEMENTARES</v>
          </cell>
          <cell r="E69">
            <v>1</v>
          </cell>
          <cell r="F69" t="str">
            <v>H</v>
          </cell>
          <cell r="G69">
            <v>20.09</v>
          </cell>
          <cell r="H69">
            <v>5.34</v>
          </cell>
          <cell r="I69">
            <v>25.43</v>
          </cell>
          <cell r="J69">
            <v>5.34</v>
          </cell>
          <cell r="K69">
            <v>20.09</v>
          </cell>
          <cell r="L69">
            <v>25.43</v>
          </cell>
        </row>
        <row r="70">
          <cell r="A70"/>
          <cell r="B70" t="str">
            <v>88316</v>
          </cell>
          <cell r="C70" t="str">
            <v>COMP</v>
          </cell>
          <cell r="D70" t="str">
            <v>SERVENTE COM ENCARGOS COMPLEMENTARES</v>
          </cell>
          <cell r="E70">
            <v>2</v>
          </cell>
          <cell r="F70" t="str">
            <v>H</v>
          </cell>
          <cell r="G70">
            <v>15.95</v>
          </cell>
          <cell r="H70">
            <v>5.35</v>
          </cell>
          <cell r="I70">
            <v>21.299999999999997</v>
          </cell>
          <cell r="J70">
            <v>10.7</v>
          </cell>
          <cell r="K70">
            <v>31.9</v>
          </cell>
          <cell r="L70">
            <v>42.599999999999994</v>
          </cell>
        </row>
        <row r="71">
          <cell r="A71" t="str">
            <v>C11</v>
          </cell>
          <cell r="B71"/>
          <cell r="C71"/>
          <cell r="D71" t="str">
            <v>DISPOSITIVO DR TETRAPOLAR TIPO DIN, CORRENTE NOMINAL DE 30mA /25A- FORNECIMENTO E INSTALAÇÃO</v>
          </cell>
          <cell r="E71"/>
          <cell r="F71" t="str">
            <v>un</v>
          </cell>
          <cell r="G71"/>
          <cell r="H71"/>
          <cell r="I71"/>
          <cell r="J71">
            <v>4.5</v>
          </cell>
          <cell r="K71" t="e">
            <v>#N/A</v>
          </cell>
          <cell r="L71" t="e">
            <v>#N/A</v>
          </cell>
        </row>
        <row r="72">
          <cell r="A72"/>
          <cell r="B72" t="str">
            <v>12025</v>
          </cell>
          <cell r="C72" t="str">
            <v>INS</v>
          </cell>
          <cell r="D72" t="str">
            <v>Não Encontrado</v>
          </cell>
          <cell r="E72">
            <v>1</v>
          </cell>
          <cell r="F72" t="str">
            <v>Não Encontrado</v>
          </cell>
          <cell r="G72" t="e">
            <v>#N/A</v>
          </cell>
          <cell r="H72">
            <v>0</v>
          </cell>
          <cell r="I72" t="e">
            <v>#N/A</v>
          </cell>
          <cell r="J72">
            <v>0</v>
          </cell>
          <cell r="K72" t="e">
            <v>#N/A</v>
          </cell>
          <cell r="L72" t="e">
            <v>#N/A</v>
          </cell>
        </row>
        <row r="73">
          <cell r="A73"/>
          <cell r="B73" t="str">
            <v>38092</v>
          </cell>
          <cell r="C73" t="str">
            <v>INS</v>
          </cell>
          <cell r="D73" t="str">
            <v>Não Encontrado</v>
          </cell>
          <cell r="E73">
            <v>1</v>
          </cell>
          <cell r="F73" t="str">
            <v>Não Encontrado</v>
          </cell>
          <cell r="G73" t="e">
            <v>#N/A</v>
          </cell>
          <cell r="H73">
            <v>0</v>
          </cell>
          <cell r="I73" t="e">
            <v>#N/A</v>
          </cell>
          <cell r="J73">
            <v>0</v>
          </cell>
          <cell r="K73" t="e">
            <v>#N/A</v>
          </cell>
          <cell r="L73" t="e">
            <v>#N/A</v>
          </cell>
        </row>
        <row r="74">
          <cell r="A74"/>
          <cell r="B74" t="str">
            <v>11950</v>
          </cell>
          <cell r="C74" t="str">
            <v>INS</v>
          </cell>
          <cell r="D74" t="str">
            <v>Não Encontrado</v>
          </cell>
          <cell r="E74">
            <v>2</v>
          </cell>
          <cell r="F74" t="str">
            <v>Não Encontrado</v>
          </cell>
          <cell r="G74" t="e">
            <v>#N/A</v>
          </cell>
          <cell r="H74">
            <v>0</v>
          </cell>
          <cell r="I74" t="e">
            <v>#N/A</v>
          </cell>
          <cell r="J74">
            <v>0</v>
          </cell>
          <cell r="K74" t="e">
            <v>#N/A</v>
          </cell>
          <cell r="L74" t="e">
            <v>#N/A</v>
          </cell>
        </row>
        <row r="75">
          <cell r="A75"/>
          <cell r="B75" t="str">
            <v>38101</v>
          </cell>
          <cell r="C75" t="str">
            <v>INS</v>
          </cell>
          <cell r="D75" t="str">
            <v>Não Encontrado</v>
          </cell>
          <cell r="E75">
            <v>1</v>
          </cell>
          <cell r="F75" t="str">
            <v>Não Encontrado</v>
          </cell>
          <cell r="G75" t="e">
            <v>#N/A</v>
          </cell>
          <cell r="H75">
            <v>0</v>
          </cell>
          <cell r="I75" t="e">
            <v>#N/A</v>
          </cell>
          <cell r="J75">
            <v>0</v>
          </cell>
          <cell r="K75" t="e">
            <v>#N/A</v>
          </cell>
          <cell r="L75" t="e">
            <v>#N/A</v>
          </cell>
        </row>
        <row r="76">
          <cell r="A76"/>
          <cell r="B76" t="str">
            <v>88247</v>
          </cell>
          <cell r="C76" t="str">
            <v>COMP</v>
          </cell>
          <cell r="D76" t="str">
            <v>AUXILIAR DE ELETRICISTA COM ENCARGOS COMPLEMENTARES</v>
          </cell>
          <cell r="E76">
            <v>0.40899999999999997</v>
          </cell>
          <cell r="F76" t="str">
            <v>H</v>
          </cell>
          <cell r="G76">
            <v>18.61</v>
          </cell>
          <cell r="H76">
            <v>5.51</v>
          </cell>
          <cell r="I76">
            <v>24.119999999999997</v>
          </cell>
          <cell r="J76">
            <v>2.25</v>
          </cell>
          <cell r="K76">
            <v>7.611489999999999</v>
          </cell>
          <cell r="L76">
            <v>9.8614899999999999</v>
          </cell>
        </row>
        <row r="77">
          <cell r="A77"/>
          <cell r="B77" t="str">
            <v>88264</v>
          </cell>
          <cell r="C77" t="str">
            <v>COMP</v>
          </cell>
          <cell r="D77" t="str">
            <v>ELETRICISTA COM ENCARGOS COMPLEMENTARES</v>
          </cell>
          <cell r="E77">
            <v>0.40899999999999997</v>
          </cell>
          <cell r="F77" t="str">
            <v>H</v>
          </cell>
          <cell r="G77">
            <v>21.96</v>
          </cell>
          <cell r="H77">
            <v>5.51</v>
          </cell>
          <cell r="I77">
            <v>27.47</v>
          </cell>
          <cell r="J77">
            <v>2.25</v>
          </cell>
          <cell r="K77">
            <v>8.9816400000000005</v>
          </cell>
          <cell r="L77">
            <v>11.231640000000001</v>
          </cell>
        </row>
        <row r="78">
          <cell r="A78" t="str">
            <v>C12</v>
          </cell>
          <cell r="B78"/>
          <cell r="C78">
            <v>6</v>
          </cell>
          <cell r="D78" t="str">
            <v>CONDULETE TIPO "E" 4x2'' DE PVC, COM MÓDULO E TAMPA PARA 2 INTERRUPTORES PARA ELETRODUTO ROSCÁVEL COM INSTALAÇÃO</v>
          </cell>
          <cell r="E78"/>
          <cell r="F78" t="str">
            <v>un</v>
          </cell>
          <cell r="G78"/>
          <cell r="H78"/>
          <cell r="I78"/>
          <cell r="J78">
            <v>4.5</v>
          </cell>
          <cell r="K78" t="e">
            <v>#N/A</v>
          </cell>
          <cell r="L78" t="e">
            <v>#N/A</v>
          </cell>
        </row>
        <row r="79">
          <cell r="A79"/>
          <cell r="B79" t="str">
            <v>39334</v>
          </cell>
          <cell r="C79" t="str">
            <v>INS</v>
          </cell>
          <cell r="D79" t="str">
            <v>Não Encontrado</v>
          </cell>
          <cell r="E79">
            <v>1</v>
          </cell>
          <cell r="F79" t="str">
            <v>Não Encontrado</v>
          </cell>
          <cell r="G79" t="e">
            <v>#N/A</v>
          </cell>
          <cell r="H79">
            <v>0</v>
          </cell>
          <cell r="I79" t="e">
            <v>#N/A</v>
          </cell>
          <cell r="J79">
            <v>0</v>
          </cell>
          <cell r="K79" t="e">
            <v>#N/A</v>
          </cell>
          <cell r="L79" t="e">
            <v>#N/A</v>
          </cell>
        </row>
        <row r="80">
          <cell r="A80"/>
          <cell r="B80" t="str">
            <v>38093</v>
          </cell>
          <cell r="C80" t="str">
            <v>INS</v>
          </cell>
          <cell r="D80" t="str">
            <v>Não Encontrado</v>
          </cell>
          <cell r="E80">
            <v>1</v>
          </cell>
          <cell r="F80" t="str">
            <v>Não Encontrado</v>
          </cell>
          <cell r="G80" t="e">
            <v>#N/A</v>
          </cell>
          <cell r="H80">
            <v>0</v>
          </cell>
          <cell r="I80" t="e">
            <v>#N/A</v>
          </cell>
          <cell r="J80">
            <v>0</v>
          </cell>
          <cell r="K80" t="e">
            <v>#N/A</v>
          </cell>
          <cell r="L80" t="e">
            <v>#N/A</v>
          </cell>
        </row>
        <row r="81">
          <cell r="A81"/>
          <cell r="B81" t="str">
            <v>38112</v>
          </cell>
          <cell r="C81" t="str">
            <v>INS</v>
          </cell>
          <cell r="D81" t="str">
            <v>Não Encontrado</v>
          </cell>
          <cell r="E81">
            <v>2</v>
          </cell>
          <cell r="F81" t="str">
            <v>Não Encontrado</v>
          </cell>
          <cell r="G81" t="e">
            <v>#N/A</v>
          </cell>
          <cell r="H81">
            <v>0</v>
          </cell>
          <cell r="I81" t="e">
            <v>#N/A</v>
          </cell>
          <cell r="J81">
            <v>0</v>
          </cell>
          <cell r="K81" t="e">
            <v>#N/A</v>
          </cell>
          <cell r="L81" t="e">
            <v>#N/A</v>
          </cell>
        </row>
        <row r="82">
          <cell r="A82"/>
          <cell r="B82" t="str">
            <v>11950</v>
          </cell>
          <cell r="C82" t="str">
            <v>INS</v>
          </cell>
          <cell r="D82" t="str">
            <v>Não Encontrado</v>
          </cell>
          <cell r="E82">
            <v>2</v>
          </cell>
          <cell r="F82" t="str">
            <v>Não Encontrado</v>
          </cell>
          <cell r="G82" t="e">
            <v>#N/A</v>
          </cell>
          <cell r="H82">
            <v>0</v>
          </cell>
          <cell r="I82" t="e">
            <v>#N/A</v>
          </cell>
          <cell r="J82">
            <v>0</v>
          </cell>
          <cell r="K82" t="e">
            <v>#N/A</v>
          </cell>
          <cell r="L82" t="e">
            <v>#N/A</v>
          </cell>
        </row>
        <row r="83">
          <cell r="A83"/>
          <cell r="B83" t="str">
            <v>88247</v>
          </cell>
          <cell r="C83" t="str">
            <v>COMP</v>
          </cell>
          <cell r="D83" t="str">
            <v>AUXILIAR DE ELETRICISTA COM ENCARGOS COMPLEMENTARES</v>
          </cell>
          <cell r="E83">
            <v>0.40899999999999997</v>
          </cell>
          <cell r="F83" t="str">
            <v>H</v>
          </cell>
          <cell r="G83">
            <v>18.61</v>
          </cell>
          <cell r="H83">
            <v>5.51</v>
          </cell>
          <cell r="I83">
            <v>24.119999999999997</v>
          </cell>
          <cell r="J83">
            <v>2.25</v>
          </cell>
          <cell r="K83">
            <v>7.611489999999999</v>
          </cell>
          <cell r="L83">
            <v>9.8614899999999999</v>
          </cell>
        </row>
        <row r="84">
          <cell r="A84"/>
          <cell r="B84" t="str">
            <v>88264</v>
          </cell>
          <cell r="C84" t="str">
            <v>COMP</v>
          </cell>
          <cell r="D84" t="str">
            <v>ELETRICISTA COM ENCARGOS COMPLEMENTARES</v>
          </cell>
          <cell r="E84">
            <v>0.40899999999999997</v>
          </cell>
          <cell r="F84" t="str">
            <v>H</v>
          </cell>
          <cell r="G84">
            <v>21.96</v>
          </cell>
          <cell r="H84">
            <v>5.51</v>
          </cell>
          <cell r="I84">
            <v>27.47</v>
          </cell>
          <cell r="J84">
            <v>2.25</v>
          </cell>
          <cell r="K84">
            <v>8.9816400000000005</v>
          </cell>
          <cell r="L84">
            <v>11.231640000000001</v>
          </cell>
        </row>
        <row r="85">
          <cell r="A85" t="str">
            <v>C13</v>
          </cell>
          <cell r="B85"/>
          <cell r="C85">
            <v>4</v>
          </cell>
          <cell r="D85" t="str">
            <v>LUMINÁRIA DE SOBREPOR EM CHAPA DE AÇO, COM 2 LÂMPADAS TUBULARES LED DE 18/20W - FORNECIMENTO E INSTALAÇÃO. AF_02/2020</v>
          </cell>
          <cell r="E85"/>
          <cell r="F85" t="str">
            <v>un</v>
          </cell>
          <cell r="G85"/>
          <cell r="H85"/>
          <cell r="I85"/>
          <cell r="J85">
            <v>3.23</v>
          </cell>
          <cell r="K85" t="e">
            <v>#N/A</v>
          </cell>
          <cell r="L85" t="e">
            <v>#N/A</v>
          </cell>
        </row>
        <row r="86">
          <cell r="A86"/>
          <cell r="B86" t="str">
            <v>38784</v>
          </cell>
          <cell r="C86" t="str">
            <v>INS</v>
          </cell>
          <cell r="D86" t="str">
            <v>Não Encontrado</v>
          </cell>
          <cell r="E86">
            <v>1</v>
          </cell>
          <cell r="F86" t="str">
            <v>Não Encontrado</v>
          </cell>
          <cell r="G86" t="e">
            <v>#N/A</v>
          </cell>
          <cell r="H86">
            <v>0</v>
          </cell>
          <cell r="I86" t="e">
            <v>#N/A</v>
          </cell>
          <cell r="J86">
            <v>0</v>
          </cell>
          <cell r="K86" t="e">
            <v>#N/A</v>
          </cell>
          <cell r="L86" t="e">
            <v>#N/A</v>
          </cell>
        </row>
        <row r="87">
          <cell r="A87"/>
          <cell r="B87" t="str">
            <v>39387</v>
          </cell>
          <cell r="C87" t="str">
            <v>INS</v>
          </cell>
          <cell r="D87" t="str">
            <v>Não Encontrado</v>
          </cell>
          <cell r="E87">
            <v>2</v>
          </cell>
          <cell r="F87" t="str">
            <v>Não Encontrado</v>
          </cell>
          <cell r="G87" t="e">
            <v>#N/A</v>
          </cell>
          <cell r="H87">
            <v>0</v>
          </cell>
          <cell r="I87" t="e">
            <v>#N/A</v>
          </cell>
          <cell r="J87">
            <v>0</v>
          </cell>
          <cell r="K87" t="e">
            <v>#N/A</v>
          </cell>
          <cell r="L87" t="e">
            <v>#N/A</v>
          </cell>
        </row>
        <row r="88">
          <cell r="A88"/>
          <cell r="B88" t="str">
            <v>88247</v>
          </cell>
          <cell r="C88" t="str">
            <v>COMP</v>
          </cell>
          <cell r="D88" t="str">
            <v>AUXILIAR DE ELETRICISTA COM ENCARGOS COMPLEMENTARES</v>
          </cell>
          <cell r="E88">
            <v>0.17269999999999999</v>
          </cell>
          <cell r="F88" t="str">
            <v>H</v>
          </cell>
          <cell r="G88">
            <v>18.61</v>
          </cell>
          <cell r="H88">
            <v>5.51</v>
          </cell>
          <cell r="I88">
            <v>24.119999999999997</v>
          </cell>
          <cell r="J88">
            <v>0.95</v>
          </cell>
          <cell r="K88">
            <v>3.2139469999999997</v>
          </cell>
          <cell r="L88">
            <v>4.1639469999999994</v>
          </cell>
        </row>
        <row r="89">
          <cell r="A89"/>
          <cell r="B89" t="str">
            <v>88264</v>
          </cell>
          <cell r="C89" t="str">
            <v>COMP</v>
          </cell>
          <cell r="D89" t="str">
            <v>ELETRICISTA COM ENCARGOS COMPLEMENTARES</v>
          </cell>
          <cell r="E89">
            <v>0.41439999999999999</v>
          </cell>
          <cell r="F89" t="str">
            <v>H</v>
          </cell>
          <cell r="G89">
            <v>21.96</v>
          </cell>
          <cell r="H89">
            <v>5.51</v>
          </cell>
          <cell r="I89">
            <v>27.47</v>
          </cell>
          <cell r="J89">
            <v>2.2799999999999998</v>
          </cell>
          <cell r="K89">
            <v>9.1002240000000008</v>
          </cell>
          <cell r="L89">
            <v>11.380224</v>
          </cell>
        </row>
        <row r="90">
          <cell r="A90" t="str">
            <v>C14</v>
          </cell>
          <cell r="B90"/>
          <cell r="C90">
            <v>6</v>
          </cell>
          <cell r="D90" t="str">
            <v>CONDULETE TIPO "X" 4x2'' DE PVC, COM MÓDULO E TAMPA PARA 1 TOMADAS 2P+T/10A PARA ELETRODUTO ROSCÁVEL COM INSTALAÇÃO</v>
          </cell>
          <cell r="E90"/>
          <cell r="F90" t="str">
            <v>un</v>
          </cell>
          <cell r="G90"/>
          <cell r="H90"/>
          <cell r="I90"/>
          <cell r="J90">
            <v>4.5</v>
          </cell>
          <cell r="K90" t="e">
            <v>#N/A</v>
          </cell>
          <cell r="L90" t="e">
            <v>#N/A</v>
          </cell>
        </row>
        <row r="91">
          <cell r="A91"/>
          <cell r="B91" t="str">
            <v>39344</v>
          </cell>
          <cell r="C91" t="str">
            <v>INS</v>
          </cell>
          <cell r="D91" t="str">
            <v>Não Encontrado</v>
          </cell>
          <cell r="E91">
            <v>1</v>
          </cell>
          <cell r="F91" t="str">
            <v>Não Encontrado</v>
          </cell>
          <cell r="G91" t="e">
            <v>#N/A</v>
          </cell>
          <cell r="H91">
            <v>0</v>
          </cell>
          <cell r="I91" t="e">
            <v>#N/A</v>
          </cell>
          <cell r="J91">
            <v>0</v>
          </cell>
          <cell r="K91" t="e">
            <v>#N/A</v>
          </cell>
          <cell r="L91" t="e">
            <v>#N/A</v>
          </cell>
        </row>
        <row r="92">
          <cell r="A92"/>
          <cell r="B92" t="str">
            <v>38092</v>
          </cell>
          <cell r="C92" t="str">
            <v>INS</v>
          </cell>
          <cell r="D92" t="str">
            <v>Não Encontrado</v>
          </cell>
          <cell r="E92">
            <v>1</v>
          </cell>
          <cell r="F92" t="str">
            <v>Não Encontrado</v>
          </cell>
          <cell r="G92" t="e">
            <v>#N/A</v>
          </cell>
          <cell r="H92">
            <v>0</v>
          </cell>
          <cell r="I92" t="e">
            <v>#N/A</v>
          </cell>
          <cell r="J92">
            <v>0</v>
          </cell>
          <cell r="K92" t="e">
            <v>#N/A</v>
          </cell>
          <cell r="L92" t="e">
            <v>#N/A</v>
          </cell>
        </row>
        <row r="93">
          <cell r="A93"/>
          <cell r="B93" t="str">
            <v>11950</v>
          </cell>
          <cell r="C93" t="str">
            <v>INS</v>
          </cell>
          <cell r="D93" t="str">
            <v>Não Encontrado</v>
          </cell>
          <cell r="E93">
            <v>2</v>
          </cell>
          <cell r="F93" t="str">
            <v>Não Encontrado</v>
          </cell>
          <cell r="G93" t="e">
            <v>#N/A</v>
          </cell>
          <cell r="H93">
            <v>0</v>
          </cell>
          <cell r="I93" t="e">
            <v>#N/A</v>
          </cell>
          <cell r="J93">
            <v>0</v>
          </cell>
          <cell r="K93" t="e">
            <v>#N/A</v>
          </cell>
          <cell r="L93" t="e">
            <v>#N/A</v>
          </cell>
        </row>
        <row r="94">
          <cell r="A94"/>
          <cell r="B94" t="str">
            <v>38101</v>
          </cell>
          <cell r="C94" t="str">
            <v>INS</v>
          </cell>
          <cell r="D94" t="str">
            <v>Não Encontrado</v>
          </cell>
          <cell r="E94">
            <v>1</v>
          </cell>
          <cell r="F94" t="str">
            <v>Não Encontrado</v>
          </cell>
          <cell r="G94" t="e">
            <v>#N/A</v>
          </cell>
          <cell r="H94">
            <v>0</v>
          </cell>
          <cell r="I94" t="e">
            <v>#N/A</v>
          </cell>
          <cell r="J94">
            <v>0</v>
          </cell>
          <cell r="K94" t="e">
            <v>#N/A</v>
          </cell>
          <cell r="L94" t="e">
            <v>#N/A</v>
          </cell>
        </row>
        <row r="95">
          <cell r="A95"/>
          <cell r="B95" t="str">
            <v>88247</v>
          </cell>
          <cell r="C95" t="str">
            <v>COMP</v>
          </cell>
          <cell r="D95" t="str">
            <v>AUXILIAR DE ELETRICISTA COM ENCARGOS COMPLEMENTARES</v>
          </cell>
          <cell r="E95">
            <v>0.40899999999999997</v>
          </cell>
          <cell r="F95" t="str">
            <v>H</v>
          </cell>
          <cell r="G95">
            <v>18.61</v>
          </cell>
          <cell r="H95">
            <v>5.51</v>
          </cell>
          <cell r="I95">
            <v>24.119999999999997</v>
          </cell>
          <cell r="J95">
            <v>2.25</v>
          </cell>
          <cell r="K95">
            <v>7.611489999999999</v>
          </cell>
          <cell r="L95">
            <v>9.8614899999999999</v>
          </cell>
        </row>
        <row r="96">
          <cell r="A96"/>
          <cell r="B96" t="str">
            <v>88264</v>
          </cell>
          <cell r="C96" t="str">
            <v>COMP</v>
          </cell>
          <cell r="D96" t="str">
            <v>ELETRICISTA COM ENCARGOS COMPLEMENTARES</v>
          </cell>
          <cell r="E96">
            <v>0.40899999999999997</v>
          </cell>
          <cell r="F96" t="str">
            <v>H</v>
          </cell>
          <cell r="G96">
            <v>21.96</v>
          </cell>
          <cell r="H96">
            <v>5.51</v>
          </cell>
          <cell r="I96">
            <v>27.47</v>
          </cell>
          <cell r="J96">
            <v>2.25</v>
          </cell>
          <cell r="K96">
            <v>8.9816400000000005</v>
          </cell>
          <cell r="L96">
            <v>11.231640000000001</v>
          </cell>
        </row>
        <row r="97">
          <cell r="A97" t="str">
            <v>C15</v>
          </cell>
          <cell r="B97"/>
          <cell r="C97">
            <v>4</v>
          </cell>
          <cell r="D97" t="str">
            <v>DISPOSITIVO DR MONOPOLAR TIPO DIN, CORRENTE NOMINAL DE 30mA /40A- FORNECIMENTO E INSTALAÇÃO</v>
          </cell>
          <cell r="E97"/>
          <cell r="F97" t="str">
            <v>un</v>
          </cell>
          <cell r="G97"/>
          <cell r="H97"/>
          <cell r="I97"/>
          <cell r="J97">
            <v>3</v>
          </cell>
          <cell r="K97" t="e">
            <v>#N/A</v>
          </cell>
          <cell r="L97" t="e">
            <v>#N/A</v>
          </cell>
        </row>
        <row r="98">
          <cell r="A98"/>
          <cell r="B98" t="str">
            <v>1573</v>
          </cell>
          <cell r="C98" t="str">
            <v>INS</v>
          </cell>
          <cell r="D98" t="str">
            <v>Não Encontrado</v>
          </cell>
          <cell r="E98">
            <v>2</v>
          </cell>
          <cell r="F98" t="str">
            <v>Não Encontrado</v>
          </cell>
          <cell r="G98" t="e">
            <v>#N/A</v>
          </cell>
          <cell r="H98">
            <v>0</v>
          </cell>
          <cell r="I98" t="e">
            <v>#N/A</v>
          </cell>
          <cell r="J98">
            <v>0</v>
          </cell>
          <cell r="K98" t="e">
            <v>#N/A</v>
          </cell>
          <cell r="L98" t="e">
            <v>#N/A</v>
          </cell>
        </row>
        <row r="99">
          <cell r="A99"/>
          <cell r="B99" t="str">
            <v>39446</v>
          </cell>
          <cell r="C99" t="str">
            <v>INS</v>
          </cell>
          <cell r="D99" t="str">
            <v>Não Encontrado</v>
          </cell>
          <cell r="E99">
            <v>1</v>
          </cell>
          <cell r="F99" t="str">
            <v>Não Encontrado</v>
          </cell>
          <cell r="G99" t="e">
            <v>#N/A</v>
          </cell>
          <cell r="H99">
            <v>0</v>
          </cell>
          <cell r="I99" t="e">
            <v>#N/A</v>
          </cell>
          <cell r="J99">
            <v>0</v>
          </cell>
          <cell r="K99" t="e">
            <v>#N/A</v>
          </cell>
          <cell r="L99" t="e">
            <v>#N/A</v>
          </cell>
        </row>
        <row r="100">
          <cell r="A100"/>
          <cell r="B100" t="str">
            <v>88247</v>
          </cell>
          <cell r="C100" t="str">
            <v>COMP</v>
          </cell>
          <cell r="D100" t="str">
            <v>AUXILIAR DE ELETRICISTA COM ENCARGOS COMPLEMENTARES</v>
          </cell>
          <cell r="E100">
            <v>0.27300000000000002</v>
          </cell>
          <cell r="F100" t="str">
            <v>H</v>
          </cell>
          <cell r="G100">
            <v>18.61</v>
          </cell>
          <cell r="H100">
            <v>5.51</v>
          </cell>
          <cell r="I100">
            <v>24.119999999999997</v>
          </cell>
          <cell r="J100">
            <v>1.5</v>
          </cell>
          <cell r="K100">
            <v>5.0805300000000004</v>
          </cell>
          <cell r="L100">
            <v>6.5805300000000004</v>
          </cell>
        </row>
        <row r="101">
          <cell r="A101"/>
          <cell r="B101" t="str">
            <v>88264</v>
          </cell>
          <cell r="C101" t="str">
            <v>COMP</v>
          </cell>
          <cell r="D101" t="str">
            <v>ELETRICISTA COM ENCARGOS COMPLEMENTARES</v>
          </cell>
          <cell r="E101">
            <v>0.27300000000000002</v>
          </cell>
          <cell r="F101" t="str">
            <v>H</v>
          </cell>
          <cell r="G101">
            <v>21.96</v>
          </cell>
          <cell r="H101">
            <v>5.51</v>
          </cell>
          <cell r="I101">
            <v>27.47</v>
          </cell>
          <cell r="J101">
            <v>1.5</v>
          </cell>
          <cell r="K101">
            <v>5.9950800000000006</v>
          </cell>
          <cell r="L101">
            <v>7.4950800000000006</v>
          </cell>
        </row>
        <row r="102">
          <cell r="A102" t="str">
            <v>C16</v>
          </cell>
          <cell r="B102"/>
          <cell r="C102">
            <v>4</v>
          </cell>
          <cell r="D102" t="str">
            <v>DISPOSITIVO DR MONOPOLAR TIPO DIN, CORRENTE NOMINAL DE 30mA /25A- FORNECIMENTO E INSTALAÇÃO</v>
          </cell>
          <cell r="E102"/>
          <cell r="F102" t="str">
            <v>un</v>
          </cell>
          <cell r="G102"/>
          <cell r="H102"/>
          <cell r="I102"/>
          <cell r="J102">
            <v>3</v>
          </cell>
          <cell r="K102" t="e">
            <v>#N/A</v>
          </cell>
          <cell r="L102" t="e">
            <v>#N/A</v>
          </cell>
        </row>
        <row r="103">
          <cell r="A103"/>
          <cell r="B103" t="str">
            <v>1573</v>
          </cell>
          <cell r="C103" t="str">
            <v>INS</v>
          </cell>
          <cell r="D103" t="str">
            <v>Não Encontrado</v>
          </cell>
          <cell r="E103">
            <v>2</v>
          </cell>
          <cell r="F103" t="str">
            <v>Não Encontrado</v>
          </cell>
          <cell r="G103" t="e">
            <v>#N/A</v>
          </cell>
          <cell r="H103">
            <v>0</v>
          </cell>
          <cell r="I103" t="e">
            <v>#N/A</v>
          </cell>
          <cell r="J103">
            <v>0</v>
          </cell>
          <cell r="K103" t="e">
            <v>#N/A</v>
          </cell>
          <cell r="L103" t="e">
            <v>#N/A</v>
          </cell>
        </row>
        <row r="104">
          <cell r="A104"/>
          <cell r="B104" t="str">
            <v>39445</v>
          </cell>
          <cell r="C104" t="str">
            <v>INS</v>
          </cell>
          <cell r="D104" t="str">
            <v>Não Encontrado</v>
          </cell>
          <cell r="E104">
            <v>1</v>
          </cell>
          <cell r="F104" t="str">
            <v>Não Encontrado</v>
          </cell>
          <cell r="G104" t="e">
            <v>#N/A</v>
          </cell>
          <cell r="H104">
            <v>0</v>
          </cell>
          <cell r="I104" t="e">
            <v>#N/A</v>
          </cell>
          <cell r="J104">
            <v>0</v>
          </cell>
          <cell r="K104" t="e">
            <v>#N/A</v>
          </cell>
          <cell r="L104" t="e">
            <v>#N/A</v>
          </cell>
        </row>
        <row r="105">
          <cell r="A105"/>
          <cell r="B105" t="str">
            <v>88247</v>
          </cell>
          <cell r="C105" t="str">
            <v>COMP</v>
          </cell>
          <cell r="D105" t="str">
            <v>AUXILIAR DE ELETRICISTA COM ENCARGOS COMPLEMENTARES</v>
          </cell>
          <cell r="E105">
            <v>0.27300000000000002</v>
          </cell>
          <cell r="F105" t="str">
            <v>H</v>
          </cell>
          <cell r="G105">
            <v>18.61</v>
          </cell>
          <cell r="H105">
            <v>5.51</v>
          </cell>
          <cell r="I105">
            <v>24.119999999999997</v>
          </cell>
          <cell r="J105">
            <v>1.5</v>
          </cell>
          <cell r="K105">
            <v>5.0805300000000004</v>
          </cell>
          <cell r="L105">
            <v>6.5805300000000004</v>
          </cell>
        </row>
        <row r="106">
          <cell r="A106"/>
          <cell r="B106" t="str">
            <v>88264</v>
          </cell>
          <cell r="C106" t="str">
            <v>COMP</v>
          </cell>
          <cell r="D106" t="str">
            <v>ELETRICISTA COM ENCARGOS COMPLEMENTARES</v>
          </cell>
          <cell r="E106">
            <v>0.27300000000000002</v>
          </cell>
          <cell r="F106" t="str">
            <v>H</v>
          </cell>
          <cell r="G106">
            <v>21.96</v>
          </cell>
          <cell r="H106">
            <v>5.51</v>
          </cell>
          <cell r="I106">
            <v>27.47</v>
          </cell>
          <cell r="J106">
            <v>1.5</v>
          </cell>
          <cell r="K106">
            <v>5.9950800000000006</v>
          </cell>
          <cell r="L106">
            <v>7.4950800000000006</v>
          </cell>
        </row>
        <row r="107">
          <cell r="A107" t="str">
            <v>C17</v>
          </cell>
          <cell r="B107"/>
          <cell r="C107">
            <v>6</v>
          </cell>
          <cell r="D107" t="str">
            <v>CONDULETE TIPO "X" 4x2'' DE PVC, COM MÓDULO E TAMPA PARA 1 TOMADAS 2P+T/20A PARA ELETRODUTO ROSCÁVEL COM INSTALAÇÃO</v>
          </cell>
          <cell r="E107"/>
          <cell r="F107" t="str">
            <v>un</v>
          </cell>
          <cell r="G107"/>
          <cell r="H107"/>
          <cell r="I107"/>
          <cell r="J107">
            <v>4.5</v>
          </cell>
          <cell r="K107" t="e">
            <v>#N/A</v>
          </cell>
          <cell r="L107" t="e">
            <v>#N/A</v>
          </cell>
        </row>
        <row r="108">
          <cell r="A108"/>
          <cell r="B108" t="str">
            <v>39344</v>
          </cell>
          <cell r="C108" t="str">
            <v>INS</v>
          </cell>
          <cell r="D108" t="str">
            <v>Não Encontrado</v>
          </cell>
          <cell r="E108">
            <v>1</v>
          </cell>
          <cell r="F108" t="str">
            <v>Não Encontrado</v>
          </cell>
          <cell r="G108" t="e">
            <v>#N/A</v>
          </cell>
          <cell r="H108">
            <v>0</v>
          </cell>
          <cell r="I108" t="e">
            <v>#N/A</v>
          </cell>
          <cell r="J108">
            <v>0</v>
          </cell>
          <cell r="K108" t="e">
            <v>#N/A</v>
          </cell>
          <cell r="L108" t="e">
            <v>#N/A</v>
          </cell>
        </row>
        <row r="109">
          <cell r="A109"/>
          <cell r="B109" t="str">
            <v>38092</v>
          </cell>
          <cell r="C109" t="str">
            <v>INS</v>
          </cell>
          <cell r="D109" t="str">
            <v>Não Encontrado</v>
          </cell>
          <cell r="E109">
            <v>1</v>
          </cell>
          <cell r="F109" t="str">
            <v>Não Encontrado</v>
          </cell>
          <cell r="G109" t="e">
            <v>#N/A</v>
          </cell>
          <cell r="H109">
            <v>0</v>
          </cell>
          <cell r="I109" t="e">
            <v>#N/A</v>
          </cell>
          <cell r="J109">
            <v>0</v>
          </cell>
          <cell r="K109" t="e">
            <v>#N/A</v>
          </cell>
          <cell r="L109" t="e">
            <v>#N/A</v>
          </cell>
        </row>
        <row r="110">
          <cell r="A110"/>
          <cell r="B110" t="str">
            <v>11950</v>
          </cell>
          <cell r="C110" t="str">
            <v>INS</v>
          </cell>
          <cell r="D110" t="str">
            <v>Não Encontrado</v>
          </cell>
          <cell r="E110">
            <v>2</v>
          </cell>
          <cell r="F110" t="str">
            <v>Não Encontrado</v>
          </cell>
          <cell r="G110" t="e">
            <v>#N/A</v>
          </cell>
          <cell r="H110">
            <v>0</v>
          </cell>
          <cell r="I110" t="e">
            <v>#N/A</v>
          </cell>
          <cell r="J110">
            <v>0</v>
          </cell>
          <cell r="K110" t="e">
            <v>#N/A</v>
          </cell>
          <cell r="L110" t="e">
            <v>#N/A</v>
          </cell>
        </row>
        <row r="111">
          <cell r="A111"/>
          <cell r="B111" t="str">
            <v>38102</v>
          </cell>
          <cell r="C111" t="str">
            <v>INS</v>
          </cell>
          <cell r="D111" t="str">
            <v>Não Encontrado</v>
          </cell>
          <cell r="E111">
            <v>1</v>
          </cell>
          <cell r="F111" t="str">
            <v>Não Encontrado</v>
          </cell>
          <cell r="G111" t="e">
            <v>#N/A</v>
          </cell>
          <cell r="H111">
            <v>0</v>
          </cell>
          <cell r="I111" t="e">
            <v>#N/A</v>
          </cell>
          <cell r="J111">
            <v>0</v>
          </cell>
          <cell r="K111" t="e">
            <v>#N/A</v>
          </cell>
          <cell r="L111" t="e">
            <v>#N/A</v>
          </cell>
        </row>
        <row r="112">
          <cell r="A112"/>
          <cell r="B112" t="str">
            <v>88247</v>
          </cell>
          <cell r="C112" t="str">
            <v>COMP</v>
          </cell>
          <cell r="D112" t="str">
            <v>AUXILIAR DE ELETRICISTA COM ENCARGOS COMPLEMENTARES</v>
          </cell>
          <cell r="E112">
            <v>0.40899999999999997</v>
          </cell>
          <cell r="F112" t="str">
            <v>H</v>
          </cell>
          <cell r="G112">
            <v>18.61</v>
          </cell>
          <cell r="H112">
            <v>5.51</v>
          </cell>
          <cell r="I112">
            <v>24.119999999999997</v>
          </cell>
          <cell r="J112">
            <v>2.25</v>
          </cell>
          <cell r="K112">
            <v>7.611489999999999</v>
          </cell>
          <cell r="L112">
            <v>9.8614899999999999</v>
          </cell>
        </row>
        <row r="113">
          <cell r="A113"/>
          <cell r="B113" t="str">
            <v>88264</v>
          </cell>
          <cell r="C113" t="str">
            <v>COMP</v>
          </cell>
          <cell r="D113" t="str">
            <v>ELETRICISTA COM ENCARGOS COMPLEMENTARES</v>
          </cell>
          <cell r="E113">
            <v>0.40899999999999997</v>
          </cell>
          <cell r="F113" t="str">
            <v>H</v>
          </cell>
          <cell r="G113">
            <v>21.96</v>
          </cell>
          <cell r="H113">
            <v>5.51</v>
          </cell>
          <cell r="I113">
            <v>27.47</v>
          </cell>
          <cell r="J113">
            <v>2.25</v>
          </cell>
          <cell r="K113">
            <v>8.9816400000000005</v>
          </cell>
          <cell r="L113">
            <v>11.231640000000001</v>
          </cell>
        </row>
        <row r="114">
          <cell r="A114" t="str">
            <v>C18</v>
          </cell>
          <cell r="B114"/>
          <cell r="C114">
            <v>6</v>
          </cell>
          <cell r="D114" t="str">
            <v>CONDULETE TIPO "X" 4x2'' DE PVC, COM MÓDULO E TAMPA PARA 2 INTERRUPTORES PARA ELETRODUTO ROSCÁVEL COM INSTALAÇÃO</v>
          </cell>
          <cell r="E114"/>
          <cell r="F114" t="str">
            <v>un</v>
          </cell>
          <cell r="G114"/>
          <cell r="H114"/>
          <cell r="I114"/>
          <cell r="J114">
            <v>4.5</v>
          </cell>
          <cell r="K114" t="e">
            <v>#N/A</v>
          </cell>
          <cell r="L114" t="e">
            <v>#N/A</v>
          </cell>
        </row>
        <row r="115">
          <cell r="A115"/>
          <cell r="B115" t="str">
            <v>39344</v>
          </cell>
          <cell r="C115" t="str">
            <v>INS</v>
          </cell>
          <cell r="D115" t="str">
            <v>Não Encontrado</v>
          </cell>
          <cell r="E115">
            <v>1</v>
          </cell>
          <cell r="F115" t="str">
            <v>Não Encontrado</v>
          </cell>
          <cell r="G115" t="e">
            <v>#N/A</v>
          </cell>
          <cell r="H115">
            <v>0</v>
          </cell>
          <cell r="I115" t="e">
            <v>#N/A</v>
          </cell>
          <cell r="J115">
            <v>0</v>
          </cell>
          <cell r="K115" t="e">
            <v>#N/A</v>
          </cell>
          <cell r="L115" t="e">
            <v>#N/A</v>
          </cell>
        </row>
        <row r="116">
          <cell r="A116"/>
          <cell r="B116" t="str">
            <v>38094</v>
          </cell>
          <cell r="C116" t="str">
            <v>INS</v>
          </cell>
          <cell r="D116" t="str">
            <v>Não Encontrado</v>
          </cell>
          <cell r="E116">
            <v>1</v>
          </cell>
          <cell r="F116" t="str">
            <v>Não Encontrado</v>
          </cell>
          <cell r="G116" t="e">
            <v>#N/A</v>
          </cell>
          <cell r="H116">
            <v>0</v>
          </cell>
          <cell r="I116" t="e">
            <v>#N/A</v>
          </cell>
          <cell r="J116">
            <v>0</v>
          </cell>
          <cell r="K116" t="e">
            <v>#N/A</v>
          </cell>
          <cell r="L116" t="e">
            <v>#N/A</v>
          </cell>
        </row>
        <row r="117">
          <cell r="A117"/>
          <cell r="B117" t="str">
            <v>38112</v>
          </cell>
          <cell r="C117" t="str">
            <v>INS</v>
          </cell>
          <cell r="D117" t="str">
            <v>Não Encontrado</v>
          </cell>
          <cell r="E117">
            <v>2</v>
          </cell>
          <cell r="F117" t="str">
            <v>Não Encontrado</v>
          </cell>
          <cell r="G117" t="e">
            <v>#N/A</v>
          </cell>
          <cell r="H117">
            <v>0</v>
          </cell>
          <cell r="I117" t="e">
            <v>#N/A</v>
          </cell>
          <cell r="J117">
            <v>0</v>
          </cell>
          <cell r="K117" t="e">
            <v>#N/A</v>
          </cell>
          <cell r="L117" t="e">
            <v>#N/A</v>
          </cell>
        </row>
        <row r="118">
          <cell r="A118"/>
          <cell r="B118" t="str">
            <v>11950</v>
          </cell>
          <cell r="C118" t="str">
            <v>INS</v>
          </cell>
          <cell r="D118" t="str">
            <v>Não Encontrado</v>
          </cell>
          <cell r="E118">
            <v>2</v>
          </cell>
          <cell r="F118" t="str">
            <v>Não Encontrado</v>
          </cell>
          <cell r="G118" t="e">
            <v>#N/A</v>
          </cell>
          <cell r="H118">
            <v>0</v>
          </cell>
          <cell r="I118" t="e">
            <v>#N/A</v>
          </cell>
          <cell r="J118">
            <v>0</v>
          </cell>
          <cell r="K118" t="e">
            <v>#N/A</v>
          </cell>
          <cell r="L118" t="e">
            <v>#N/A</v>
          </cell>
        </row>
        <row r="119">
          <cell r="A119"/>
          <cell r="B119" t="str">
            <v>88247</v>
          </cell>
          <cell r="C119" t="str">
            <v>COMP</v>
          </cell>
          <cell r="D119" t="str">
            <v>AUXILIAR DE ELETRICISTA COM ENCARGOS COMPLEMENTARES</v>
          </cell>
          <cell r="E119">
            <v>0.40899999999999997</v>
          </cell>
          <cell r="F119" t="str">
            <v>H</v>
          </cell>
          <cell r="G119">
            <v>18.61</v>
          </cell>
          <cell r="H119">
            <v>5.51</v>
          </cell>
          <cell r="I119">
            <v>24.119999999999997</v>
          </cell>
          <cell r="J119">
            <v>2.25</v>
          </cell>
          <cell r="K119">
            <v>7.611489999999999</v>
          </cell>
          <cell r="L119">
            <v>9.8614899999999999</v>
          </cell>
        </row>
        <row r="120">
          <cell r="A120"/>
          <cell r="B120" t="str">
            <v>88264</v>
          </cell>
          <cell r="C120" t="str">
            <v>COMP</v>
          </cell>
          <cell r="D120" t="str">
            <v>ELETRICISTA COM ENCARGOS COMPLEMENTARES</v>
          </cell>
          <cell r="E120">
            <v>0.40899999999999997</v>
          </cell>
          <cell r="F120" t="str">
            <v>H</v>
          </cell>
          <cell r="G120">
            <v>21.96</v>
          </cell>
          <cell r="H120">
            <v>5.51</v>
          </cell>
          <cell r="I120">
            <v>27.47</v>
          </cell>
          <cell r="J120">
            <v>2.25</v>
          </cell>
          <cell r="K120">
            <v>8.9816400000000005</v>
          </cell>
          <cell r="L120">
            <v>11.231640000000001</v>
          </cell>
        </row>
        <row r="121">
          <cell r="A121" t="str">
            <v>C19</v>
          </cell>
          <cell r="B121"/>
          <cell r="C121">
            <v>6</v>
          </cell>
          <cell r="D121" t="str">
            <v>CONDULETE TIPO "LL" 4x2'' DE PVC, COM MÓDULO E TAMPA PARA 1 TOMADAS 2P+T/10A PARA ELETRODUTO ROSCÁVEL COM INSTALAÇÃO</v>
          </cell>
          <cell r="E121"/>
          <cell r="F121" t="str">
            <v>un</v>
          </cell>
          <cell r="G121"/>
          <cell r="H121"/>
          <cell r="I121"/>
          <cell r="J121">
            <v>4.5</v>
          </cell>
          <cell r="K121" t="e">
            <v>#N/A</v>
          </cell>
          <cell r="L121" t="e">
            <v>#N/A</v>
          </cell>
        </row>
        <row r="122">
          <cell r="A122"/>
          <cell r="B122" t="str">
            <v>12020</v>
          </cell>
          <cell r="C122" t="str">
            <v>INS</v>
          </cell>
          <cell r="D122" t="str">
            <v>Não Encontrado</v>
          </cell>
          <cell r="E122">
            <v>1</v>
          </cell>
          <cell r="F122" t="str">
            <v>Não Encontrado</v>
          </cell>
          <cell r="G122" t="e">
            <v>#N/A</v>
          </cell>
          <cell r="H122">
            <v>0</v>
          </cell>
          <cell r="I122" t="e">
            <v>#N/A</v>
          </cell>
          <cell r="J122">
            <v>0</v>
          </cell>
          <cell r="K122" t="e">
            <v>#N/A</v>
          </cell>
          <cell r="L122" t="e">
            <v>#N/A</v>
          </cell>
        </row>
        <row r="123">
          <cell r="A123"/>
          <cell r="B123" t="str">
            <v>38092</v>
          </cell>
          <cell r="C123" t="str">
            <v>INS</v>
          </cell>
          <cell r="D123" t="str">
            <v>Não Encontrado</v>
          </cell>
          <cell r="E123">
            <v>1</v>
          </cell>
          <cell r="F123" t="str">
            <v>Não Encontrado</v>
          </cell>
          <cell r="G123" t="e">
            <v>#N/A</v>
          </cell>
          <cell r="H123">
            <v>0</v>
          </cell>
          <cell r="I123" t="e">
            <v>#N/A</v>
          </cell>
          <cell r="J123">
            <v>0</v>
          </cell>
          <cell r="K123" t="e">
            <v>#N/A</v>
          </cell>
          <cell r="L123" t="e">
            <v>#N/A</v>
          </cell>
        </row>
        <row r="124">
          <cell r="A124"/>
          <cell r="B124" t="str">
            <v>11950</v>
          </cell>
          <cell r="C124" t="str">
            <v>INS</v>
          </cell>
          <cell r="D124" t="str">
            <v>Não Encontrado</v>
          </cell>
          <cell r="E124">
            <v>2</v>
          </cell>
          <cell r="F124" t="str">
            <v>Não Encontrado</v>
          </cell>
          <cell r="G124" t="e">
            <v>#N/A</v>
          </cell>
          <cell r="H124">
            <v>0</v>
          </cell>
          <cell r="I124" t="e">
            <v>#N/A</v>
          </cell>
          <cell r="J124">
            <v>0</v>
          </cell>
          <cell r="K124" t="e">
            <v>#N/A</v>
          </cell>
          <cell r="L124" t="e">
            <v>#N/A</v>
          </cell>
        </row>
        <row r="125">
          <cell r="A125"/>
          <cell r="B125" t="str">
            <v>38101</v>
          </cell>
          <cell r="C125" t="str">
            <v>INS</v>
          </cell>
          <cell r="D125" t="str">
            <v>Não Encontrado</v>
          </cell>
          <cell r="E125">
            <v>1</v>
          </cell>
          <cell r="F125" t="str">
            <v>Não Encontrado</v>
          </cell>
          <cell r="G125" t="e">
            <v>#N/A</v>
          </cell>
          <cell r="H125">
            <v>0</v>
          </cell>
          <cell r="I125" t="e">
            <v>#N/A</v>
          </cell>
          <cell r="J125">
            <v>0</v>
          </cell>
          <cell r="K125" t="e">
            <v>#N/A</v>
          </cell>
          <cell r="L125" t="e">
            <v>#N/A</v>
          </cell>
        </row>
        <row r="126">
          <cell r="A126"/>
          <cell r="B126" t="str">
            <v>88247</v>
          </cell>
          <cell r="C126" t="str">
            <v>COMP</v>
          </cell>
          <cell r="D126" t="str">
            <v>AUXILIAR DE ELETRICISTA COM ENCARGOS COMPLEMENTARES</v>
          </cell>
          <cell r="E126">
            <v>0.40899999999999997</v>
          </cell>
          <cell r="F126" t="str">
            <v>H</v>
          </cell>
          <cell r="G126">
            <v>18.61</v>
          </cell>
          <cell r="H126">
            <v>5.51</v>
          </cell>
          <cell r="I126">
            <v>24.119999999999997</v>
          </cell>
          <cell r="J126">
            <v>2.25</v>
          </cell>
          <cell r="K126">
            <v>7.611489999999999</v>
          </cell>
          <cell r="L126">
            <v>9.8614899999999999</v>
          </cell>
        </row>
        <row r="127">
          <cell r="A127"/>
          <cell r="B127" t="str">
            <v>88264</v>
          </cell>
          <cell r="C127" t="str">
            <v>COMP</v>
          </cell>
          <cell r="D127" t="str">
            <v>ELETRICISTA COM ENCARGOS COMPLEMENTARES</v>
          </cell>
          <cell r="E127">
            <v>0.40899999999999997</v>
          </cell>
          <cell r="F127" t="str">
            <v>H</v>
          </cell>
          <cell r="G127">
            <v>21.96</v>
          </cell>
          <cell r="H127">
            <v>5.51</v>
          </cell>
          <cell r="I127">
            <v>27.47</v>
          </cell>
          <cell r="J127">
            <v>2.25</v>
          </cell>
          <cell r="K127">
            <v>8.9816400000000005</v>
          </cell>
          <cell r="L127">
            <v>11.231640000000001</v>
          </cell>
        </row>
        <row r="128">
          <cell r="A128" t="str">
            <v>C20</v>
          </cell>
          <cell r="B128"/>
          <cell r="C128">
            <v>6</v>
          </cell>
          <cell r="D128" t="str">
            <v>CONDULETE TIPO "C" 4x2'' DE PVC, COM MÓDULO E TAMPA PARA 2 TOMADAS 2P+T/10A PARA ELETRODUTO ROSCÁVEL COM INSTALAÇÃO</v>
          </cell>
          <cell r="E128"/>
          <cell r="F128" t="str">
            <v>un</v>
          </cell>
          <cell r="G128"/>
          <cell r="H128"/>
          <cell r="I128"/>
          <cell r="J128">
            <v>4.5</v>
          </cell>
          <cell r="K128" t="e">
            <v>#N/A</v>
          </cell>
          <cell r="L128" t="e">
            <v>#N/A</v>
          </cell>
        </row>
        <row r="129">
          <cell r="A129"/>
          <cell r="B129" t="str">
            <v>39331</v>
          </cell>
          <cell r="C129" t="str">
            <v>INS</v>
          </cell>
          <cell r="D129" t="str">
            <v>Não Encontrado</v>
          </cell>
          <cell r="E129">
            <v>1</v>
          </cell>
          <cell r="F129" t="str">
            <v>Não Encontrado</v>
          </cell>
          <cell r="G129" t="e">
            <v>#N/A</v>
          </cell>
          <cell r="H129">
            <v>0</v>
          </cell>
          <cell r="I129" t="e">
            <v>#N/A</v>
          </cell>
          <cell r="J129">
            <v>0</v>
          </cell>
          <cell r="K129" t="e">
            <v>#N/A</v>
          </cell>
          <cell r="L129" t="e">
            <v>#N/A</v>
          </cell>
        </row>
        <row r="130">
          <cell r="A130"/>
          <cell r="B130" t="str">
            <v>38093</v>
          </cell>
          <cell r="C130" t="str">
            <v>INS</v>
          </cell>
          <cell r="D130" t="str">
            <v>Não Encontrado</v>
          </cell>
          <cell r="E130">
            <v>1</v>
          </cell>
          <cell r="F130" t="str">
            <v>Não Encontrado</v>
          </cell>
          <cell r="G130" t="e">
            <v>#N/A</v>
          </cell>
          <cell r="H130">
            <v>0</v>
          </cell>
          <cell r="I130" t="e">
            <v>#N/A</v>
          </cell>
          <cell r="J130">
            <v>0</v>
          </cell>
          <cell r="K130" t="e">
            <v>#N/A</v>
          </cell>
          <cell r="L130" t="e">
            <v>#N/A</v>
          </cell>
        </row>
        <row r="131">
          <cell r="A131"/>
          <cell r="B131" t="str">
            <v>11950</v>
          </cell>
          <cell r="C131" t="str">
            <v>INS</v>
          </cell>
          <cell r="D131" t="str">
            <v>Não Encontrado</v>
          </cell>
          <cell r="E131">
            <v>2</v>
          </cell>
          <cell r="F131" t="str">
            <v>Não Encontrado</v>
          </cell>
          <cell r="G131" t="e">
            <v>#N/A</v>
          </cell>
          <cell r="H131">
            <v>0</v>
          </cell>
          <cell r="I131" t="e">
            <v>#N/A</v>
          </cell>
          <cell r="J131">
            <v>0</v>
          </cell>
          <cell r="K131" t="e">
            <v>#N/A</v>
          </cell>
          <cell r="L131" t="e">
            <v>#N/A</v>
          </cell>
        </row>
        <row r="132">
          <cell r="A132"/>
          <cell r="B132" t="str">
            <v>38101</v>
          </cell>
          <cell r="C132" t="str">
            <v>INS</v>
          </cell>
          <cell r="D132" t="str">
            <v>Não Encontrado</v>
          </cell>
          <cell r="E132">
            <v>2</v>
          </cell>
          <cell r="F132" t="str">
            <v>Não Encontrado</v>
          </cell>
          <cell r="G132" t="e">
            <v>#N/A</v>
          </cell>
          <cell r="H132">
            <v>0</v>
          </cell>
          <cell r="I132" t="e">
            <v>#N/A</v>
          </cell>
          <cell r="J132">
            <v>0</v>
          </cell>
          <cell r="K132" t="e">
            <v>#N/A</v>
          </cell>
          <cell r="L132" t="e">
            <v>#N/A</v>
          </cell>
        </row>
        <row r="133">
          <cell r="A133"/>
          <cell r="B133" t="str">
            <v>88247</v>
          </cell>
          <cell r="C133" t="str">
            <v>COMP</v>
          </cell>
          <cell r="D133" t="str">
            <v>AUXILIAR DE ELETRICISTA COM ENCARGOS COMPLEMENTARES</v>
          </cell>
          <cell r="E133">
            <v>0.40899999999999997</v>
          </cell>
          <cell r="F133" t="str">
            <v>H</v>
          </cell>
          <cell r="G133">
            <v>18.61</v>
          </cell>
          <cell r="H133">
            <v>5.51</v>
          </cell>
          <cell r="I133">
            <v>24.119999999999997</v>
          </cell>
          <cell r="J133">
            <v>2.25</v>
          </cell>
          <cell r="K133">
            <v>7.611489999999999</v>
          </cell>
          <cell r="L133">
            <v>9.8614899999999999</v>
          </cell>
        </row>
        <row r="134">
          <cell r="A134"/>
          <cell r="B134" t="str">
            <v>88264</v>
          </cell>
          <cell r="C134" t="str">
            <v>COMP</v>
          </cell>
          <cell r="D134" t="str">
            <v>ELETRICISTA COM ENCARGOS COMPLEMENTARES</v>
          </cell>
          <cell r="E134">
            <v>0.40899999999999997</v>
          </cell>
          <cell r="F134" t="str">
            <v>H</v>
          </cell>
          <cell r="G134">
            <v>21.96</v>
          </cell>
          <cell r="H134">
            <v>5.51</v>
          </cell>
          <cell r="I134">
            <v>27.47</v>
          </cell>
          <cell r="J134">
            <v>2.25</v>
          </cell>
          <cell r="K134">
            <v>8.9816400000000005</v>
          </cell>
          <cell r="L134">
            <v>11.231640000000001</v>
          </cell>
        </row>
        <row r="135">
          <cell r="A135" t="str">
            <v>C21</v>
          </cell>
          <cell r="B135"/>
          <cell r="C135">
            <v>6</v>
          </cell>
          <cell r="D135" t="str">
            <v>CONDULETE TIPO "C" 4x2'' DE PVC, COM MÓDULO E TAMPA PARA 1 TOMADAS 2P+T/10A PARA ELETRODUTO ROSCÁVEL COM INSTALAÇÃO</v>
          </cell>
          <cell r="E135"/>
          <cell r="F135" t="str">
            <v>un</v>
          </cell>
          <cell r="G135"/>
          <cell r="H135"/>
          <cell r="I135"/>
          <cell r="J135">
            <v>4.5</v>
          </cell>
          <cell r="K135" t="e">
            <v>#N/A</v>
          </cell>
          <cell r="L135" t="e">
            <v>#N/A</v>
          </cell>
        </row>
        <row r="136">
          <cell r="A136"/>
          <cell r="B136" t="str">
            <v>39331</v>
          </cell>
          <cell r="C136" t="str">
            <v>INS</v>
          </cell>
          <cell r="D136" t="str">
            <v>Não Encontrado</v>
          </cell>
          <cell r="E136">
            <v>1</v>
          </cell>
          <cell r="F136" t="str">
            <v>Não Encontrado</v>
          </cell>
          <cell r="G136" t="e">
            <v>#N/A</v>
          </cell>
          <cell r="H136">
            <v>0</v>
          </cell>
          <cell r="I136" t="e">
            <v>#N/A</v>
          </cell>
          <cell r="J136">
            <v>0</v>
          </cell>
          <cell r="K136" t="e">
            <v>#N/A</v>
          </cell>
          <cell r="L136" t="e">
            <v>#N/A</v>
          </cell>
        </row>
        <row r="137">
          <cell r="A137"/>
          <cell r="B137" t="str">
            <v>38092</v>
          </cell>
          <cell r="C137" t="str">
            <v>INS</v>
          </cell>
          <cell r="D137" t="str">
            <v>Não Encontrado</v>
          </cell>
          <cell r="E137">
            <v>1</v>
          </cell>
          <cell r="F137" t="str">
            <v>Não Encontrado</v>
          </cell>
          <cell r="G137" t="e">
            <v>#N/A</v>
          </cell>
          <cell r="H137">
            <v>0</v>
          </cell>
          <cell r="I137" t="e">
            <v>#N/A</v>
          </cell>
          <cell r="J137">
            <v>0</v>
          </cell>
          <cell r="K137" t="e">
            <v>#N/A</v>
          </cell>
          <cell r="L137" t="e">
            <v>#N/A</v>
          </cell>
        </row>
        <row r="138">
          <cell r="A138"/>
          <cell r="B138" t="str">
            <v>11950</v>
          </cell>
          <cell r="C138" t="str">
            <v>INS</v>
          </cell>
          <cell r="D138" t="str">
            <v>Não Encontrado</v>
          </cell>
          <cell r="E138">
            <v>2</v>
          </cell>
          <cell r="F138" t="str">
            <v>Não Encontrado</v>
          </cell>
          <cell r="G138" t="e">
            <v>#N/A</v>
          </cell>
          <cell r="H138">
            <v>0</v>
          </cell>
          <cell r="I138" t="e">
            <v>#N/A</v>
          </cell>
          <cell r="J138">
            <v>0</v>
          </cell>
          <cell r="K138" t="e">
            <v>#N/A</v>
          </cell>
          <cell r="L138" t="e">
            <v>#N/A</v>
          </cell>
        </row>
        <row r="139">
          <cell r="A139"/>
          <cell r="B139" t="str">
            <v>38101</v>
          </cell>
          <cell r="C139" t="str">
            <v>INS</v>
          </cell>
          <cell r="D139" t="str">
            <v>Não Encontrado</v>
          </cell>
          <cell r="E139">
            <v>1</v>
          </cell>
          <cell r="F139" t="str">
            <v>Não Encontrado</v>
          </cell>
          <cell r="G139" t="e">
            <v>#N/A</v>
          </cell>
          <cell r="H139">
            <v>0</v>
          </cell>
          <cell r="I139" t="e">
            <v>#N/A</v>
          </cell>
          <cell r="J139">
            <v>0</v>
          </cell>
          <cell r="K139" t="e">
            <v>#N/A</v>
          </cell>
          <cell r="L139" t="e">
            <v>#N/A</v>
          </cell>
        </row>
        <row r="140">
          <cell r="A140"/>
          <cell r="B140" t="str">
            <v>88247</v>
          </cell>
          <cell r="C140" t="str">
            <v>COMP</v>
          </cell>
          <cell r="D140" t="str">
            <v>AUXILIAR DE ELETRICISTA COM ENCARGOS COMPLEMENTARES</v>
          </cell>
          <cell r="E140">
            <v>0.40899999999999997</v>
          </cell>
          <cell r="F140" t="str">
            <v>H</v>
          </cell>
          <cell r="G140">
            <v>18.61</v>
          </cell>
          <cell r="H140">
            <v>5.51</v>
          </cell>
          <cell r="I140">
            <v>24.119999999999997</v>
          </cell>
          <cell r="J140">
            <v>2.25</v>
          </cell>
          <cell r="K140">
            <v>7.611489999999999</v>
          </cell>
          <cell r="L140">
            <v>9.8614899999999999</v>
          </cell>
        </row>
        <row r="141">
          <cell r="A141"/>
          <cell r="B141" t="str">
            <v>88264</v>
          </cell>
          <cell r="C141" t="str">
            <v>COMP</v>
          </cell>
          <cell r="D141" t="str">
            <v>ELETRICISTA COM ENCARGOS COMPLEMENTARES</v>
          </cell>
          <cell r="E141">
            <v>0.40899999999999997</v>
          </cell>
          <cell r="F141" t="str">
            <v>H</v>
          </cell>
          <cell r="G141">
            <v>21.96</v>
          </cell>
          <cell r="H141">
            <v>5.51</v>
          </cell>
          <cell r="I141">
            <v>27.47</v>
          </cell>
          <cell r="J141">
            <v>2.25</v>
          </cell>
          <cell r="K141">
            <v>8.9816400000000005</v>
          </cell>
          <cell r="L141">
            <v>11.231640000000001</v>
          </cell>
        </row>
        <row r="142">
          <cell r="A142" t="str">
            <v>C22</v>
          </cell>
          <cell r="B142"/>
          <cell r="C142">
            <v>3</v>
          </cell>
          <cell r="D142" t="str">
            <v>CAIXA DE PASSAGEM EM PVC C/ TAMPA APARAFUSADA 15X15X10CM (SOBREPOR), FORNECIMENTO E INSTALACAO. AF_11/2019</v>
          </cell>
          <cell r="E142"/>
          <cell r="F142" t="str">
            <v>un</v>
          </cell>
          <cell r="G142"/>
          <cell r="H142"/>
          <cell r="I142"/>
          <cell r="J142">
            <v>3.8</v>
          </cell>
          <cell r="K142" t="e">
            <v>#N/A</v>
          </cell>
          <cell r="L142" t="e">
            <v>#N/A</v>
          </cell>
        </row>
        <row r="143">
          <cell r="A143"/>
          <cell r="B143" t="str">
            <v>43097</v>
          </cell>
          <cell r="C143" t="str">
            <v>INS</v>
          </cell>
          <cell r="D143" t="str">
            <v>Não Encontrado</v>
          </cell>
          <cell r="E143">
            <v>1</v>
          </cell>
          <cell r="F143" t="str">
            <v>Não Encontrado</v>
          </cell>
          <cell r="G143" t="e">
            <v>#N/A</v>
          </cell>
          <cell r="H143">
            <v>0</v>
          </cell>
          <cell r="I143" t="e">
            <v>#N/A</v>
          </cell>
          <cell r="J143">
            <v>0</v>
          </cell>
          <cell r="K143" t="e">
            <v>#N/A</v>
          </cell>
          <cell r="L143" t="e">
            <v>#N/A</v>
          </cell>
        </row>
        <row r="144">
          <cell r="A144"/>
          <cell r="B144" t="str">
            <v>88247</v>
          </cell>
          <cell r="C144" t="str">
            <v>COMP</v>
          </cell>
          <cell r="D144" t="str">
            <v>AUXILIAR DE ELETRICISTA COM ENCARGOS COMPLEMENTARES</v>
          </cell>
          <cell r="E144">
            <v>0.34599999999999997</v>
          </cell>
          <cell r="F144" t="str">
            <v>H</v>
          </cell>
          <cell r="G144">
            <v>18.61</v>
          </cell>
          <cell r="H144">
            <v>5.51</v>
          </cell>
          <cell r="I144">
            <v>24.119999999999997</v>
          </cell>
          <cell r="J144">
            <v>1.9</v>
          </cell>
          <cell r="K144">
            <v>6.4390599999999996</v>
          </cell>
          <cell r="L144">
            <v>8.3390599999999999</v>
          </cell>
        </row>
        <row r="145">
          <cell r="A145"/>
          <cell r="B145" t="str">
            <v>88264</v>
          </cell>
          <cell r="C145" t="str">
            <v>COMP</v>
          </cell>
          <cell r="D145" t="str">
            <v>ELETRICISTA COM ENCARGOS COMPLEMENTARES</v>
          </cell>
          <cell r="E145">
            <v>0.34599999999999997</v>
          </cell>
          <cell r="F145" t="str">
            <v>H</v>
          </cell>
          <cell r="G145">
            <v>21.96</v>
          </cell>
          <cell r="H145">
            <v>5.51</v>
          </cell>
          <cell r="I145">
            <v>27.47</v>
          </cell>
          <cell r="J145">
            <v>1.9</v>
          </cell>
          <cell r="K145">
            <v>7.59816</v>
          </cell>
          <cell r="L145">
            <v>9.4981600000000004</v>
          </cell>
        </row>
        <row r="146">
          <cell r="A146" t="str">
            <v>C23</v>
          </cell>
          <cell r="B146"/>
          <cell r="C146">
            <v>3</v>
          </cell>
          <cell r="D146" t="str">
            <v>LUMINARIA LED REFLETOR RETANGULAR BIVOLT, LUZ BRANCA, 50 W, INSTALADA EM ÁREA EXTERNA</v>
          </cell>
          <cell r="E146"/>
          <cell r="F146" t="str">
            <v>un</v>
          </cell>
          <cell r="G146"/>
          <cell r="H146"/>
          <cell r="I146"/>
          <cell r="J146">
            <v>4.3</v>
          </cell>
          <cell r="K146" t="e">
            <v>#N/A</v>
          </cell>
          <cell r="L146" t="e">
            <v>#N/A</v>
          </cell>
        </row>
        <row r="147">
          <cell r="A147"/>
          <cell r="B147" t="str">
            <v>39391</v>
          </cell>
          <cell r="C147" t="str">
            <v>INS</v>
          </cell>
          <cell r="D147" t="str">
            <v>Não Encontrado</v>
          </cell>
          <cell r="E147">
            <v>1</v>
          </cell>
          <cell r="F147" t="str">
            <v>Não Encontrado</v>
          </cell>
          <cell r="G147" t="e">
            <v>#N/A</v>
          </cell>
          <cell r="H147">
            <v>0</v>
          </cell>
          <cell r="I147" t="e">
            <v>#N/A</v>
          </cell>
          <cell r="J147">
            <v>0</v>
          </cell>
          <cell r="K147" t="e">
            <v>#N/A</v>
          </cell>
          <cell r="L147" t="e">
            <v>#N/A</v>
          </cell>
        </row>
        <row r="148">
          <cell r="A148"/>
          <cell r="B148" t="str">
            <v>88247</v>
          </cell>
          <cell r="C148" t="str">
            <v>COMP</v>
          </cell>
          <cell r="D148" t="str">
            <v>AUXILIAR DE ELETRICISTA COM ENCARGOS COMPLEMENTARES</v>
          </cell>
          <cell r="E148">
            <v>0.22989999999999999</v>
          </cell>
          <cell r="F148" t="str">
            <v>H</v>
          </cell>
          <cell r="G148">
            <v>18.61</v>
          </cell>
          <cell r="H148">
            <v>5.51</v>
          </cell>
          <cell r="I148">
            <v>24.119999999999997</v>
          </cell>
          <cell r="J148">
            <v>1.26</v>
          </cell>
          <cell r="K148">
            <v>4.2784389999999997</v>
          </cell>
          <cell r="L148">
            <v>5.5384389999999994</v>
          </cell>
        </row>
        <row r="149">
          <cell r="A149"/>
          <cell r="B149" t="str">
            <v>88264</v>
          </cell>
          <cell r="C149" t="str">
            <v>COMP</v>
          </cell>
          <cell r="D149" t="str">
            <v>ELETRICISTA COM ENCARGOS COMPLEMENTARES</v>
          </cell>
          <cell r="E149">
            <v>0.55179999999999996</v>
          </cell>
          <cell r="F149" t="str">
            <v>H</v>
          </cell>
          <cell r="G149">
            <v>21.96</v>
          </cell>
          <cell r="H149">
            <v>5.51</v>
          </cell>
          <cell r="I149">
            <v>27.47</v>
          </cell>
          <cell r="J149">
            <v>3.04</v>
          </cell>
          <cell r="K149">
            <v>12.117528</v>
          </cell>
          <cell r="L149">
            <v>15.157527999999999</v>
          </cell>
        </row>
        <row r="150">
          <cell r="A150" t="str">
            <v>C24</v>
          </cell>
          <cell r="B150"/>
          <cell r="C150">
            <v>7</v>
          </cell>
          <cell r="D150" t="str">
            <v xml:space="preserve"> HASTE E CAIXA DE INSPEÇÃO P/ ATERRAMENTO</v>
          </cell>
          <cell r="E150"/>
          <cell r="F150" t="str">
            <v>un</v>
          </cell>
          <cell r="G150"/>
          <cell r="H150"/>
          <cell r="I150"/>
          <cell r="J150">
            <v>2.78</v>
          </cell>
          <cell r="K150" t="e">
            <v>#N/A</v>
          </cell>
          <cell r="L150" t="e">
            <v>#N/A</v>
          </cell>
        </row>
        <row r="151">
          <cell r="A151"/>
          <cell r="B151" t="str">
            <v>3379</v>
          </cell>
          <cell r="C151" t="str">
            <v>INS</v>
          </cell>
          <cell r="D151" t="str">
            <v>Não Encontrado</v>
          </cell>
          <cell r="E151">
            <v>1</v>
          </cell>
          <cell r="F151" t="str">
            <v>Não Encontrado</v>
          </cell>
          <cell r="G151" t="e">
            <v>#N/A</v>
          </cell>
          <cell r="H151">
            <v>0</v>
          </cell>
          <cell r="I151" t="e">
            <v>#N/A</v>
          </cell>
          <cell r="J151">
            <v>0</v>
          </cell>
          <cell r="K151" t="e">
            <v>#N/A</v>
          </cell>
          <cell r="L151" t="e">
            <v>#N/A</v>
          </cell>
        </row>
        <row r="152">
          <cell r="A152"/>
          <cell r="B152" t="str">
            <v>34643</v>
          </cell>
          <cell r="C152" t="str">
            <v>INS</v>
          </cell>
          <cell r="D152" t="str">
            <v>Não Encontrado</v>
          </cell>
          <cell r="E152">
            <v>1</v>
          </cell>
          <cell r="F152" t="str">
            <v>Não Encontrado</v>
          </cell>
          <cell r="G152" t="e">
            <v>#N/A</v>
          </cell>
          <cell r="H152">
            <v>0</v>
          </cell>
          <cell r="I152" t="e">
            <v>#N/A</v>
          </cell>
          <cell r="J152">
            <v>0</v>
          </cell>
          <cell r="K152" t="e">
            <v>#N/A</v>
          </cell>
          <cell r="L152" t="e">
            <v>#N/A</v>
          </cell>
        </row>
        <row r="153">
          <cell r="A153"/>
          <cell r="B153" t="str">
            <v>4346</v>
          </cell>
          <cell r="C153" t="str">
            <v>INS</v>
          </cell>
          <cell r="D153" t="str">
            <v>Não Encontrado</v>
          </cell>
          <cell r="E153">
            <v>1</v>
          </cell>
          <cell r="F153" t="str">
            <v>Não Encontrado</v>
          </cell>
          <cell r="G153" t="e">
            <v>#N/A</v>
          </cell>
          <cell r="H153">
            <v>0</v>
          </cell>
          <cell r="I153" t="e">
            <v>#N/A</v>
          </cell>
          <cell r="J153">
            <v>0</v>
          </cell>
          <cell r="K153" t="e">
            <v>#N/A</v>
          </cell>
          <cell r="L153" t="e">
            <v>#N/A</v>
          </cell>
        </row>
        <row r="154">
          <cell r="A154"/>
          <cell r="B154" t="str">
            <v>11267</v>
          </cell>
          <cell r="C154" t="str">
            <v>INS</v>
          </cell>
          <cell r="D154" t="str">
            <v>Não Encontrado</v>
          </cell>
          <cell r="E154">
            <v>1</v>
          </cell>
          <cell r="F154" t="str">
            <v>Não Encontrado</v>
          </cell>
          <cell r="G154" t="e">
            <v>#N/A</v>
          </cell>
          <cell r="H154">
            <v>0</v>
          </cell>
          <cell r="I154" t="e">
            <v>#N/A</v>
          </cell>
          <cell r="J154">
            <v>0</v>
          </cell>
          <cell r="K154" t="e">
            <v>#N/A</v>
          </cell>
          <cell r="L154" t="e">
            <v>#N/A</v>
          </cell>
        </row>
        <row r="155">
          <cell r="A155"/>
          <cell r="B155" t="str">
            <v>11864</v>
          </cell>
          <cell r="C155" t="str">
            <v>INS</v>
          </cell>
          <cell r="D155" t="str">
            <v>Não Encontrado</v>
          </cell>
          <cell r="E155">
            <v>1</v>
          </cell>
          <cell r="F155" t="str">
            <v>Não Encontrado</v>
          </cell>
          <cell r="G155" t="e">
            <v>#N/A</v>
          </cell>
          <cell r="H155">
            <v>0</v>
          </cell>
          <cell r="I155" t="e">
            <v>#N/A</v>
          </cell>
          <cell r="J155">
            <v>0</v>
          </cell>
          <cell r="K155" t="e">
            <v>#N/A</v>
          </cell>
          <cell r="L155" t="e">
            <v>#N/A</v>
          </cell>
        </row>
        <row r="156">
          <cell r="A156"/>
          <cell r="B156" t="str">
            <v>88247</v>
          </cell>
          <cell r="C156" t="str">
            <v>COMP</v>
          </cell>
          <cell r="D156" t="str">
            <v>AUXILIAR DE ELETRICISTA COM ENCARGOS COMPLEMENTARES</v>
          </cell>
          <cell r="E156">
            <v>0.25309999999999999</v>
          </cell>
          <cell r="F156" t="str">
            <v>H</v>
          </cell>
          <cell r="G156">
            <v>18.61</v>
          </cell>
          <cell r="H156">
            <v>5.51</v>
          </cell>
          <cell r="I156">
            <v>24.119999999999997</v>
          </cell>
          <cell r="J156">
            <v>1.39</v>
          </cell>
          <cell r="K156">
            <v>4.710191</v>
          </cell>
          <cell r="L156">
            <v>6.1001909999999997</v>
          </cell>
        </row>
        <row r="157">
          <cell r="A157"/>
          <cell r="B157" t="str">
            <v>88264</v>
          </cell>
          <cell r="C157" t="str">
            <v>COMP</v>
          </cell>
          <cell r="D157" t="str">
            <v>ELETRICISTA COM ENCARGOS COMPLEMENTARES</v>
          </cell>
          <cell r="E157">
            <v>0.25309999999999999</v>
          </cell>
          <cell r="F157" t="str">
            <v>H</v>
          </cell>
          <cell r="G157">
            <v>21.96</v>
          </cell>
          <cell r="H157">
            <v>5.51</v>
          </cell>
          <cell r="I157">
            <v>27.47</v>
          </cell>
          <cell r="J157">
            <v>1.39</v>
          </cell>
          <cell r="K157">
            <v>5.5580759999999998</v>
          </cell>
          <cell r="L157">
            <v>6.9480759999999995</v>
          </cell>
        </row>
        <row r="158">
          <cell r="A158" t="str">
            <v>C25</v>
          </cell>
          <cell r="B158"/>
          <cell r="C158">
            <v>3</v>
          </cell>
          <cell r="D158" t="str">
            <v>QUADRO DE DISTRIBUIÇÃO DE ENERGIA EM PVC, SOBREPOSTO, SEM BARRAMENTO, PARA 6 DISJUNTORES - FORNECIMENTO E INSTALAÇÃO. AF_10/2020</v>
          </cell>
          <cell r="E158"/>
          <cell r="F158" t="str">
            <v>un</v>
          </cell>
          <cell r="G158"/>
          <cell r="H158"/>
          <cell r="I158"/>
          <cell r="J158">
            <v>3.58</v>
          </cell>
          <cell r="K158" t="e">
            <v>#N/A</v>
          </cell>
          <cell r="L158" t="e">
            <v>#N/A</v>
          </cell>
        </row>
        <row r="159">
          <cell r="A159"/>
          <cell r="B159" t="str">
            <v>39795</v>
          </cell>
          <cell r="C159" t="str">
            <v>INS</v>
          </cell>
          <cell r="D159" t="str">
            <v>Não Encontrado</v>
          </cell>
          <cell r="E159">
            <v>1</v>
          </cell>
          <cell r="F159" t="str">
            <v>Não Encontrado</v>
          </cell>
          <cell r="G159" t="e">
            <v>#N/A</v>
          </cell>
          <cell r="H159">
            <v>0</v>
          </cell>
          <cell r="I159" t="e">
            <v>#N/A</v>
          </cell>
          <cell r="J159">
            <v>0</v>
          </cell>
          <cell r="K159" t="e">
            <v>#N/A</v>
          </cell>
          <cell r="L159" t="e">
            <v>#N/A</v>
          </cell>
        </row>
        <row r="160">
          <cell r="A160"/>
          <cell r="B160" t="str">
            <v>88247</v>
          </cell>
          <cell r="C160" t="str">
            <v>COMP</v>
          </cell>
          <cell r="D160" t="str">
            <v>AUXILIAR DE ELETRICISTA COM ENCARGOS COMPLEMENTARES</v>
          </cell>
          <cell r="E160">
            <v>0.32590000000000002</v>
          </cell>
          <cell r="F160" t="str">
            <v>H</v>
          </cell>
          <cell r="G160">
            <v>18.61</v>
          </cell>
          <cell r="H160">
            <v>5.51</v>
          </cell>
          <cell r="I160">
            <v>24.119999999999997</v>
          </cell>
          <cell r="J160">
            <v>1.79</v>
          </cell>
          <cell r="K160">
            <v>6.0649990000000003</v>
          </cell>
          <cell r="L160">
            <v>7.8549990000000003</v>
          </cell>
        </row>
        <row r="161">
          <cell r="A161"/>
          <cell r="B161" t="str">
            <v>88264</v>
          </cell>
          <cell r="C161" t="str">
            <v>COMP</v>
          </cell>
          <cell r="D161" t="str">
            <v>ELETRICISTA COM ENCARGOS COMPLEMENTARES</v>
          </cell>
          <cell r="E161">
            <v>0.32590000000000002</v>
          </cell>
          <cell r="F161" t="str">
            <v>H</v>
          </cell>
          <cell r="G161">
            <v>21.96</v>
          </cell>
          <cell r="H161">
            <v>5.51</v>
          </cell>
          <cell r="I161">
            <v>27.47</v>
          </cell>
          <cell r="J161">
            <v>1.79</v>
          </cell>
          <cell r="K161">
            <v>7.1567640000000008</v>
          </cell>
          <cell r="L161">
            <v>8.9467640000000017</v>
          </cell>
        </row>
        <row r="162">
          <cell r="A162" t="str">
            <v>C26</v>
          </cell>
          <cell r="B162"/>
          <cell r="C162">
            <v>4</v>
          </cell>
          <cell r="D162" t="str">
            <v>DISJUNTOR TRIPOLAR TIPO DIN, CORRENTE NOMINAL DE 60 A 100 COM TERMINAL DE COMPRESSÃO P/ CABOS DE 25MM2 - FORNECIMENTO E INSTALAÇÃO. AF_10/2020</v>
          </cell>
          <cell r="E162"/>
          <cell r="F162" t="str">
            <v>un</v>
          </cell>
          <cell r="G162"/>
          <cell r="H162"/>
          <cell r="I162"/>
          <cell r="J162">
            <v>6.24</v>
          </cell>
          <cell r="K162" t="e">
            <v>#N/A</v>
          </cell>
          <cell r="L162" t="e">
            <v>#N/A</v>
          </cell>
        </row>
        <row r="163">
          <cell r="A163"/>
          <cell r="B163" t="str">
            <v>34606</v>
          </cell>
          <cell r="C163" t="str">
            <v>INS</v>
          </cell>
          <cell r="D163" t="str">
            <v>Não Encontrado</v>
          </cell>
          <cell r="E163">
            <v>1</v>
          </cell>
          <cell r="F163" t="str">
            <v>Não Encontrado</v>
          </cell>
          <cell r="G163" t="e">
            <v>#N/A</v>
          </cell>
          <cell r="H163">
            <v>0</v>
          </cell>
          <cell r="I163" t="e">
            <v>#N/A</v>
          </cell>
          <cell r="J163">
            <v>0</v>
          </cell>
          <cell r="K163" t="e">
            <v>#N/A</v>
          </cell>
          <cell r="L163" t="e">
            <v>#N/A</v>
          </cell>
        </row>
        <row r="164">
          <cell r="A164"/>
          <cell r="B164" t="str">
            <v>1576</v>
          </cell>
          <cell r="C164" t="str">
            <v>INS</v>
          </cell>
          <cell r="D164" t="str">
            <v>Não Encontrado</v>
          </cell>
          <cell r="E164">
            <v>3</v>
          </cell>
          <cell r="F164" t="str">
            <v>Não Encontrado</v>
          </cell>
          <cell r="G164" t="e">
            <v>#N/A</v>
          </cell>
          <cell r="H164">
            <v>0</v>
          </cell>
          <cell r="I164" t="e">
            <v>#N/A</v>
          </cell>
          <cell r="J164">
            <v>0</v>
          </cell>
          <cell r="K164" t="e">
            <v>#N/A</v>
          </cell>
          <cell r="L164" t="e">
            <v>#N/A</v>
          </cell>
        </row>
        <row r="165">
          <cell r="A165"/>
          <cell r="B165" t="str">
            <v>88247</v>
          </cell>
          <cell r="C165" t="str">
            <v>COMP</v>
          </cell>
          <cell r="D165" t="str">
            <v>AUXILIAR DE ELETRICISTA COM ENCARGOS COMPLEMENTARES</v>
          </cell>
          <cell r="E165">
            <v>0.56769999999999998</v>
          </cell>
          <cell r="F165" t="str">
            <v>H</v>
          </cell>
          <cell r="G165">
            <v>18.61</v>
          </cell>
          <cell r="H165">
            <v>5.51</v>
          </cell>
          <cell r="I165">
            <v>24.119999999999997</v>
          </cell>
          <cell r="J165">
            <v>3.12</v>
          </cell>
          <cell r="K165">
            <v>10.564897</v>
          </cell>
          <cell r="L165">
            <v>13.684896999999999</v>
          </cell>
        </row>
        <row r="166">
          <cell r="A166"/>
          <cell r="B166" t="str">
            <v>88264</v>
          </cell>
          <cell r="C166" t="str">
            <v>COMP</v>
          </cell>
          <cell r="D166" t="str">
            <v>ELETRICISTA COM ENCARGOS COMPLEMENTARES</v>
          </cell>
          <cell r="E166">
            <v>0.56769999999999998</v>
          </cell>
          <cell r="F166" t="str">
            <v>H</v>
          </cell>
          <cell r="G166">
            <v>21.96</v>
          </cell>
          <cell r="H166">
            <v>5.51</v>
          </cell>
          <cell r="I166">
            <v>27.47</v>
          </cell>
          <cell r="J166">
            <v>3.12</v>
          </cell>
          <cell r="K166">
            <v>12.466692</v>
          </cell>
          <cell r="L166">
            <v>15.586691999999999</v>
          </cell>
        </row>
        <row r="167">
          <cell r="A167" t="str">
            <v>C27</v>
          </cell>
          <cell r="B167"/>
          <cell r="C167">
            <v>23</v>
          </cell>
          <cell r="D167" t="str">
            <v>ENTRADA DE ENERGIA ELÉTRICA, AÉREA, TRIFÁSICA, COM CAIXA DE SOBREPOR, CABODE 25 MM2 E DISJUNTOR DIN 50A a 100A . AF_07/2020_P</v>
          </cell>
          <cell r="E167"/>
          <cell r="F167" t="str">
            <v>un</v>
          </cell>
          <cell r="G167"/>
          <cell r="H167"/>
          <cell r="I167"/>
          <cell r="J167" t="e">
            <v>#N/A</v>
          </cell>
          <cell r="K167" t="e">
            <v>#N/A</v>
          </cell>
          <cell r="L167" t="e">
            <v>#N/A</v>
          </cell>
        </row>
        <row r="168">
          <cell r="A168"/>
          <cell r="B168" t="str">
            <v>1094</v>
          </cell>
          <cell r="C168" t="str">
            <v>INS</v>
          </cell>
          <cell r="D168" t="str">
            <v>Não Encontrado</v>
          </cell>
          <cell r="E168">
            <v>1</v>
          </cell>
          <cell r="F168" t="str">
            <v>Não Encontrado</v>
          </cell>
          <cell r="G168" t="e">
            <v>#N/A</v>
          </cell>
          <cell r="H168">
            <v>0</v>
          </cell>
          <cell r="I168" t="e">
            <v>#N/A</v>
          </cell>
          <cell r="J168">
            <v>0</v>
          </cell>
          <cell r="K168" t="e">
            <v>#N/A</v>
          </cell>
          <cell r="L168" t="e">
            <v>#N/A</v>
          </cell>
        </row>
        <row r="169">
          <cell r="A169"/>
          <cell r="B169" t="str">
            <v>3398</v>
          </cell>
          <cell r="C169" t="str">
            <v>INS</v>
          </cell>
          <cell r="D169" t="str">
            <v>Não Encontrado</v>
          </cell>
          <cell r="E169">
            <v>1</v>
          </cell>
          <cell r="F169" t="str">
            <v>Não Encontrado</v>
          </cell>
          <cell r="G169" t="e">
            <v>#N/A</v>
          </cell>
          <cell r="H169">
            <v>0</v>
          </cell>
          <cell r="I169" t="e">
            <v>#N/A</v>
          </cell>
          <cell r="J169">
            <v>0</v>
          </cell>
          <cell r="K169" t="e">
            <v>#N/A</v>
          </cell>
          <cell r="L169" t="e">
            <v>#N/A</v>
          </cell>
        </row>
        <row r="170">
          <cell r="A170"/>
          <cell r="B170" t="str">
            <v>4346</v>
          </cell>
          <cell r="C170" t="str">
            <v>INS</v>
          </cell>
          <cell r="D170" t="str">
            <v>Não Encontrado</v>
          </cell>
          <cell r="E170">
            <v>3</v>
          </cell>
          <cell r="F170" t="str">
            <v>Não Encontrado</v>
          </cell>
          <cell r="G170" t="e">
            <v>#N/A</v>
          </cell>
          <cell r="H170">
            <v>0</v>
          </cell>
          <cell r="I170" t="e">
            <v>#N/A</v>
          </cell>
          <cell r="J170">
            <v>0</v>
          </cell>
          <cell r="K170" t="e">
            <v>#N/A</v>
          </cell>
          <cell r="L170" t="e">
            <v>#N/A</v>
          </cell>
        </row>
        <row r="171">
          <cell r="A171"/>
          <cell r="B171" t="str">
            <v>11267</v>
          </cell>
          <cell r="C171" t="str">
            <v>INS</v>
          </cell>
          <cell r="D171" t="str">
            <v>Não Encontrado</v>
          </cell>
          <cell r="E171">
            <v>2</v>
          </cell>
          <cell r="F171" t="str">
            <v>Não Encontrado</v>
          </cell>
          <cell r="G171" t="e">
            <v>#N/A</v>
          </cell>
          <cell r="H171">
            <v>0</v>
          </cell>
          <cell r="I171" t="e">
            <v>#N/A</v>
          </cell>
          <cell r="J171">
            <v>0</v>
          </cell>
          <cell r="K171" t="e">
            <v>#N/A</v>
          </cell>
          <cell r="L171" t="e">
            <v>#N/A</v>
          </cell>
        </row>
        <row r="172">
          <cell r="A172"/>
          <cell r="B172" t="str">
            <v>11864</v>
          </cell>
          <cell r="C172" t="str">
            <v>INS</v>
          </cell>
          <cell r="D172" t="str">
            <v>Não Encontrado</v>
          </cell>
          <cell r="E172">
            <v>1</v>
          </cell>
          <cell r="F172" t="str">
            <v>Não Encontrado</v>
          </cell>
          <cell r="G172" t="e">
            <v>#N/A</v>
          </cell>
          <cell r="H172">
            <v>0</v>
          </cell>
          <cell r="I172" t="e">
            <v>#N/A</v>
          </cell>
          <cell r="J172">
            <v>0</v>
          </cell>
          <cell r="K172" t="e">
            <v>#N/A</v>
          </cell>
          <cell r="L172" t="e">
            <v>#N/A</v>
          </cell>
        </row>
        <row r="173">
          <cell r="A173"/>
          <cell r="B173" t="str">
            <v>11950</v>
          </cell>
          <cell r="C173" t="str">
            <v>INS</v>
          </cell>
          <cell r="D173" t="str">
            <v>Não Encontrado</v>
          </cell>
          <cell r="E173">
            <v>4</v>
          </cell>
          <cell r="F173" t="str">
            <v>Não Encontrado</v>
          </cell>
          <cell r="G173" t="e">
            <v>#N/A</v>
          </cell>
          <cell r="H173">
            <v>0</v>
          </cell>
          <cell r="I173" t="e">
            <v>#N/A</v>
          </cell>
          <cell r="J173">
            <v>0</v>
          </cell>
          <cell r="K173" t="e">
            <v>#N/A</v>
          </cell>
          <cell r="L173" t="e">
            <v>#N/A</v>
          </cell>
        </row>
        <row r="174">
          <cell r="A174"/>
          <cell r="B174" t="str">
            <v>14153</v>
          </cell>
          <cell r="C174" t="str">
            <v>INS</v>
          </cell>
          <cell r="D174" t="str">
            <v>Não Encontrado</v>
          </cell>
          <cell r="E174">
            <v>0.06</v>
          </cell>
          <cell r="F174" t="str">
            <v>Não Encontrado</v>
          </cell>
          <cell r="G174" t="e">
            <v>#N/A</v>
          </cell>
          <cell r="H174">
            <v>0</v>
          </cell>
          <cell r="I174" t="e">
            <v>#N/A</v>
          </cell>
          <cell r="J174">
            <v>0</v>
          </cell>
          <cell r="K174" t="e">
            <v>#N/A</v>
          </cell>
          <cell r="L174" t="e">
            <v>#N/A</v>
          </cell>
        </row>
        <row r="175">
          <cell r="A175"/>
          <cell r="B175" t="str">
            <v>34643</v>
          </cell>
          <cell r="C175" t="str">
            <v>INS</v>
          </cell>
          <cell r="D175" t="str">
            <v>Não Encontrado</v>
          </cell>
          <cell r="E175">
            <v>1</v>
          </cell>
          <cell r="F175" t="str">
            <v>Não Encontrado</v>
          </cell>
          <cell r="G175" t="e">
            <v>#N/A</v>
          </cell>
          <cell r="H175">
            <v>0</v>
          </cell>
          <cell r="I175" t="e">
            <v>#N/A</v>
          </cell>
          <cell r="J175">
            <v>0</v>
          </cell>
          <cell r="K175" t="e">
            <v>#N/A</v>
          </cell>
          <cell r="L175" t="e">
            <v>#N/A</v>
          </cell>
        </row>
        <row r="176">
          <cell r="A176"/>
          <cell r="B176" t="str">
            <v>39809</v>
          </cell>
          <cell r="C176" t="str">
            <v>INS</v>
          </cell>
          <cell r="D176" t="str">
            <v>Não Encontrado</v>
          </cell>
          <cell r="E176">
            <v>1</v>
          </cell>
          <cell r="F176" t="str">
            <v>Não Encontrado</v>
          </cell>
          <cell r="G176" t="e">
            <v>#N/A</v>
          </cell>
          <cell r="H176">
            <v>0</v>
          </cell>
          <cell r="I176" t="e">
            <v>#N/A</v>
          </cell>
          <cell r="J176">
            <v>0</v>
          </cell>
          <cell r="K176" t="e">
            <v>#N/A</v>
          </cell>
          <cell r="L176" t="e">
            <v>#N/A</v>
          </cell>
        </row>
        <row r="177">
          <cell r="A177"/>
          <cell r="B177" t="str">
            <v>39996</v>
          </cell>
          <cell r="C177" t="str">
            <v>INS</v>
          </cell>
          <cell r="D177" t="str">
            <v>Não Encontrado</v>
          </cell>
          <cell r="E177">
            <v>0.16639999999999999</v>
          </cell>
          <cell r="F177" t="str">
            <v>Não Encontrado</v>
          </cell>
          <cell r="G177" t="e">
            <v>#N/A</v>
          </cell>
          <cell r="H177">
            <v>0</v>
          </cell>
          <cell r="I177" t="e">
            <v>#N/A</v>
          </cell>
          <cell r="J177">
            <v>0</v>
          </cell>
          <cell r="K177" t="e">
            <v>#N/A</v>
          </cell>
          <cell r="L177" t="e">
            <v>#N/A</v>
          </cell>
        </row>
        <row r="178">
          <cell r="A178"/>
          <cell r="B178" t="str">
            <v>39997</v>
          </cell>
          <cell r="C178" t="str">
            <v>INS</v>
          </cell>
          <cell r="D178" t="str">
            <v>Não Encontrado</v>
          </cell>
          <cell r="E178">
            <v>2</v>
          </cell>
          <cell r="F178" t="str">
            <v>Não Encontrado</v>
          </cell>
          <cell r="G178" t="e">
            <v>#N/A</v>
          </cell>
          <cell r="H178">
            <v>0</v>
          </cell>
          <cell r="I178" t="e">
            <v>#N/A</v>
          </cell>
          <cell r="J178">
            <v>0</v>
          </cell>
          <cell r="K178" t="e">
            <v>#N/A</v>
          </cell>
          <cell r="L178" t="e">
            <v>#N/A</v>
          </cell>
        </row>
        <row r="179">
          <cell r="A179"/>
          <cell r="B179" t="str">
            <v>91872</v>
          </cell>
          <cell r="C179" t="str">
            <v>COMP</v>
          </cell>
          <cell r="D179" t="str">
            <v>ELETRODUTO RÍGIDO ROSCÁVEL, PVC, DN 32 MM (1"), PARA CIRCUITOS TERMINAIS, INSTALADO EM PAREDE - FORNECIMENTO E INSTALAÇÃO. AF_03/2023</v>
          </cell>
          <cell r="E179">
            <v>6.05</v>
          </cell>
          <cell r="F179" t="str">
            <v>M</v>
          </cell>
          <cell r="G179">
            <v>7.99</v>
          </cell>
          <cell r="H179">
            <v>12.17</v>
          </cell>
          <cell r="I179">
            <v>20.16</v>
          </cell>
          <cell r="J179">
            <v>73.62</v>
          </cell>
          <cell r="K179">
            <v>48.339500000000001</v>
          </cell>
          <cell r="L179">
            <v>121.95950000000001</v>
          </cell>
        </row>
        <row r="180">
          <cell r="A180"/>
          <cell r="B180" t="str">
            <v>91885</v>
          </cell>
          <cell r="C180" t="str">
            <v>COMP</v>
          </cell>
          <cell r="D180" t="str">
            <v>LUVA PARA ELETRODUTO, PVC, ROSCÁVEL, DN 32 MM (1"), PARA CIRCUITOS TERMINAIS, INSTALADA EM PAREDE - FORNECIMENTO E INSTALAÇÃO. AF_03/2023</v>
          </cell>
          <cell r="E180">
            <v>1</v>
          </cell>
          <cell r="F180" t="str">
            <v>UN</v>
          </cell>
          <cell r="G180">
            <v>8.94</v>
          </cell>
          <cell r="H180">
            <v>4.32</v>
          </cell>
          <cell r="I180">
            <v>13.26</v>
          </cell>
          <cell r="J180">
            <v>4.32</v>
          </cell>
          <cell r="K180">
            <v>8.94</v>
          </cell>
          <cell r="L180">
            <v>13.26</v>
          </cell>
        </row>
        <row r="181">
          <cell r="A181"/>
          <cell r="B181" t="str">
            <v>91917</v>
          </cell>
          <cell r="C181" t="str">
            <v>COMP</v>
          </cell>
          <cell r="D181" t="str">
            <v>CURVA 90 GRAUS PARA ELETRODUTO, PVC, ROSCÁVEL, DN 32 MM (1"), PARA CIRCUITOS TERMINAIS, INSTALADA EM PAREDE - FORNECIMENTO E INSTALAÇÃO. AF_03/2023</v>
          </cell>
          <cell r="E181">
            <v>1</v>
          </cell>
          <cell r="F181" t="str">
            <v>UN</v>
          </cell>
          <cell r="G181">
            <v>13.33</v>
          </cell>
          <cell r="H181">
            <v>8.5299999999999994</v>
          </cell>
          <cell r="I181">
            <v>21.86</v>
          </cell>
          <cell r="J181">
            <v>8.5299999999999994</v>
          </cell>
          <cell r="K181">
            <v>13.33</v>
          </cell>
          <cell r="L181">
            <v>21.86</v>
          </cell>
        </row>
        <row r="182">
          <cell r="A182"/>
          <cell r="B182" t="str">
            <v>91919</v>
          </cell>
          <cell r="C182" t="str">
            <v>COMP</v>
          </cell>
          <cell r="D182" t="str">
            <v>CURVA 180 GRAUS PARA ELETRODUTO, PVC, ROSCÁVEL, DN 32 MM (1"), PARA CIRCUITOS TERMINAIS, INSTALADA EM PAREDE - FORNECIMENTO E INSTALAÇÃO. AF_03/2023</v>
          </cell>
          <cell r="E182">
            <v>1</v>
          </cell>
          <cell r="F182" t="str">
            <v>UN</v>
          </cell>
          <cell r="G182">
            <v>13.33</v>
          </cell>
          <cell r="H182">
            <v>10.9</v>
          </cell>
          <cell r="I182">
            <v>24.23</v>
          </cell>
          <cell r="J182">
            <v>10.9</v>
          </cell>
          <cell r="K182">
            <v>13.33</v>
          </cell>
          <cell r="L182">
            <v>24.23</v>
          </cell>
        </row>
        <row r="183">
          <cell r="A183"/>
          <cell r="B183" t="str">
            <v>92984</v>
          </cell>
          <cell r="C183" t="str">
            <v>COMP</v>
          </cell>
          <cell r="D183" t="str">
            <v>CABO DE COBRE FLEXÍVEL ISOLADO, 25 MM², ANTI-CHAMA 0,6/1,0 KV, PARA REDE ENTERRADA DE DISTRIBUIÇÃO DE ENERGIA ELÉTRICA - FORNECIMENTO E INSTALAÇÃO. AF_12/2021</v>
          </cell>
          <cell r="E183">
            <v>22.2</v>
          </cell>
          <cell r="F183" t="str">
            <v>M</v>
          </cell>
          <cell r="G183">
            <v>2.44</v>
          </cell>
          <cell r="H183">
            <v>22.5</v>
          </cell>
          <cell r="I183">
            <v>24.94</v>
          </cell>
          <cell r="J183">
            <v>499.5</v>
          </cell>
          <cell r="K183">
            <v>54.167999999999999</v>
          </cell>
          <cell r="L183">
            <v>553.66800000000001</v>
          </cell>
        </row>
        <row r="184">
          <cell r="A184"/>
          <cell r="B184" t="str">
            <v>C26</v>
          </cell>
          <cell r="C184" t="str">
            <v>COMP</v>
          </cell>
          <cell r="D184" t="str">
            <v>DISJUNTOR TRIPOLAR TIPO DIN, CORRENTE NOMINAL DE 60 A 100 COM TERMINAL DE COMPRESSÃO P/ CABOS DE 25MM2 - FORNECIMENTO E INSTALAÇÃO. AF_10/2020</v>
          </cell>
          <cell r="E184">
            <v>1</v>
          </cell>
          <cell r="F184" t="str">
            <v>UN</v>
          </cell>
          <cell r="G184">
            <v>6.24</v>
          </cell>
          <cell r="H184" t="e">
            <v>#N/A</v>
          </cell>
          <cell r="I184" t="e">
            <v>#N/A</v>
          </cell>
          <cell r="J184" t="e">
            <v>#N/A</v>
          </cell>
          <cell r="K184">
            <v>6.24</v>
          </cell>
          <cell r="L184" t="e">
            <v>#N/A</v>
          </cell>
        </row>
        <row r="185">
          <cell r="A185"/>
          <cell r="B185" t="str">
            <v>96977</v>
          </cell>
          <cell r="C185" t="str">
            <v>COMP</v>
          </cell>
          <cell r="D185" t="str">
            <v>CORDOALHA DE COBRE NU 50 MM², ENTERRADA, SEM ISOLADOR - FORNECIMENTO E INSTALAÇÃO. AF_12/2017</v>
          </cell>
          <cell r="E185">
            <v>1.95</v>
          </cell>
          <cell r="F185" t="str">
            <v>M</v>
          </cell>
          <cell r="G185">
            <v>1.34</v>
          </cell>
          <cell r="H185">
            <v>52.27</v>
          </cell>
          <cell r="I185">
            <v>53.610000000000007</v>
          </cell>
          <cell r="J185">
            <v>101.92</v>
          </cell>
          <cell r="K185">
            <v>2.613</v>
          </cell>
          <cell r="L185">
            <v>104.533</v>
          </cell>
        </row>
        <row r="186">
          <cell r="A186"/>
          <cell r="B186" t="str">
            <v>96986</v>
          </cell>
          <cell r="C186" t="str">
            <v>COMP</v>
          </cell>
          <cell r="D186" t="str">
            <v>HASTE DE ATERRAMENTO 3/4  PARA SPDA - FORNECIMENTO E INSTALAÇÃO. AF_12/2017</v>
          </cell>
          <cell r="E186">
            <v>1</v>
          </cell>
          <cell r="F186" t="str">
            <v>UN</v>
          </cell>
          <cell r="G186">
            <v>16.03</v>
          </cell>
          <cell r="H186">
            <v>172.21</v>
          </cell>
          <cell r="I186">
            <v>188.24</v>
          </cell>
          <cell r="J186">
            <v>172.21</v>
          </cell>
          <cell r="K186">
            <v>16.03</v>
          </cell>
          <cell r="L186">
            <v>188.24</v>
          </cell>
        </row>
        <row r="187">
          <cell r="A187"/>
          <cell r="B187" t="str">
            <v>100578</v>
          </cell>
          <cell r="C187" t="str">
            <v>COMP</v>
          </cell>
          <cell r="D187" t="str">
            <v>ASSENTAMENTO DE POSTE DE CONCRETO COM COMPRIMENTO NOMINAL DE 9 M, CARGA NOMINAL MENOR OU IGUAL A 1000 DAN, ENGASTAMENTO SIMPLES COM 1,5 M DE SOLO (NÃO INCLUI FORNECIMENTO). AF_11/2019</v>
          </cell>
          <cell r="E187">
            <v>1</v>
          </cell>
          <cell r="F187" t="str">
            <v>UN</v>
          </cell>
          <cell r="G187">
            <v>119.29</v>
          </cell>
          <cell r="H187">
            <v>338.97</v>
          </cell>
          <cell r="I187">
            <v>458.26000000000005</v>
          </cell>
          <cell r="J187">
            <v>338.97</v>
          </cell>
          <cell r="K187">
            <v>119.29</v>
          </cell>
          <cell r="L187">
            <v>458.26000000000005</v>
          </cell>
        </row>
        <row r="188">
          <cell r="A188"/>
          <cell r="B188" t="str">
            <v>5038</v>
          </cell>
          <cell r="C188" t="str">
            <v>INS</v>
          </cell>
          <cell r="D188" t="str">
            <v>Não Encontrado</v>
          </cell>
          <cell r="E188">
            <v>1</v>
          </cell>
          <cell r="F188" t="str">
            <v>Não Encontrado</v>
          </cell>
          <cell r="G188" t="e">
            <v>#N/A</v>
          </cell>
          <cell r="H188">
            <v>0</v>
          </cell>
          <cell r="I188" t="e">
            <v>#N/A</v>
          </cell>
          <cell r="J188">
            <v>0</v>
          </cell>
          <cell r="K188" t="e">
            <v>#N/A</v>
          </cell>
          <cell r="L188" t="e">
            <v>#N/A</v>
          </cell>
        </row>
        <row r="189">
          <cell r="A189"/>
          <cell r="B189" t="str">
            <v>88247</v>
          </cell>
          <cell r="C189" t="str">
            <v>COMP</v>
          </cell>
          <cell r="D189" t="str">
            <v>AUXILIAR DE ELETRICISTA COM ENCARGOS COMPLEMENTARES</v>
          </cell>
          <cell r="E189">
            <v>0.38969999999999999</v>
          </cell>
          <cell r="F189" t="str">
            <v>H</v>
          </cell>
          <cell r="G189">
            <v>18.61</v>
          </cell>
          <cell r="H189">
            <v>5.51</v>
          </cell>
          <cell r="I189">
            <v>24.119999999999997</v>
          </cell>
          <cell r="J189">
            <v>2.14</v>
          </cell>
          <cell r="K189">
            <v>7.2523169999999997</v>
          </cell>
          <cell r="L189">
            <v>9.3923170000000002</v>
          </cell>
        </row>
        <row r="190">
          <cell r="A190"/>
          <cell r="B190" t="str">
            <v>88264</v>
          </cell>
          <cell r="C190" t="str">
            <v>COMP</v>
          </cell>
          <cell r="D190" t="str">
            <v>ELETRICISTA COM ENCARGOS COMPLEMENTARES</v>
          </cell>
          <cell r="E190">
            <v>3.5078</v>
          </cell>
          <cell r="F190" t="str">
            <v>H</v>
          </cell>
          <cell r="G190">
            <v>21.96</v>
          </cell>
          <cell r="H190">
            <v>5.51</v>
          </cell>
          <cell r="I190">
            <v>27.47</v>
          </cell>
          <cell r="J190">
            <v>19.32</v>
          </cell>
          <cell r="K190">
            <v>77.031288000000004</v>
          </cell>
          <cell r="L190">
            <v>96.351288000000011</v>
          </cell>
        </row>
        <row r="191">
          <cell r="A191" t="str">
            <v>C28</v>
          </cell>
          <cell r="B191"/>
          <cell r="C191">
            <v>6</v>
          </cell>
          <cell r="D191" t="str">
            <v>CONDULETE TIPO "LB" 4x2'' DE PVC, COM MÓDULO E TAMPA PARA 2 TOMADAS 2P+T/10A PARA ELETRODUTO ROSCÁVEL COM INSTALAÇÃO</v>
          </cell>
          <cell r="E191"/>
          <cell r="F191" t="str">
            <v>un</v>
          </cell>
          <cell r="G191"/>
          <cell r="H191"/>
          <cell r="I191"/>
          <cell r="J191">
            <v>4.5</v>
          </cell>
          <cell r="K191" t="e">
            <v>#N/A</v>
          </cell>
          <cell r="L191" t="e">
            <v>#N/A</v>
          </cell>
        </row>
        <row r="192">
          <cell r="A192"/>
          <cell r="B192" t="str">
            <v>12016</v>
          </cell>
          <cell r="C192" t="str">
            <v>INS</v>
          </cell>
          <cell r="D192" t="str">
            <v>Não Encontrado</v>
          </cell>
          <cell r="E192">
            <v>1</v>
          </cell>
          <cell r="F192" t="str">
            <v>Não Encontrado</v>
          </cell>
          <cell r="G192" t="e">
            <v>#N/A</v>
          </cell>
          <cell r="H192">
            <v>0</v>
          </cell>
          <cell r="I192" t="e">
            <v>#N/A</v>
          </cell>
          <cell r="J192">
            <v>0</v>
          </cell>
          <cell r="K192" t="e">
            <v>#N/A</v>
          </cell>
          <cell r="L192" t="e">
            <v>#N/A</v>
          </cell>
        </row>
        <row r="193">
          <cell r="A193"/>
          <cell r="B193" t="str">
            <v>38093</v>
          </cell>
          <cell r="C193" t="str">
            <v>INS</v>
          </cell>
          <cell r="D193" t="str">
            <v>Não Encontrado</v>
          </cell>
          <cell r="E193">
            <v>1</v>
          </cell>
          <cell r="F193" t="str">
            <v>Não Encontrado</v>
          </cell>
          <cell r="G193" t="e">
            <v>#N/A</v>
          </cell>
          <cell r="H193">
            <v>0</v>
          </cell>
          <cell r="I193" t="e">
            <v>#N/A</v>
          </cell>
          <cell r="J193">
            <v>0</v>
          </cell>
          <cell r="K193" t="e">
            <v>#N/A</v>
          </cell>
          <cell r="L193" t="e">
            <v>#N/A</v>
          </cell>
        </row>
        <row r="194">
          <cell r="A194"/>
          <cell r="B194" t="str">
            <v>11950</v>
          </cell>
          <cell r="C194" t="str">
            <v>INS</v>
          </cell>
          <cell r="D194" t="str">
            <v>Não Encontrado</v>
          </cell>
          <cell r="E194">
            <v>2</v>
          </cell>
          <cell r="F194" t="str">
            <v>Não Encontrado</v>
          </cell>
          <cell r="G194" t="e">
            <v>#N/A</v>
          </cell>
          <cell r="H194">
            <v>0</v>
          </cell>
          <cell r="I194" t="e">
            <v>#N/A</v>
          </cell>
          <cell r="J194">
            <v>0</v>
          </cell>
          <cell r="K194" t="e">
            <v>#N/A</v>
          </cell>
          <cell r="L194" t="e">
            <v>#N/A</v>
          </cell>
        </row>
        <row r="195">
          <cell r="A195"/>
          <cell r="B195" t="str">
            <v>38101</v>
          </cell>
          <cell r="C195" t="str">
            <v>INS</v>
          </cell>
          <cell r="D195" t="str">
            <v>Não Encontrado</v>
          </cell>
          <cell r="E195">
            <v>2</v>
          </cell>
          <cell r="F195" t="str">
            <v>Não Encontrado</v>
          </cell>
          <cell r="G195" t="e">
            <v>#N/A</v>
          </cell>
          <cell r="H195">
            <v>0</v>
          </cell>
          <cell r="I195" t="e">
            <v>#N/A</v>
          </cell>
          <cell r="J195">
            <v>0</v>
          </cell>
          <cell r="K195" t="e">
            <v>#N/A</v>
          </cell>
          <cell r="L195" t="e">
            <v>#N/A</v>
          </cell>
        </row>
        <row r="196">
          <cell r="A196"/>
          <cell r="B196" t="str">
            <v>88247</v>
          </cell>
          <cell r="C196" t="str">
            <v>COMP</v>
          </cell>
          <cell r="D196" t="str">
            <v>AUXILIAR DE ELETRICISTA COM ENCARGOS COMPLEMENTARES</v>
          </cell>
          <cell r="E196">
            <v>0.40899999999999997</v>
          </cell>
          <cell r="F196" t="str">
            <v>H</v>
          </cell>
          <cell r="G196">
            <v>18.61</v>
          </cell>
          <cell r="H196">
            <v>5.51</v>
          </cell>
          <cell r="I196">
            <v>24.119999999999997</v>
          </cell>
          <cell r="J196">
            <v>2.25</v>
          </cell>
          <cell r="K196">
            <v>7.611489999999999</v>
          </cell>
          <cell r="L196">
            <v>9.8614899999999999</v>
          </cell>
        </row>
        <row r="197">
          <cell r="A197"/>
          <cell r="B197" t="str">
            <v>88264</v>
          </cell>
          <cell r="C197" t="str">
            <v>COMP</v>
          </cell>
          <cell r="D197" t="str">
            <v>ELETRICISTA COM ENCARGOS COMPLEMENTARES</v>
          </cell>
          <cell r="E197">
            <v>0.40899999999999997</v>
          </cell>
          <cell r="F197" t="str">
            <v>H</v>
          </cell>
          <cell r="G197">
            <v>21.96</v>
          </cell>
          <cell r="H197">
            <v>5.51</v>
          </cell>
          <cell r="I197">
            <v>27.47</v>
          </cell>
          <cell r="J197">
            <v>2.25</v>
          </cell>
          <cell r="K197">
            <v>8.9816400000000005</v>
          </cell>
          <cell r="L197">
            <v>11.231640000000001</v>
          </cell>
        </row>
        <row r="198">
          <cell r="A198" t="str">
            <v>C29</v>
          </cell>
          <cell r="B198"/>
          <cell r="C198">
            <v>30</v>
          </cell>
          <cell r="D198" t="str">
            <v>ENTRADA DE ENERGIA INDIRETA TRIFÁSICA, FORNECIMENTO E INSTALAÇÃO COM POSTE CAIXA DE MEDIÇÃO DISJUNTOR 125A E ATERRAMENTO.</v>
          </cell>
          <cell r="E198"/>
          <cell r="F198" t="str">
            <v>un</v>
          </cell>
          <cell r="G198"/>
          <cell r="H198"/>
          <cell r="I198"/>
          <cell r="J198">
            <v>5245.56</v>
          </cell>
          <cell r="K198" t="e">
            <v>#N/A</v>
          </cell>
          <cell r="L198" t="e">
            <v>#N/A</v>
          </cell>
        </row>
        <row r="199">
          <cell r="A199"/>
          <cell r="B199" t="str">
            <v>93009</v>
          </cell>
          <cell r="C199" t="str">
            <v>COMP</v>
          </cell>
          <cell r="D199" t="str">
            <v>ELETRODUTO RÍGIDO ROSCÁVEL, PVC, DN 60 MM (2"), PARA REDE ENTERRADA DE DISTRIBUIÇÃO DE ENERGIA ELÉTRICA - FORNECIMENTO E INSTALAÇÃO. AF_12/2021</v>
          </cell>
          <cell r="E199">
            <v>6</v>
          </cell>
          <cell r="F199" t="str">
            <v>M</v>
          </cell>
          <cell r="G199">
            <v>5.23</v>
          </cell>
          <cell r="H199">
            <v>27.32</v>
          </cell>
          <cell r="I199">
            <v>32.549999999999997</v>
          </cell>
          <cell r="J199">
            <v>163.92000000000002</v>
          </cell>
          <cell r="K199">
            <v>31.380000000000003</v>
          </cell>
          <cell r="L199">
            <v>195.3</v>
          </cell>
        </row>
        <row r="200">
          <cell r="A200"/>
          <cell r="B200" t="str">
            <v>93020</v>
          </cell>
          <cell r="C200" t="str">
            <v>COMP</v>
          </cell>
          <cell r="D200" t="str">
            <v>CURVA 90 GRAUS PARA ELETRODUTO, PVC, ROSCÁVEL, DN 60 MM (2"), PARA REDE ENTERRADA DE DISTRIBUIÇÃO DE ENERGIA ELÉTRICA - FORNECIMENTO E INSTALAÇÃO. AF_12/2021</v>
          </cell>
          <cell r="E200">
            <v>3</v>
          </cell>
          <cell r="F200" t="str">
            <v>UN</v>
          </cell>
          <cell r="G200">
            <v>15.71</v>
          </cell>
          <cell r="H200">
            <v>15.21</v>
          </cell>
          <cell r="I200">
            <v>30.92</v>
          </cell>
          <cell r="J200">
            <v>45.63</v>
          </cell>
          <cell r="K200">
            <v>47.13</v>
          </cell>
          <cell r="L200">
            <v>92.76</v>
          </cell>
        </row>
        <row r="201">
          <cell r="A201"/>
          <cell r="B201" t="str">
            <v>93014</v>
          </cell>
          <cell r="C201" t="str">
            <v>COMP</v>
          </cell>
          <cell r="D201" t="str">
            <v>LUVA PARA ELETRODUTO, PVC, ROSCÁVEL, DN 60 MM (2"), PARA REDE ENTERRADA DE DISTRIBUIÇÃO DE ENERGIA ELÉTRICA - FORNECIMENTO E INSTALAÇÃO. AF_12/2021</v>
          </cell>
          <cell r="E201">
            <v>4</v>
          </cell>
          <cell r="F201" t="str">
            <v>UN</v>
          </cell>
          <cell r="G201">
            <v>10.49</v>
          </cell>
          <cell r="H201">
            <v>8.91</v>
          </cell>
          <cell r="I201">
            <v>19.399999999999999</v>
          </cell>
          <cell r="J201">
            <v>35.64</v>
          </cell>
          <cell r="K201">
            <v>41.96</v>
          </cell>
          <cell r="L201">
            <v>77.599999999999994</v>
          </cell>
        </row>
        <row r="202">
          <cell r="A202"/>
          <cell r="B202" t="str">
            <v>92988</v>
          </cell>
          <cell r="C202" t="str">
            <v>COMP</v>
          </cell>
          <cell r="D202" t="str">
            <v>CABO DE COBRE FLEXÍVEL ISOLADO, 50 MM², ANTI-CHAMA 0,6/1,0 KV, PARA REDE ENTERRADA DE DISTRIBUIÇÃO DE ENERGIA ELÉTRICA - FORNECIMENTO E INSTALAÇÃO. AF_12/2021</v>
          </cell>
          <cell r="E202">
            <v>80</v>
          </cell>
          <cell r="F202" t="str">
            <v>M</v>
          </cell>
          <cell r="G202">
            <v>3.34</v>
          </cell>
          <cell r="H202">
            <v>46.5</v>
          </cell>
          <cell r="I202">
            <v>49.84</v>
          </cell>
          <cell r="J202">
            <v>3720</v>
          </cell>
          <cell r="K202">
            <v>267.2</v>
          </cell>
          <cell r="L202">
            <v>3987.2</v>
          </cell>
        </row>
        <row r="203">
          <cell r="A203"/>
          <cell r="B203" t="str">
            <v>92986</v>
          </cell>
          <cell r="C203" t="str">
            <v>COMP</v>
          </cell>
          <cell r="D203" t="str">
            <v>CABO DE COBRE FLEXÍVEL ISOLADO, 35 MM², ANTI-CHAMA 0,6/1,0 KV, PARA REDE ENTERRADA DE DISTRIBUIÇÃO DE ENERGIA ELÉTRICA - FORNECIMENTO E INSTALAÇÃO. AF_12/2021</v>
          </cell>
          <cell r="E203">
            <v>4</v>
          </cell>
          <cell r="F203" t="str">
            <v>M</v>
          </cell>
          <cell r="G203">
            <v>2.8</v>
          </cell>
          <cell r="H203">
            <v>31.6</v>
          </cell>
          <cell r="I203">
            <v>34.4</v>
          </cell>
          <cell r="J203">
            <v>126.4</v>
          </cell>
          <cell r="K203">
            <v>11.2</v>
          </cell>
          <cell r="L203">
            <v>137.6</v>
          </cell>
        </row>
        <row r="204">
          <cell r="A204"/>
          <cell r="B204" t="str">
            <v>100578</v>
          </cell>
          <cell r="C204" t="str">
            <v>COMP</v>
          </cell>
          <cell r="D204" t="str">
            <v>ASSENTAMENTO DE POSTE DE CONCRETO COM COMPRIMENTO NOMINAL DE 9 M, CARGA NOMINAL MENOR OU IGUAL A 1000 DAN, ENGASTAMENTO SIMPLES COM 1,5 M DE SOLO (NÃO INCLUI FORNECIMENTO). AF_11/2019</v>
          </cell>
          <cell r="E204">
            <v>1</v>
          </cell>
          <cell r="F204" t="str">
            <v>UN</v>
          </cell>
          <cell r="G204">
            <v>119.29</v>
          </cell>
          <cell r="H204">
            <v>338.97</v>
          </cell>
          <cell r="I204">
            <v>458.26000000000005</v>
          </cell>
          <cell r="J204">
            <v>338.97</v>
          </cell>
          <cell r="K204">
            <v>119.29</v>
          </cell>
          <cell r="L204">
            <v>458.26000000000005</v>
          </cell>
        </row>
        <row r="205">
          <cell r="A205"/>
          <cell r="B205" t="str">
            <v>91872</v>
          </cell>
          <cell r="C205" t="str">
            <v>COMP</v>
          </cell>
          <cell r="D205" t="str">
            <v>ELETRODUTO RÍGIDO ROSCÁVEL, PVC, DN 32 MM (1"), PARA CIRCUITOS TERMINAIS, INSTALADO EM PAREDE - FORNECIMENTO E INSTALAÇÃO. AF_03/2023</v>
          </cell>
          <cell r="E205">
            <v>3</v>
          </cell>
          <cell r="F205" t="str">
            <v>M</v>
          </cell>
          <cell r="G205">
            <v>7.99</v>
          </cell>
          <cell r="H205">
            <v>12.17</v>
          </cell>
          <cell r="I205">
            <v>20.16</v>
          </cell>
          <cell r="J205">
            <v>36.51</v>
          </cell>
          <cell r="K205">
            <v>23.97</v>
          </cell>
          <cell r="L205">
            <v>60.48</v>
          </cell>
        </row>
        <row r="206">
          <cell r="A206"/>
          <cell r="B206" t="str">
            <v>91885</v>
          </cell>
          <cell r="C206" t="str">
            <v>COMP</v>
          </cell>
          <cell r="D206" t="str">
            <v>LUVA PARA ELETRODUTO, PVC, ROSCÁVEL, DN 32 MM (1"), PARA CIRCUITOS TERMINAIS, INSTALADA EM PAREDE - FORNECIMENTO E INSTALAÇÃO. AF_03/2023</v>
          </cell>
          <cell r="E206">
            <v>2</v>
          </cell>
          <cell r="F206" t="str">
            <v>UN</v>
          </cell>
          <cell r="G206">
            <v>8.94</v>
          </cell>
          <cell r="H206">
            <v>4.32</v>
          </cell>
          <cell r="I206">
            <v>13.26</v>
          </cell>
          <cell r="J206">
            <v>8.64</v>
          </cell>
          <cell r="K206">
            <v>17.88</v>
          </cell>
          <cell r="L206">
            <v>26.52</v>
          </cell>
        </row>
        <row r="207">
          <cell r="A207"/>
          <cell r="B207" t="str">
            <v>91893</v>
          </cell>
          <cell r="C207" t="str">
            <v>COMP</v>
          </cell>
          <cell r="D207" t="str">
            <v>CURVA 90 GRAUS PARA ELETRODUTO, PVC, ROSCÁVEL, DN 32 MM (1"), PARA CIRCUITOS TERMINAIS, INSTALADA EM FORRO - FORNECIMENTO E INSTALAÇÃO. AF_03/2023</v>
          </cell>
          <cell r="E207">
            <v>1</v>
          </cell>
          <cell r="F207" t="str">
            <v>UN</v>
          </cell>
          <cell r="G207">
            <v>9.76</v>
          </cell>
          <cell r="H207">
            <v>7.55</v>
          </cell>
          <cell r="I207">
            <v>17.309999999999999</v>
          </cell>
          <cell r="J207">
            <v>7.55</v>
          </cell>
          <cell r="K207">
            <v>9.76</v>
          </cell>
          <cell r="L207">
            <v>17.309999999999999</v>
          </cell>
        </row>
        <row r="208">
          <cell r="A208"/>
          <cell r="B208" t="str">
            <v>C32</v>
          </cell>
          <cell r="C208"/>
          <cell r="D208" t="str">
            <v>CURVA 180 GRAUS PARA ELETRODUTO, PVC, ROSCÁVEL, DN (2"), PARA CIRCUITOS TERMINAIS, INSTALADA EM PAREDE - FORNECIMENTO E INSTALAÇÃO. AF_12/2015</v>
          </cell>
          <cell r="E208">
            <v>1</v>
          </cell>
          <cell r="F208" t="str">
            <v>un</v>
          </cell>
          <cell r="G208" t="e">
            <v>#N/A</v>
          </cell>
          <cell r="H208">
            <v>4.26</v>
          </cell>
          <cell r="I208" t="e">
            <v>#N/A</v>
          </cell>
          <cell r="J208">
            <v>4.26</v>
          </cell>
          <cell r="K208" t="e">
            <v>#N/A</v>
          </cell>
          <cell r="L208" t="e">
            <v>#N/A</v>
          </cell>
        </row>
        <row r="209">
          <cell r="A209"/>
          <cell r="B209" t="str">
            <v>97668</v>
          </cell>
          <cell r="C209" t="str">
            <v>COMP</v>
          </cell>
          <cell r="D209" t="str">
            <v>ELETRODUTO FLEXÍVEL CORRUGADO, PEAD, DN 63 (2"), PARA REDE ENTERRADA DE DISTRIBUIÇÃO DE ENERGIA ELÉTRICA - FORNECIMENTO E INSTALAÇÃO. AF_12/2021</v>
          </cell>
          <cell r="E209">
            <v>10</v>
          </cell>
          <cell r="F209" t="str">
            <v>M</v>
          </cell>
          <cell r="G209">
            <v>3.82</v>
          </cell>
          <cell r="H209">
            <v>13.14</v>
          </cell>
          <cell r="I209">
            <v>16.96</v>
          </cell>
          <cell r="J209">
            <v>131.4</v>
          </cell>
          <cell r="K209">
            <v>38.199999999999996</v>
          </cell>
          <cell r="L209">
            <v>169.6</v>
          </cell>
        </row>
        <row r="210">
          <cell r="A210"/>
          <cell r="B210" t="str">
            <v>101895</v>
          </cell>
          <cell r="C210" t="str">
            <v>COMP</v>
          </cell>
          <cell r="D210" t="str">
            <v>DISJUNTOR TERMOMAGNÉTICO TRIPOLAR , CORRENTE NOMINAL DE 125A - FORNECIMENTO E INSTALAÇÃO. AF_10/2020</v>
          </cell>
          <cell r="E210">
            <v>1</v>
          </cell>
          <cell r="F210" t="str">
            <v>UN</v>
          </cell>
          <cell r="G210">
            <v>53.66</v>
          </cell>
          <cell r="H210">
            <v>379.99</v>
          </cell>
          <cell r="I210">
            <v>433.65</v>
          </cell>
          <cell r="J210">
            <v>379.99</v>
          </cell>
          <cell r="K210">
            <v>53.66</v>
          </cell>
          <cell r="L210">
            <v>433.65</v>
          </cell>
        </row>
        <row r="211">
          <cell r="A211"/>
          <cell r="B211" t="str">
            <v>1094</v>
          </cell>
          <cell r="C211" t="str">
            <v>INS</v>
          </cell>
          <cell r="D211" t="str">
            <v>Não Encontrado</v>
          </cell>
          <cell r="E211">
            <v>1</v>
          </cell>
          <cell r="F211" t="str">
            <v>Não Encontrado</v>
          </cell>
          <cell r="G211" t="e">
            <v>#N/A</v>
          </cell>
          <cell r="H211">
            <v>0</v>
          </cell>
          <cell r="I211" t="e">
            <v>#N/A</v>
          </cell>
          <cell r="J211">
            <v>0</v>
          </cell>
          <cell r="K211" t="e">
            <v>#N/A</v>
          </cell>
          <cell r="L211" t="e">
            <v>#N/A</v>
          </cell>
        </row>
        <row r="212">
          <cell r="A212"/>
          <cell r="B212" t="str">
            <v>3398</v>
          </cell>
          <cell r="C212" t="str">
            <v>INS</v>
          </cell>
          <cell r="D212" t="str">
            <v>Não Encontrado</v>
          </cell>
          <cell r="E212">
            <v>1</v>
          </cell>
          <cell r="F212" t="str">
            <v>Não Encontrado</v>
          </cell>
          <cell r="G212" t="e">
            <v>#N/A</v>
          </cell>
          <cell r="H212">
            <v>0</v>
          </cell>
          <cell r="I212" t="e">
            <v>#N/A</v>
          </cell>
          <cell r="J212">
            <v>0</v>
          </cell>
          <cell r="K212" t="e">
            <v>#N/A</v>
          </cell>
          <cell r="L212" t="e">
            <v>#N/A</v>
          </cell>
        </row>
        <row r="213">
          <cell r="A213"/>
          <cell r="B213" t="str">
            <v>4346</v>
          </cell>
          <cell r="C213" t="str">
            <v>INS</v>
          </cell>
          <cell r="D213" t="str">
            <v>Não Encontrado</v>
          </cell>
          <cell r="E213">
            <v>3</v>
          </cell>
          <cell r="F213" t="str">
            <v>Não Encontrado</v>
          </cell>
          <cell r="G213" t="e">
            <v>#N/A</v>
          </cell>
          <cell r="H213">
            <v>0</v>
          </cell>
          <cell r="I213" t="e">
            <v>#N/A</v>
          </cell>
          <cell r="J213">
            <v>0</v>
          </cell>
          <cell r="K213" t="e">
            <v>#N/A</v>
          </cell>
          <cell r="L213" t="e">
            <v>#N/A</v>
          </cell>
        </row>
        <row r="214">
          <cell r="A214"/>
          <cell r="B214" t="str">
            <v>11267</v>
          </cell>
          <cell r="C214" t="str">
            <v>INS</v>
          </cell>
          <cell r="D214" t="str">
            <v>Não Encontrado</v>
          </cell>
          <cell r="E214">
            <v>2</v>
          </cell>
          <cell r="F214" t="str">
            <v>Não Encontrado</v>
          </cell>
          <cell r="G214" t="e">
            <v>#N/A</v>
          </cell>
          <cell r="H214">
            <v>0</v>
          </cell>
          <cell r="I214" t="e">
            <v>#N/A</v>
          </cell>
          <cell r="J214">
            <v>0</v>
          </cell>
          <cell r="K214" t="e">
            <v>#N/A</v>
          </cell>
          <cell r="L214" t="e">
            <v>#N/A</v>
          </cell>
        </row>
        <row r="215">
          <cell r="A215"/>
          <cell r="B215" t="str">
            <v>11864</v>
          </cell>
          <cell r="C215" t="str">
            <v>INS</v>
          </cell>
          <cell r="D215" t="str">
            <v>Não Encontrado</v>
          </cell>
          <cell r="E215">
            <v>1</v>
          </cell>
          <cell r="F215" t="str">
            <v>Não Encontrado</v>
          </cell>
          <cell r="G215" t="e">
            <v>#N/A</v>
          </cell>
          <cell r="H215">
            <v>0</v>
          </cell>
          <cell r="I215" t="e">
            <v>#N/A</v>
          </cell>
          <cell r="J215">
            <v>0</v>
          </cell>
          <cell r="K215" t="e">
            <v>#N/A</v>
          </cell>
          <cell r="L215" t="e">
            <v>#N/A</v>
          </cell>
        </row>
        <row r="216">
          <cell r="A216"/>
          <cell r="B216" t="str">
            <v>11950</v>
          </cell>
          <cell r="C216" t="str">
            <v>INS</v>
          </cell>
          <cell r="D216" t="str">
            <v>Não Encontrado</v>
          </cell>
          <cell r="E216">
            <v>4</v>
          </cell>
          <cell r="F216" t="str">
            <v>Não Encontrado</v>
          </cell>
          <cell r="G216" t="e">
            <v>#N/A</v>
          </cell>
          <cell r="H216">
            <v>0</v>
          </cell>
          <cell r="I216" t="e">
            <v>#N/A</v>
          </cell>
          <cell r="J216">
            <v>0</v>
          </cell>
          <cell r="K216" t="e">
            <v>#N/A</v>
          </cell>
          <cell r="L216" t="e">
            <v>#N/A</v>
          </cell>
        </row>
        <row r="217">
          <cell r="A217"/>
          <cell r="B217" t="str">
            <v>14153</v>
          </cell>
          <cell r="C217" t="str">
            <v>INS</v>
          </cell>
          <cell r="D217" t="str">
            <v>Não Encontrado</v>
          </cell>
          <cell r="E217">
            <v>0.06</v>
          </cell>
          <cell r="F217" t="str">
            <v>Não Encontrado</v>
          </cell>
          <cell r="G217" t="e">
            <v>#N/A</v>
          </cell>
          <cell r="H217">
            <v>0</v>
          </cell>
          <cell r="I217" t="e">
            <v>#N/A</v>
          </cell>
          <cell r="J217">
            <v>0</v>
          </cell>
          <cell r="K217" t="e">
            <v>#N/A</v>
          </cell>
          <cell r="L217" t="e">
            <v>#N/A</v>
          </cell>
        </row>
        <row r="218">
          <cell r="A218"/>
          <cell r="B218" t="str">
            <v>34643</v>
          </cell>
          <cell r="C218" t="str">
            <v>INS</v>
          </cell>
          <cell r="D218" t="str">
            <v>Não Encontrado</v>
          </cell>
          <cell r="E218">
            <v>1</v>
          </cell>
          <cell r="F218" t="str">
            <v>Não Encontrado</v>
          </cell>
          <cell r="G218" t="e">
            <v>#N/A</v>
          </cell>
          <cell r="H218">
            <v>0</v>
          </cell>
          <cell r="I218" t="e">
            <v>#N/A</v>
          </cell>
          <cell r="J218">
            <v>0</v>
          </cell>
          <cell r="K218" t="e">
            <v>#N/A</v>
          </cell>
          <cell r="L218" t="e">
            <v>#N/A</v>
          </cell>
        </row>
        <row r="219">
          <cell r="A219"/>
          <cell r="B219" t="str">
            <v>39996</v>
          </cell>
          <cell r="C219" t="str">
            <v>INS</v>
          </cell>
          <cell r="D219" t="str">
            <v>Não Encontrado</v>
          </cell>
          <cell r="E219">
            <v>0.16639999999999999</v>
          </cell>
          <cell r="F219" t="str">
            <v>Não Encontrado</v>
          </cell>
          <cell r="G219" t="e">
            <v>#N/A</v>
          </cell>
          <cell r="H219">
            <v>0</v>
          </cell>
          <cell r="I219" t="e">
            <v>#N/A</v>
          </cell>
          <cell r="J219">
            <v>0</v>
          </cell>
          <cell r="K219" t="e">
            <v>#N/A</v>
          </cell>
          <cell r="L219" t="e">
            <v>#N/A</v>
          </cell>
        </row>
        <row r="220">
          <cell r="A220"/>
          <cell r="B220" t="str">
            <v>39997</v>
          </cell>
          <cell r="C220" t="str">
            <v>INS</v>
          </cell>
          <cell r="D220" t="str">
            <v>Não Encontrado</v>
          </cell>
          <cell r="E220">
            <v>2</v>
          </cell>
          <cell r="F220" t="str">
            <v>Não Encontrado</v>
          </cell>
          <cell r="G220" t="e">
            <v>#N/A</v>
          </cell>
          <cell r="H220">
            <v>0</v>
          </cell>
          <cell r="I220" t="e">
            <v>#N/A</v>
          </cell>
          <cell r="J220">
            <v>0</v>
          </cell>
          <cell r="K220" t="e">
            <v>#N/A</v>
          </cell>
          <cell r="L220" t="e">
            <v>#N/A</v>
          </cell>
        </row>
        <row r="221">
          <cell r="A221"/>
          <cell r="B221" t="str">
            <v>96977</v>
          </cell>
          <cell r="C221" t="str">
            <v>COMP</v>
          </cell>
          <cell r="D221" t="str">
            <v>CORDOALHA DE COBRE NU 50 MM², ENTERRADA, SEM ISOLADOR - FORNECIMENTO E INSTALAÇÃO. AF_12/2017</v>
          </cell>
          <cell r="E221">
            <v>1.95</v>
          </cell>
          <cell r="F221" t="str">
            <v>M</v>
          </cell>
          <cell r="G221">
            <v>1.34</v>
          </cell>
          <cell r="H221">
            <v>52.27</v>
          </cell>
          <cell r="I221">
            <v>53.610000000000007</v>
          </cell>
          <cell r="J221">
            <v>101.92</v>
          </cell>
          <cell r="K221">
            <v>2.613</v>
          </cell>
          <cell r="L221">
            <v>104.533</v>
          </cell>
        </row>
        <row r="222">
          <cell r="A222"/>
          <cell r="B222" t="str">
            <v>96985</v>
          </cell>
          <cell r="C222" t="str">
            <v>COMP</v>
          </cell>
          <cell r="D222" t="str">
            <v>HASTE DE ATERRAMENTO 5/8  PARA SPDA - FORNECIMENTO E INSTALAÇÃO. AF_12/2017</v>
          </cell>
          <cell r="E222">
            <v>1</v>
          </cell>
          <cell r="F222" t="str">
            <v>UN</v>
          </cell>
          <cell r="G222">
            <v>10.25</v>
          </cell>
          <cell r="H222">
            <v>116.24</v>
          </cell>
          <cell r="I222">
            <v>126.49</v>
          </cell>
          <cell r="J222">
            <v>116.24</v>
          </cell>
          <cell r="K222">
            <v>10.25</v>
          </cell>
          <cell r="L222">
            <v>126.49</v>
          </cell>
        </row>
        <row r="223">
          <cell r="A223"/>
          <cell r="B223" t="str">
            <v>88247</v>
          </cell>
          <cell r="C223" t="str">
            <v>COMP</v>
          </cell>
          <cell r="D223" t="str">
            <v>AUXILIAR DE ELETRICISTA COM ENCARGOS COMPLEMENTARES</v>
          </cell>
          <cell r="E223">
            <v>0.215</v>
          </cell>
          <cell r="F223" t="str">
            <v>H</v>
          </cell>
          <cell r="G223">
            <v>18.61</v>
          </cell>
          <cell r="H223">
            <v>5.51</v>
          </cell>
          <cell r="I223">
            <v>24.119999999999997</v>
          </cell>
          <cell r="J223">
            <v>1.18</v>
          </cell>
          <cell r="K223">
            <v>4.00115</v>
          </cell>
          <cell r="L223">
            <v>5.1811499999999997</v>
          </cell>
        </row>
        <row r="224">
          <cell r="A224"/>
          <cell r="B224" t="str">
            <v>88264</v>
          </cell>
          <cell r="C224" t="str">
            <v>COMP</v>
          </cell>
          <cell r="D224" t="str">
            <v>ELETRICISTA COM ENCARGOS COMPLEMENTARES</v>
          </cell>
          <cell r="E224">
            <v>1.9355</v>
          </cell>
          <cell r="F224" t="str">
            <v>H</v>
          </cell>
          <cell r="G224">
            <v>21.96</v>
          </cell>
          <cell r="H224">
            <v>5.51</v>
          </cell>
          <cell r="I224">
            <v>27.47</v>
          </cell>
          <cell r="J224">
            <v>10.66</v>
          </cell>
          <cell r="K224">
            <v>42.503579999999999</v>
          </cell>
          <cell r="L224">
            <v>53.163579999999996</v>
          </cell>
        </row>
        <row r="225">
          <cell r="A225"/>
          <cell r="B225" t="str">
            <v>13343</v>
          </cell>
          <cell r="C225" t="str">
            <v>INS</v>
          </cell>
          <cell r="D225" t="str">
            <v>Não Encontrado</v>
          </cell>
          <cell r="E225">
            <v>1</v>
          </cell>
          <cell r="F225" t="str">
            <v>Não Encontrado</v>
          </cell>
          <cell r="G225" t="e">
            <v>#N/A</v>
          </cell>
          <cell r="H225">
            <v>0</v>
          </cell>
          <cell r="I225" t="e">
            <v>#N/A</v>
          </cell>
          <cell r="J225">
            <v>0</v>
          </cell>
          <cell r="K225" t="e">
            <v>#N/A</v>
          </cell>
          <cell r="L225" t="e">
            <v>#N/A</v>
          </cell>
        </row>
        <row r="226">
          <cell r="A226"/>
          <cell r="B226" t="str">
            <v>101009</v>
          </cell>
          <cell r="C226" t="str">
            <v>COMP</v>
          </cell>
          <cell r="D226" t="str">
            <v>CARGA, MANOBRA E DESCARGA DE POSTE DE CONCRETO EM CAMINHÃO CARROCERIA COM GUINDAUTO (MUNCK) 11,7 TM. AF_07/2020</v>
          </cell>
          <cell r="E226">
            <v>0.75</v>
          </cell>
          <cell r="F226" t="str">
            <v>T</v>
          </cell>
          <cell r="G226">
            <v>19.03</v>
          </cell>
          <cell r="H226">
            <v>22.2</v>
          </cell>
          <cell r="I226">
            <v>41.230000000000004</v>
          </cell>
          <cell r="J226">
            <v>16.649999999999999</v>
          </cell>
          <cell r="K226">
            <v>14.272500000000001</v>
          </cell>
          <cell r="L226">
            <v>30.922499999999999</v>
          </cell>
        </row>
        <row r="227">
          <cell r="A227"/>
          <cell r="B227" t="str">
            <v>39693</v>
          </cell>
          <cell r="C227" t="str">
            <v>INS</v>
          </cell>
          <cell r="D227" t="str">
            <v>Não Encontrado</v>
          </cell>
          <cell r="E227">
            <v>1</v>
          </cell>
          <cell r="F227" t="str">
            <v>Não Encontrado</v>
          </cell>
          <cell r="G227" t="e">
            <v>#N/A</v>
          </cell>
          <cell r="H227">
            <v>0</v>
          </cell>
          <cell r="I227" t="e">
            <v>#N/A</v>
          </cell>
          <cell r="J227">
            <v>0</v>
          </cell>
          <cell r="K227" t="e">
            <v>#N/A</v>
          </cell>
          <cell r="L227" t="e">
            <v>#N/A</v>
          </cell>
        </row>
        <row r="228">
          <cell r="A228"/>
          <cell r="B228" t="str">
            <v>5038</v>
          </cell>
          <cell r="C228" t="str">
            <v>INS</v>
          </cell>
          <cell r="D228" t="str">
            <v>Não Encontrado</v>
          </cell>
          <cell r="E228">
            <v>1</v>
          </cell>
          <cell r="F228" t="str">
            <v>Não Encontrado</v>
          </cell>
          <cell r="G228" t="e">
            <v>#N/A</v>
          </cell>
          <cell r="H228">
            <v>0</v>
          </cell>
          <cell r="I228" t="e">
            <v>#N/A</v>
          </cell>
          <cell r="J228">
            <v>0</v>
          </cell>
          <cell r="K228" t="e">
            <v>#N/A</v>
          </cell>
          <cell r="L228" t="e">
            <v>#N/A</v>
          </cell>
        </row>
        <row r="229">
          <cell r="A229" t="str">
            <v>C30</v>
          </cell>
          <cell r="B229"/>
          <cell r="C229">
            <v>3</v>
          </cell>
          <cell r="D229" t="str">
            <v>CURVA 90 GRAUS PARA ELETRODUTO, PVC, ROSCÁVEL, DN (2"), PARA CIRCUITOS TERMINAIS, INSTALADA EM PAREDE - FORNECIMENTO E INSTALAÇÃO. AF_12/2015</v>
          </cell>
          <cell r="E229"/>
          <cell r="F229" t="str">
            <v>un</v>
          </cell>
          <cell r="G229"/>
          <cell r="H229"/>
          <cell r="I229"/>
          <cell r="J229">
            <v>3.46</v>
          </cell>
          <cell r="K229" t="e">
            <v>#N/A</v>
          </cell>
          <cell r="L229" t="e">
            <v>#N/A</v>
          </cell>
        </row>
        <row r="230">
          <cell r="A230"/>
          <cell r="B230" t="str">
            <v>1876</v>
          </cell>
          <cell r="C230" t="str">
            <v>INS</v>
          </cell>
          <cell r="D230" t="str">
            <v>Não Encontrado</v>
          </cell>
          <cell r="E230">
            <v>1</v>
          </cell>
          <cell r="F230" t="str">
            <v>Não Encontrado</v>
          </cell>
          <cell r="G230" t="e">
            <v>#N/A</v>
          </cell>
          <cell r="H230">
            <v>0</v>
          </cell>
          <cell r="I230" t="e">
            <v>#N/A</v>
          </cell>
          <cell r="J230">
            <v>0</v>
          </cell>
          <cell r="K230" t="e">
            <v>#N/A</v>
          </cell>
          <cell r="L230" t="e">
            <v>#N/A</v>
          </cell>
        </row>
        <row r="231">
          <cell r="A231"/>
          <cell r="B231" t="str">
            <v>88247</v>
          </cell>
          <cell r="C231" t="str">
            <v>COMP</v>
          </cell>
          <cell r="D231" t="str">
            <v>AUXILIAR DE ELETRICISTA COM ENCARGOS COMPLEMENTARES</v>
          </cell>
          <cell r="E231">
            <v>0.315</v>
          </cell>
          <cell r="F231" t="str">
            <v>H</v>
          </cell>
          <cell r="G231">
            <v>18.61</v>
          </cell>
          <cell r="H231">
            <v>5.51</v>
          </cell>
          <cell r="I231">
            <v>24.119999999999997</v>
          </cell>
          <cell r="J231">
            <v>1.73</v>
          </cell>
          <cell r="K231">
            <v>5.8621499999999997</v>
          </cell>
          <cell r="L231">
            <v>7.5921500000000002</v>
          </cell>
        </row>
        <row r="232">
          <cell r="A232"/>
          <cell r="B232" t="str">
            <v>88264</v>
          </cell>
          <cell r="C232" t="str">
            <v>COMP</v>
          </cell>
          <cell r="D232" t="str">
            <v>ELETRICISTA COM ENCARGOS COMPLEMENTARES</v>
          </cell>
          <cell r="E232">
            <v>0.315</v>
          </cell>
          <cell r="F232" t="str">
            <v>H</v>
          </cell>
          <cell r="G232">
            <v>21.96</v>
          </cell>
          <cell r="H232">
            <v>5.51</v>
          </cell>
          <cell r="I232">
            <v>27.47</v>
          </cell>
          <cell r="J232">
            <v>1.73</v>
          </cell>
          <cell r="K232">
            <v>6.9174000000000007</v>
          </cell>
          <cell r="L232">
            <v>8.6474000000000011</v>
          </cell>
        </row>
        <row r="233">
          <cell r="A233" t="str">
            <v>C31</v>
          </cell>
          <cell r="B233"/>
          <cell r="C233">
            <v>3</v>
          </cell>
          <cell r="D233" t="str">
            <v>LUVA PARA ELETRODUTO, PVC, ROSCÁVEL, DN (2"), PARA CIRCUITOS TERMINAIS, INSTALADA EM PAREDE - FORNECIMENTO E INSTALAÇÃO. AF_12/2015</v>
          </cell>
          <cell r="E233"/>
          <cell r="F233" t="str">
            <v>un</v>
          </cell>
          <cell r="G233"/>
          <cell r="H233"/>
          <cell r="I233"/>
          <cell r="J233">
            <v>2.6</v>
          </cell>
          <cell r="K233" t="e">
            <v>#N/A</v>
          </cell>
          <cell r="L233" t="e">
            <v>#N/A</v>
          </cell>
        </row>
        <row r="234">
          <cell r="A234"/>
          <cell r="B234" t="str">
            <v>1894</v>
          </cell>
          <cell r="C234" t="str">
            <v>INS</v>
          </cell>
          <cell r="D234" t="str">
            <v>Não Encontrado</v>
          </cell>
          <cell r="E234">
            <v>1</v>
          </cell>
          <cell r="F234" t="str">
            <v>Não Encontrado</v>
          </cell>
          <cell r="G234" t="e">
            <v>#N/A</v>
          </cell>
          <cell r="H234">
            <v>0</v>
          </cell>
          <cell r="I234" t="e">
            <v>#N/A</v>
          </cell>
          <cell r="J234">
            <v>0</v>
          </cell>
          <cell r="K234" t="e">
            <v>#N/A</v>
          </cell>
          <cell r="L234" t="e">
            <v>#N/A</v>
          </cell>
        </row>
        <row r="235">
          <cell r="A235"/>
          <cell r="B235" t="str">
            <v>88247</v>
          </cell>
          <cell r="C235" t="str">
            <v>COMP</v>
          </cell>
          <cell r="D235" t="str">
            <v>AUXILIAR DE ELETRICISTA COM ENCARGOS COMPLEMENTARES</v>
          </cell>
          <cell r="E235">
            <v>0.23599999999999999</v>
          </cell>
          <cell r="F235" t="str">
            <v>H</v>
          </cell>
          <cell r="G235">
            <v>18.61</v>
          </cell>
          <cell r="H235">
            <v>5.51</v>
          </cell>
          <cell r="I235">
            <v>24.119999999999997</v>
          </cell>
          <cell r="J235">
            <v>1.3</v>
          </cell>
          <cell r="K235">
            <v>4.3919599999999992</v>
          </cell>
          <cell r="L235">
            <v>5.691959999999999</v>
          </cell>
        </row>
        <row r="236">
          <cell r="A236"/>
          <cell r="B236" t="str">
            <v>88264</v>
          </cell>
          <cell r="C236" t="str">
            <v>COMP</v>
          </cell>
          <cell r="D236" t="str">
            <v>ELETRICISTA COM ENCARGOS COMPLEMENTARES</v>
          </cell>
          <cell r="E236">
            <v>0.23599999999999999</v>
          </cell>
          <cell r="F236" t="str">
            <v>H</v>
          </cell>
          <cell r="G236">
            <v>21.96</v>
          </cell>
          <cell r="H236">
            <v>5.51</v>
          </cell>
          <cell r="I236">
            <v>27.47</v>
          </cell>
          <cell r="J236">
            <v>1.3</v>
          </cell>
          <cell r="K236">
            <v>5.1825599999999996</v>
          </cell>
          <cell r="L236">
            <v>6.4825599999999994</v>
          </cell>
        </row>
        <row r="237">
          <cell r="A237" t="str">
            <v>C32</v>
          </cell>
          <cell r="B237"/>
          <cell r="C237">
            <v>3</v>
          </cell>
          <cell r="D237" t="str">
            <v>CURVA 180 GRAUS PARA ELETRODUTO, PVC, ROSCÁVEL, DN (2"), PARA CIRCUITOS TERMINAIS, INSTALADA EM PAREDE - FORNECIMENTO E INSTALAÇÃO. AF_12/2015</v>
          </cell>
          <cell r="E237"/>
          <cell r="F237" t="str">
            <v>un</v>
          </cell>
          <cell r="G237"/>
          <cell r="H237"/>
          <cell r="I237"/>
          <cell r="J237">
            <v>4.26</v>
          </cell>
          <cell r="K237" t="e">
            <v>#N/A</v>
          </cell>
          <cell r="L237" t="e">
            <v>#N/A</v>
          </cell>
        </row>
        <row r="238">
          <cell r="A238"/>
          <cell r="B238" t="str">
            <v>39277</v>
          </cell>
          <cell r="C238" t="str">
            <v>INS</v>
          </cell>
          <cell r="D238" t="str">
            <v>Não Encontrado</v>
          </cell>
          <cell r="E238">
            <v>1</v>
          </cell>
          <cell r="F238" t="str">
            <v>Não Encontrado</v>
          </cell>
          <cell r="G238" t="e">
            <v>#N/A</v>
          </cell>
          <cell r="H238">
            <v>0</v>
          </cell>
          <cell r="I238" t="e">
            <v>#N/A</v>
          </cell>
          <cell r="J238">
            <v>0</v>
          </cell>
          <cell r="K238" t="e">
            <v>#N/A</v>
          </cell>
          <cell r="L238" t="e">
            <v>#N/A</v>
          </cell>
        </row>
        <row r="239">
          <cell r="A239"/>
          <cell r="B239" t="str">
            <v>88247</v>
          </cell>
          <cell r="C239" t="str">
            <v>COMP</v>
          </cell>
          <cell r="D239" t="str">
            <v>AUXILIAR DE ELETRICISTA COM ENCARGOS COMPLEMENTARES</v>
          </cell>
          <cell r="E239">
            <v>0.38700000000000001</v>
          </cell>
          <cell r="F239" t="str">
            <v>H</v>
          </cell>
          <cell r="G239">
            <v>18.61</v>
          </cell>
          <cell r="H239">
            <v>5.51</v>
          </cell>
          <cell r="I239">
            <v>24.119999999999997</v>
          </cell>
          <cell r="J239">
            <v>2.13</v>
          </cell>
          <cell r="K239">
            <v>7.20207</v>
          </cell>
          <cell r="L239">
            <v>9.3320699999999999</v>
          </cell>
        </row>
        <row r="240">
          <cell r="A240"/>
          <cell r="B240" t="str">
            <v>88264</v>
          </cell>
          <cell r="C240" t="str">
            <v>COMP</v>
          </cell>
          <cell r="D240" t="str">
            <v>ELETRICISTA COM ENCARGOS COMPLEMENTARES</v>
          </cell>
          <cell r="E240">
            <v>0.38700000000000001</v>
          </cell>
          <cell r="F240" t="str">
            <v>H</v>
          </cell>
          <cell r="G240">
            <v>21.96</v>
          </cell>
          <cell r="H240">
            <v>5.51</v>
          </cell>
          <cell r="I240">
            <v>27.47</v>
          </cell>
          <cell r="J240">
            <v>2.13</v>
          </cell>
          <cell r="K240">
            <v>8.498520000000001</v>
          </cell>
          <cell r="L240">
            <v>10.628520000000002</v>
          </cell>
        </row>
        <row r="241">
          <cell r="A241" t="str">
            <v>C33</v>
          </cell>
          <cell r="B241"/>
          <cell r="C241">
            <v>2</v>
          </cell>
          <cell r="D241" t="str">
            <v>RETIRADA DE PISO ÁREA EXTERNA</v>
          </cell>
          <cell r="E241"/>
          <cell r="F241" t="str">
            <v>m2</v>
          </cell>
          <cell r="G241"/>
          <cell r="H241"/>
          <cell r="I241"/>
          <cell r="J241">
            <v>1.68</v>
          </cell>
          <cell r="K241">
            <v>5.19</v>
          </cell>
          <cell r="L241">
            <v>6.87</v>
          </cell>
        </row>
        <row r="242">
          <cell r="A242"/>
          <cell r="B242" t="str">
            <v>88260</v>
          </cell>
          <cell r="C242" t="str">
            <v>COMP</v>
          </cell>
          <cell r="D242" t="str">
            <v>CALCETEIRO COM ENCARGOS COMPLEMENTARES</v>
          </cell>
          <cell r="E242">
            <v>0.22950000000000001</v>
          </cell>
          <cell r="F242" t="str">
            <v>H</v>
          </cell>
          <cell r="G242">
            <v>17.13</v>
          </cell>
          <cell r="H242">
            <v>5.52</v>
          </cell>
          <cell r="I242">
            <v>22.65</v>
          </cell>
          <cell r="J242">
            <v>1.26</v>
          </cell>
          <cell r="K242">
            <v>3.9313349999999998</v>
          </cell>
          <cell r="L242">
            <v>5.1913349999999996</v>
          </cell>
        </row>
        <row r="243">
          <cell r="A243"/>
          <cell r="B243" t="str">
            <v>88316</v>
          </cell>
          <cell r="C243" t="str">
            <v>COMP</v>
          </cell>
          <cell r="D243" t="str">
            <v>SERVENTE COM ENCARGOS COMPLEMENTARES</v>
          </cell>
          <cell r="E243">
            <v>7.9100000000000004E-2</v>
          </cell>
          <cell r="F243" t="str">
            <v>H</v>
          </cell>
          <cell r="G243">
            <v>15.95</v>
          </cell>
          <cell r="H243">
            <v>5.35</v>
          </cell>
          <cell r="I243">
            <v>21.299999999999997</v>
          </cell>
          <cell r="J243">
            <v>0.42</v>
          </cell>
          <cell r="K243">
            <v>1.2616449999999999</v>
          </cell>
          <cell r="L243">
            <v>1.6816449999999998</v>
          </cell>
        </row>
        <row r="244">
          <cell r="A244" t="str">
            <v>C34</v>
          </cell>
          <cell r="B244"/>
          <cell r="C244">
            <v>3</v>
          </cell>
          <cell r="D244" t="str">
            <v>RAMPA ACESSÍVEL INTERNA</v>
          </cell>
          <cell r="E244"/>
          <cell r="F244" t="str">
            <v>m2</v>
          </cell>
          <cell r="G244"/>
          <cell r="H244"/>
          <cell r="I244"/>
          <cell r="J244">
            <v>1.95</v>
          </cell>
          <cell r="K244" t="e">
            <v>#N/A</v>
          </cell>
          <cell r="L244" t="e">
            <v>#N/A</v>
          </cell>
        </row>
        <row r="245">
          <cell r="A245"/>
          <cell r="B245" t="str">
            <v>1337</v>
          </cell>
          <cell r="C245" t="str">
            <v>INS</v>
          </cell>
          <cell r="D245" t="str">
            <v>Não Encontrado</v>
          </cell>
          <cell r="E245">
            <v>54.53</v>
          </cell>
          <cell r="F245" t="str">
            <v>Não Encontrado</v>
          </cell>
          <cell r="G245" t="e">
            <v>#N/A</v>
          </cell>
          <cell r="H245">
            <v>0</v>
          </cell>
          <cell r="I245" t="e">
            <v>#N/A</v>
          </cell>
          <cell r="J245">
            <v>0</v>
          </cell>
          <cell r="K245" t="e">
            <v>#N/A</v>
          </cell>
          <cell r="L245" t="e">
            <v>#N/A</v>
          </cell>
        </row>
        <row r="246">
          <cell r="A246"/>
          <cell r="B246" t="str">
            <v>43664</v>
          </cell>
          <cell r="C246" t="str">
            <v>INS</v>
          </cell>
          <cell r="D246" t="str">
            <v>Não Encontrado</v>
          </cell>
          <cell r="E246">
            <v>1</v>
          </cell>
          <cell r="F246" t="str">
            <v>Não Encontrado</v>
          </cell>
          <cell r="G246" t="e">
            <v>#N/A</v>
          </cell>
          <cell r="H246">
            <v>0</v>
          </cell>
          <cell r="I246" t="e">
            <v>#N/A</v>
          </cell>
          <cell r="J246">
            <v>0</v>
          </cell>
          <cell r="K246" t="e">
            <v>#N/A</v>
          </cell>
          <cell r="L246" t="e">
            <v>#N/A</v>
          </cell>
        </row>
        <row r="247">
          <cell r="A247"/>
          <cell r="B247" t="str">
            <v>88240</v>
          </cell>
          <cell r="C247" t="str">
            <v>COMP</v>
          </cell>
          <cell r="D247" t="str">
            <v>AJUDANTE DE ESTRUTURA METÁLICA COM ENCARGOS COMPLEMENTARES</v>
          </cell>
          <cell r="E247">
            <v>0.45</v>
          </cell>
          <cell r="F247" t="str">
            <v>H</v>
          </cell>
          <cell r="G247">
            <v>17.37</v>
          </cell>
          <cell r="H247">
            <v>4.34</v>
          </cell>
          <cell r="I247">
            <v>21.71</v>
          </cell>
          <cell r="J247">
            <v>1.9530000000000001</v>
          </cell>
          <cell r="K247">
            <v>7.8165000000000004</v>
          </cell>
          <cell r="L247">
            <v>9.7695000000000007</v>
          </cell>
        </row>
        <row r="248">
          <cell r="A248"/>
          <cell r="B248" t="str">
            <v>88278</v>
          </cell>
          <cell r="C248" t="str">
            <v>COMP</v>
          </cell>
          <cell r="D248" t="str">
            <v>MONTADOR DE ESTRUTURA METÁLICA COM ENCARGOS COMPLEMENTARES</v>
          </cell>
          <cell r="E248">
            <v>0.45</v>
          </cell>
          <cell r="F248" t="str">
            <v>H</v>
          </cell>
          <cell r="G248">
            <v>21.33</v>
          </cell>
          <cell r="H248">
            <v>4.34</v>
          </cell>
          <cell r="I248">
            <v>25.669999999999998</v>
          </cell>
          <cell r="J248">
            <v>1.9530000000000001</v>
          </cell>
          <cell r="K248">
            <v>9.5984999999999996</v>
          </cell>
          <cell r="L248">
            <v>11.551499999999999</v>
          </cell>
        </row>
        <row r="249">
          <cell r="A249" t="str">
            <v>C35</v>
          </cell>
          <cell r="B249"/>
          <cell r="C249">
            <v>5</v>
          </cell>
          <cell r="D249" t="str">
            <v>GRADIL EM FERRO FORMADO POR BARRAS CHATAS DE 25X4,8 MM. AF_04/2019</v>
          </cell>
          <cell r="E249"/>
          <cell r="F249" t="str">
            <v>m2</v>
          </cell>
          <cell r="G249"/>
          <cell r="H249"/>
          <cell r="I249"/>
          <cell r="J249">
            <v>0</v>
          </cell>
          <cell r="K249">
            <v>0</v>
          </cell>
          <cell r="L249">
            <v>0</v>
          </cell>
        </row>
        <row r="250">
          <cell r="A250"/>
          <cell r="B250" t="str">
            <v>565</v>
          </cell>
          <cell r="C250" t="str">
            <v>INS</v>
          </cell>
          <cell r="D250" t="str">
            <v>BARRA DE FERRO CHATO, RETANGULAR, 25,4 MM X 4,76 MM (L X E), 1,73 KG/M</v>
          </cell>
          <cell r="E250">
            <v>9.17</v>
          </cell>
          <cell r="F250" t="str">
            <v>M</v>
          </cell>
          <cell r="G250">
            <v>0</v>
          </cell>
          <cell r="H250">
            <v>0</v>
          </cell>
          <cell r="I250">
            <v>0</v>
          </cell>
          <cell r="J250">
            <v>0</v>
          </cell>
          <cell r="K250">
            <v>0</v>
          </cell>
          <cell r="L250">
            <v>0</v>
          </cell>
        </row>
        <row r="251">
          <cell r="A251"/>
          <cell r="B251" t="str">
            <v>11002</v>
          </cell>
          <cell r="C251" t="str">
            <v>INS</v>
          </cell>
          <cell r="D251" t="str">
            <v xml:space="preserve">ELETRODO REVESTIDO AWS - E6013, DIAMETRO IGUAL A 2,50 MM </v>
          </cell>
          <cell r="E251">
            <v>0.115</v>
          </cell>
          <cell r="F251" t="str">
            <v>KG</v>
          </cell>
          <cell r="G251">
            <v>0</v>
          </cell>
          <cell r="H251">
            <v>0</v>
          </cell>
          <cell r="I251">
            <v>0</v>
          </cell>
          <cell r="J251">
            <v>0</v>
          </cell>
          <cell r="K251">
            <v>0</v>
          </cell>
          <cell r="L251">
            <v>0</v>
          </cell>
        </row>
        <row r="252">
          <cell r="A252"/>
          <cell r="B252" t="str">
            <v>88251</v>
          </cell>
          <cell r="C252" t="str">
            <v>COMP</v>
          </cell>
          <cell r="D252" t="str">
            <v>AUXILIAR DE SERRALHEIRO COM ENCARGOS COMPLEMENTARES</v>
          </cell>
          <cell r="E252">
            <v>6.9649999999999999</v>
          </cell>
          <cell r="F252" t="str">
            <v>H</v>
          </cell>
          <cell r="G252"/>
          <cell r="H252"/>
          <cell r="I252"/>
          <cell r="J252"/>
          <cell r="K252"/>
          <cell r="L252"/>
        </row>
        <row r="253">
          <cell r="A253"/>
          <cell r="B253" t="str">
            <v>88315</v>
          </cell>
          <cell r="C253" t="str">
            <v>COMP</v>
          </cell>
          <cell r="D253" t="str">
            <v>SERRALHEIRO COM ENCARGOS COMPLEMENTARES</v>
          </cell>
          <cell r="E253">
            <v>8.4789999999999992</v>
          </cell>
          <cell r="F253" t="str">
            <v>H</v>
          </cell>
          <cell r="G253">
            <v>0</v>
          </cell>
          <cell r="H253">
            <v>0</v>
          </cell>
          <cell r="I253">
            <v>0</v>
          </cell>
          <cell r="J253">
            <v>0</v>
          </cell>
          <cell r="K253">
            <v>0</v>
          </cell>
          <cell r="L253">
            <v>0</v>
          </cell>
        </row>
        <row r="254">
          <cell r="A254"/>
          <cell r="B254" t="str">
            <v>88629</v>
          </cell>
          <cell r="C254" t="str">
            <v>COMP</v>
          </cell>
          <cell r="D254" t="str">
            <v>ARGAMASSA TRAÇO 1:3 (EM VOLUME DE CIMENTO E AREIA MÉDIA ÚMIDA), PREPARO MANUAL. AF_08/2019</v>
          </cell>
          <cell r="E254">
            <v>8.0000000000000002E-3</v>
          </cell>
          <cell r="F254" t="str">
            <v>M3</v>
          </cell>
          <cell r="G254">
            <v>0</v>
          </cell>
          <cell r="H254">
            <v>0</v>
          </cell>
          <cell r="I254">
            <v>0</v>
          </cell>
          <cell r="J254">
            <v>0</v>
          </cell>
          <cell r="K254">
            <v>0</v>
          </cell>
          <cell r="L254">
            <v>0</v>
          </cell>
        </row>
        <row r="255">
          <cell r="A255" t="str">
            <v>COMPOSIÇÃO DE PREÇO UNITÁRIO</v>
          </cell>
          <cell r="B255"/>
          <cell r="C255"/>
          <cell r="D255"/>
          <cell r="E255"/>
          <cell r="F255"/>
          <cell r="G255"/>
          <cell r="H255"/>
          <cell r="I255"/>
          <cell r="J255"/>
          <cell r="K255"/>
          <cell r="L255"/>
        </row>
        <row r="256">
          <cell r="A256" t="str">
            <v>CÓDIGO</v>
          </cell>
          <cell r="B256" t="str">
            <v>Cód. Item</v>
          </cell>
          <cell r="C256" t="str">
            <v>TIPO</v>
          </cell>
          <cell r="D256" t="str">
            <v>DESCRIÇÃO</v>
          </cell>
          <cell r="E256" t="str">
            <v>QNT</v>
          </cell>
          <cell r="F256" t="str">
            <v>UNID</v>
          </cell>
          <cell r="G256" t="str">
            <v>MAT</v>
          </cell>
          <cell r="H256" t="str">
            <v>MO</v>
          </cell>
          <cell r="I256" t="str">
            <v>Tot. Unit.</v>
          </cell>
          <cell r="J256" t="str">
            <v>Tot. MO</v>
          </cell>
          <cell r="K256" t="str">
            <v>TOT. MAT</v>
          </cell>
          <cell r="L256" t="str">
            <v>TOTAL</v>
          </cell>
        </row>
        <row r="257">
          <cell r="A257" t="str">
            <v>C3</v>
          </cell>
          <cell r="B257"/>
          <cell r="C257"/>
          <cell r="D257" t="str">
            <v>DIVISÓRIA ARTICULADA</v>
          </cell>
          <cell r="E257"/>
          <cell r="F257" t="str">
            <v>un</v>
          </cell>
          <cell r="G257"/>
          <cell r="H257"/>
          <cell r="I257"/>
          <cell r="J257">
            <v>69.17</v>
          </cell>
          <cell r="K257">
            <v>3711.08</v>
          </cell>
          <cell r="L257">
            <v>3648.33</v>
          </cell>
        </row>
        <row r="258">
          <cell r="A258"/>
          <cell r="B258" t="str">
            <v>2432</v>
          </cell>
          <cell r="C258" t="str">
            <v>INS</v>
          </cell>
          <cell r="D258" t="str">
            <v xml:space="preserve">DOBRADICA EM ACO/FERRO, 3 1/2" X  3", E= 1,9  A 2 MM, COM ANEL,  CROMADO OU ZINCADO, TAMPA BOLA, COM PARAFUSOS           </v>
          </cell>
          <cell r="E258">
            <v>3</v>
          </cell>
          <cell r="F258" t="str">
            <v>UN</v>
          </cell>
          <cell r="G258">
            <v>26.61</v>
          </cell>
          <cell r="H258">
            <v>0</v>
          </cell>
          <cell r="I258">
            <v>26.61</v>
          </cell>
          <cell r="J258">
            <v>0</v>
          </cell>
          <cell r="K258">
            <v>79.83</v>
          </cell>
          <cell r="L258">
            <v>79.83</v>
          </cell>
        </row>
        <row r="259">
          <cell r="A259"/>
          <cell r="B259" t="str">
            <v>11055</v>
          </cell>
          <cell r="C259" t="str">
            <v>INS</v>
          </cell>
          <cell r="D259" t="str">
            <v>PARAFUSO ROSCA SOBERBA ZINCADO CABECA CHATA FENDA SIMPLES 3,5 X 25 MM (1 ")</v>
          </cell>
          <cell r="E259">
            <v>48</v>
          </cell>
          <cell r="F259" t="str">
            <v>UN</v>
          </cell>
          <cell r="G259">
            <v>0.05</v>
          </cell>
          <cell r="H259">
            <v>0</v>
          </cell>
          <cell r="I259">
            <v>0.05</v>
          </cell>
          <cell r="J259">
            <v>0</v>
          </cell>
          <cell r="K259">
            <v>2.4000000000000004</v>
          </cell>
          <cell r="L259">
            <v>2.4000000000000004</v>
          </cell>
        </row>
        <row r="260">
          <cell r="A260"/>
          <cell r="B260" t="str">
            <v>39504</v>
          </cell>
          <cell r="C260" t="str">
            <v>INS</v>
          </cell>
          <cell r="D260" t="str">
            <v>PORTA DE MADEIRA, FOLHA PESADA (NBR 15930) DE 800 X 2100 MM, DE 40 MM A 45 MM DE ESPESSURA, NUCLEO SOLIDO, CAPA LISA EM HDF, ACABAMENTO EM PRIMER PARA PINTURA</v>
          </cell>
          <cell r="E260">
            <v>3</v>
          </cell>
          <cell r="F260" t="str">
            <v>UN</v>
          </cell>
          <cell r="G260">
            <v>603.07000000000005</v>
          </cell>
          <cell r="H260">
            <v>0</v>
          </cell>
          <cell r="I260">
            <v>603.07000000000005</v>
          </cell>
          <cell r="J260">
            <v>0</v>
          </cell>
          <cell r="K260">
            <v>1809.21</v>
          </cell>
          <cell r="L260">
            <v>1809.21</v>
          </cell>
        </row>
        <row r="261">
          <cell r="A261"/>
          <cell r="B261" t="str">
            <v>39505</v>
          </cell>
          <cell r="C261" t="str">
            <v>INS</v>
          </cell>
          <cell r="D261" t="str">
            <v>PORTA DE MADEIRA, FOLHA PESADA (NBR 15930) DE 900 X 2100 MM, DE 40 MM A 45 MM DE ESPESSURA, NUCLEO SOLIDO, CAPA LISA EM HDF, ACABAMENTO EM PRIMER PARA PINTURA</v>
          </cell>
          <cell r="E261">
            <v>2</v>
          </cell>
          <cell r="F261" t="str">
            <v>UN</v>
          </cell>
          <cell r="G261">
            <v>684</v>
          </cell>
          <cell r="H261">
            <v>0</v>
          </cell>
          <cell r="I261">
            <v>684</v>
          </cell>
          <cell r="J261">
            <v>0</v>
          </cell>
          <cell r="K261">
            <v>1368</v>
          </cell>
          <cell r="L261">
            <v>1368</v>
          </cell>
        </row>
        <row r="262">
          <cell r="A262"/>
          <cell r="B262" t="str">
            <v>11581</v>
          </cell>
          <cell r="C262" t="str">
            <v>INS</v>
          </cell>
          <cell r="D262" t="str">
            <v xml:space="preserve">TRILHO PANTOGRAFICO CONCAVO, TIPO U, EM ALUMINIO, COM DIMENSOES DE APROX *35 X 35* MM, PARA ROLDANA DE PORTA DE CORRER    </v>
          </cell>
          <cell r="E262">
            <v>4.0999999999999996</v>
          </cell>
          <cell r="F262" t="str">
            <v>M</v>
          </cell>
          <cell r="G262">
            <v>23.81</v>
          </cell>
          <cell r="H262">
            <v>0</v>
          </cell>
          <cell r="I262">
            <v>23.81</v>
          </cell>
          <cell r="J262">
            <v>0</v>
          </cell>
          <cell r="K262">
            <v>97.620999999999981</v>
          </cell>
          <cell r="L262">
            <v>97.620999999999981</v>
          </cell>
        </row>
        <row r="263">
          <cell r="A263"/>
          <cell r="B263" t="str">
            <v>11575</v>
          </cell>
          <cell r="C263" t="str">
            <v>INS</v>
          </cell>
          <cell r="D263" t="str">
            <v>ROLDANA CONCAVA DUPLA, 4 RODAS, EM ZAMAC COM CHAPA DE LATAO, ROLAMENTOS EM ACO, PARA PORTAS E JANELAS DE CORRER</v>
          </cell>
          <cell r="E263">
            <v>4</v>
          </cell>
          <cell r="F263" t="str">
            <v>UN</v>
          </cell>
          <cell r="G263">
            <v>53.68</v>
          </cell>
          <cell r="H263">
            <v>0</v>
          </cell>
          <cell r="I263">
            <v>53.68</v>
          </cell>
          <cell r="J263">
            <v>0</v>
          </cell>
          <cell r="K263">
            <v>214.72</v>
          </cell>
          <cell r="L263">
            <v>214.72</v>
          </cell>
        </row>
        <row r="264">
          <cell r="A264"/>
          <cell r="B264" t="str">
            <v>88261</v>
          </cell>
          <cell r="C264" t="str">
            <v>COMP</v>
          </cell>
          <cell r="D264" t="str">
            <v>CARPINTEIRO DE ESQUADRIA COM ENCARGOS COMPLEMENTARES</v>
          </cell>
          <cell r="E264">
            <v>2.5</v>
          </cell>
          <cell r="F264" t="str">
            <v>H</v>
          </cell>
          <cell r="G264">
            <v>4.78</v>
          </cell>
          <cell r="H264">
            <v>15.69</v>
          </cell>
          <cell r="I264">
            <v>20.47</v>
          </cell>
          <cell r="J264">
            <v>39.225000000000001</v>
          </cell>
          <cell r="K264">
            <v>11.950000000000001</v>
          </cell>
          <cell r="L264">
            <v>51.175000000000004</v>
          </cell>
        </row>
        <row r="265">
          <cell r="A265"/>
          <cell r="B265" t="str">
            <v>88316</v>
          </cell>
          <cell r="C265" t="str">
            <v>COMP</v>
          </cell>
          <cell r="D265" t="str">
            <v>SERVENTE COM ENCARGOS COMPLEMENTARES</v>
          </cell>
          <cell r="E265">
            <v>1.5</v>
          </cell>
          <cell r="F265" t="str">
            <v>H</v>
          </cell>
          <cell r="G265">
            <v>4.78</v>
          </cell>
          <cell r="H265">
            <v>12.14</v>
          </cell>
          <cell r="I265">
            <v>16.920000000000002</v>
          </cell>
          <cell r="J265">
            <v>18.21</v>
          </cell>
          <cell r="K265">
            <v>7.17</v>
          </cell>
          <cell r="L265">
            <v>25.380000000000003</v>
          </cell>
        </row>
        <row r="266">
          <cell r="A266" t="str">
            <v>C2</v>
          </cell>
          <cell r="B266"/>
          <cell r="C266"/>
          <cell r="D266" t="str">
            <v>ASSENTAMENTO DE PEDRA GRÊS PARA ALICERCE</v>
          </cell>
          <cell r="E266"/>
          <cell r="F266" t="str">
            <v>m2</v>
          </cell>
          <cell r="G266"/>
          <cell r="H266"/>
          <cell r="I266"/>
          <cell r="J266">
            <v>11.74</v>
          </cell>
          <cell r="K266">
            <v>64.38</v>
          </cell>
          <cell r="L266">
            <v>76.12</v>
          </cell>
        </row>
        <row r="267">
          <cell r="A267"/>
          <cell r="B267" t="str">
            <v>F</v>
          </cell>
          <cell r="C267" t="str">
            <v>INS</v>
          </cell>
          <cell r="D267" t="str">
            <v>PEDRA GRÊS MÉDIA - ENTRE 10 E 12CM DE ESPESSURA</v>
          </cell>
          <cell r="E267">
            <v>18</v>
          </cell>
          <cell r="F267" t="str">
            <v>UN</v>
          </cell>
          <cell r="G267">
            <v>3.1</v>
          </cell>
          <cell r="H267">
            <v>0</v>
          </cell>
          <cell r="I267">
            <v>3.1</v>
          </cell>
          <cell r="J267">
            <v>0</v>
          </cell>
          <cell r="K267">
            <v>55.800000000000004</v>
          </cell>
          <cell r="L267">
            <v>55.800000000000004</v>
          </cell>
        </row>
        <row r="268">
          <cell r="A268"/>
          <cell r="B268">
            <v>87292</v>
          </cell>
          <cell r="C268" t="str">
            <v>INS</v>
          </cell>
          <cell r="D268" t="str">
            <v>ARGAMASSA TRAÇO 1:2:8 (EM VOLUME DE CIMENTO, CAL E AREIA MÉDIA ÚMIDA) PARA EMBOÇO/MASSA ÚNICA/ASSENTAMENTO DE ALVENARIA DE VEDAÇÃO, PREPARO MECÂNICO COM BETONEIRA 400 L. AF_08/2019</v>
          </cell>
          <cell r="E268">
            <v>1.38E-2</v>
          </cell>
          <cell r="F268" t="str">
            <v>M3</v>
          </cell>
          <cell r="G268">
            <v>357.79</v>
          </cell>
          <cell r="H268">
            <v>71.55</v>
          </cell>
          <cell r="I268">
            <v>429.34000000000003</v>
          </cell>
          <cell r="J268">
            <v>0.98738999999999999</v>
          </cell>
          <cell r="K268">
            <v>4.9375020000000003</v>
          </cell>
          <cell r="L268">
            <v>5.9248919999999998</v>
          </cell>
        </row>
        <row r="269">
          <cell r="A269"/>
          <cell r="B269">
            <v>88309</v>
          </cell>
          <cell r="C269" t="str">
            <v>INS</v>
          </cell>
          <cell r="D269" t="str">
            <v>PEDREIRO COM ENCARGOS COMPLEMENTARES</v>
          </cell>
          <cell r="E269">
            <v>0.5</v>
          </cell>
          <cell r="F269" t="str">
            <v>H</v>
          </cell>
          <cell r="G269">
            <v>4.9000000000000004</v>
          </cell>
          <cell r="H269">
            <v>15.44</v>
          </cell>
          <cell r="I269">
            <v>20.34</v>
          </cell>
          <cell r="J269">
            <v>7.72</v>
          </cell>
          <cell r="K269">
            <v>2.4500000000000002</v>
          </cell>
          <cell r="L269">
            <v>10.17</v>
          </cell>
        </row>
        <row r="270">
          <cell r="A270"/>
          <cell r="B270">
            <v>88316</v>
          </cell>
          <cell r="C270" t="str">
            <v>INS</v>
          </cell>
          <cell r="D270" t="str">
            <v>SERVENTE COM ENCARGOS COMPLEMENTARES</v>
          </cell>
          <cell r="E270">
            <v>0.25</v>
          </cell>
          <cell r="F270" t="str">
            <v>H</v>
          </cell>
          <cell r="G270">
            <v>4.78</v>
          </cell>
          <cell r="H270">
            <v>12.14</v>
          </cell>
          <cell r="I270">
            <v>16.920000000000002</v>
          </cell>
          <cell r="J270">
            <v>3.0350000000000001</v>
          </cell>
          <cell r="K270">
            <v>1.1950000000000001</v>
          </cell>
          <cell r="L270">
            <v>4.2300000000000004</v>
          </cell>
        </row>
        <row r="271">
          <cell r="A271" t="str">
            <v>C1</v>
          </cell>
          <cell r="B271"/>
          <cell r="C271"/>
          <cell r="D271" t="str">
            <v>PLACA DE OBRA EM CHAPA DE ACO GALVANIZADO</v>
          </cell>
          <cell r="E271">
            <v>1</v>
          </cell>
          <cell r="F271" t="str">
            <v>un</v>
          </cell>
          <cell r="G271"/>
          <cell r="H271"/>
          <cell r="I271"/>
          <cell r="J271">
            <v>39.6</v>
          </cell>
          <cell r="K271">
            <v>162.94</v>
          </cell>
          <cell r="L271">
            <v>202.54</v>
          </cell>
        </row>
        <row r="272">
          <cell r="A272"/>
          <cell r="B272" t="str">
            <v>4417</v>
          </cell>
          <cell r="C272" t="str">
            <v>INS</v>
          </cell>
          <cell r="D272" t="str">
            <v>SARRAFO NAO APARELHADO *2,5 X 7* CM, EM MACARANDUBA, ANGELIM OU EQUIVALENTE DA REGIAO -  BRUTA</v>
          </cell>
          <cell r="E272">
            <v>1</v>
          </cell>
          <cell r="F272" t="str">
            <v xml:space="preserve">M     </v>
          </cell>
          <cell r="G272">
            <v>4.32</v>
          </cell>
          <cell r="H272">
            <v>0</v>
          </cell>
          <cell r="I272">
            <v>4.32</v>
          </cell>
          <cell r="J272">
            <v>0</v>
          </cell>
          <cell r="K272">
            <v>4.32</v>
          </cell>
          <cell r="L272">
            <v>4.32</v>
          </cell>
        </row>
        <row r="273">
          <cell r="A273"/>
          <cell r="B273" t="str">
            <v>4491</v>
          </cell>
          <cell r="C273" t="str">
            <v>INS</v>
          </cell>
          <cell r="D273" t="str">
            <v>PONTALETE *7,5 X 7,5* CM EM PINUS, MISTA OU EQUIVALENTE DA REGIAO - BRUTA</v>
          </cell>
          <cell r="E273">
            <v>4</v>
          </cell>
          <cell r="F273" t="str">
            <v xml:space="preserve">M     </v>
          </cell>
          <cell r="G273">
            <v>6.25</v>
          </cell>
          <cell r="H273">
            <v>0</v>
          </cell>
          <cell r="I273">
            <v>6.25</v>
          </cell>
          <cell r="J273">
            <v>0</v>
          </cell>
          <cell r="K273">
            <v>25</v>
          </cell>
          <cell r="L273">
            <v>25</v>
          </cell>
        </row>
        <row r="274">
          <cell r="A274"/>
          <cell r="B274" t="str">
            <v>4813</v>
          </cell>
          <cell r="C274" t="str">
            <v>INS</v>
          </cell>
          <cell r="D274" t="str">
            <v>PLACA DE OBRA (PARA CONSTRUCAO CIVIL) EM CHAPA GALVANIZADA *N. 22*, ADESIVADA, DE *2,4 X 1,2* M (SEM POSTES PARA FIXACAO)</v>
          </cell>
          <cell r="E274">
            <v>0.52</v>
          </cell>
          <cell r="F274" t="str">
            <v xml:space="preserve">M2    </v>
          </cell>
          <cell r="G274">
            <v>225</v>
          </cell>
          <cell r="H274">
            <v>0</v>
          </cell>
          <cell r="I274">
            <v>225</v>
          </cell>
          <cell r="J274">
            <v>0</v>
          </cell>
          <cell r="K274">
            <v>117</v>
          </cell>
          <cell r="L274">
            <v>117</v>
          </cell>
        </row>
        <row r="275">
          <cell r="A275"/>
          <cell r="B275" t="str">
            <v>5075</v>
          </cell>
          <cell r="C275" t="str">
            <v>INS</v>
          </cell>
          <cell r="D275" t="str">
            <v>PREGO DE ACO POLIDO COM CABECA 18 X 30 (2 3/4 X 10)</v>
          </cell>
          <cell r="E275">
            <v>0.11</v>
          </cell>
          <cell r="F275" t="str">
            <v xml:space="preserve">KG    </v>
          </cell>
          <cell r="G275">
            <v>20.73</v>
          </cell>
          <cell r="H275">
            <v>0</v>
          </cell>
          <cell r="I275">
            <v>20.73</v>
          </cell>
          <cell r="J275">
            <v>0</v>
          </cell>
          <cell r="K275">
            <v>2.2803</v>
          </cell>
          <cell r="L275">
            <v>2.2803</v>
          </cell>
        </row>
        <row r="276">
          <cell r="A276"/>
          <cell r="B276" t="str">
            <v>88262</v>
          </cell>
          <cell r="C276" t="str">
            <v>COMP</v>
          </cell>
          <cell r="D276" t="str">
            <v>CARPINTEIRO DE FORMAS COM ENCARGOS COMPLEMENTARES</v>
          </cell>
          <cell r="E276">
            <v>1</v>
          </cell>
          <cell r="F276" t="str">
            <v>H</v>
          </cell>
          <cell r="G276">
            <v>4.78</v>
          </cell>
          <cell r="H276">
            <v>15.32</v>
          </cell>
          <cell r="I276">
            <v>20.100000000000001</v>
          </cell>
          <cell r="J276">
            <v>15.32</v>
          </cell>
          <cell r="K276">
            <v>4.78</v>
          </cell>
          <cell r="L276">
            <v>20.100000000000001</v>
          </cell>
        </row>
        <row r="277">
          <cell r="A277"/>
          <cell r="B277" t="str">
            <v>88316</v>
          </cell>
          <cell r="C277" t="str">
            <v>COMP</v>
          </cell>
          <cell r="D277" t="str">
            <v>SERVENTE COM ENCARGOS COMPLEMENTARES</v>
          </cell>
          <cell r="E277">
            <v>2</v>
          </cell>
          <cell r="F277" t="str">
            <v>H</v>
          </cell>
          <cell r="G277">
            <v>4.78</v>
          </cell>
          <cell r="H277">
            <v>12.14</v>
          </cell>
          <cell r="I277">
            <v>16.920000000000002</v>
          </cell>
          <cell r="J277">
            <v>24.28</v>
          </cell>
          <cell r="K277">
            <v>9.56</v>
          </cell>
          <cell r="L277">
            <v>33.840000000000003</v>
          </cell>
        </row>
      </sheetData>
      <sheetData sheetId="4">
        <row r="2">
          <cell r="A2" t="str">
            <v>CODIGO DA COMPOSICAO</v>
          </cell>
          <cell r="B2" t="str">
            <v>DESCRICAO DA COMPOSICAO</v>
          </cell>
          <cell r="C2" t="str">
            <v>UNIDADE</v>
          </cell>
          <cell r="D2" t="str">
            <v>CUSTO TOTAL</v>
          </cell>
          <cell r="E2" t="str">
            <v>CUSTO MAO DE OBRA</v>
          </cell>
          <cell r="F2" t="str">
            <v>CUSTO MATERIAL</v>
          </cell>
          <cell r="G2" t="str">
            <v>CUSTO EQUIPAMENTO</v>
          </cell>
        </row>
        <row r="3">
          <cell r="A3" t="str">
            <v>97141</v>
          </cell>
          <cell r="B3" t="str">
            <v>ASSENTAMENTO DE TUBO DE FERRO FUNDIDO PARA REDE DE ÁGUA, DN 80 MM, JUNTA ELÁSTICA, INSTALADO EM LOCAL COM NÍVEL ALTO DE INTERFERÊNCIAS (NÃO INCLUI FORNECIMENTO). AF_11/2017</v>
          </cell>
          <cell r="C3" t="str">
            <v>M</v>
          </cell>
          <cell r="D3">
            <v>9.48</v>
          </cell>
          <cell r="E3">
            <v>5.63</v>
          </cell>
          <cell r="F3">
            <v>1.68</v>
          </cell>
          <cell r="G3">
            <v>2.17</v>
          </cell>
        </row>
        <row r="4">
          <cell r="A4" t="str">
            <v>97142</v>
          </cell>
          <cell r="B4" t="str">
            <v>ASSENTAMENTO DE TUBO DE FERRO FUNDIDO PARA REDE DE ÁGUA, DN 100 MM, JUNTA ELÁSTICA, INSTALADO EM LOCAL COM NÍVEL ALTO DE INTERFERÊNCIAS (NÃO INCLUI FORNECIMENTO). AF_11/2017</v>
          </cell>
          <cell r="C4" t="str">
            <v>M</v>
          </cell>
          <cell r="D4">
            <v>10.56</v>
          </cell>
          <cell r="E4">
            <v>6.35</v>
          </cell>
          <cell r="F4">
            <v>1.87</v>
          </cell>
          <cell r="G4">
            <v>2.34</v>
          </cell>
        </row>
        <row r="5">
          <cell r="A5" t="str">
            <v>97143</v>
          </cell>
          <cell r="B5" t="str">
            <v>ASSENTAMENTO DE TUBO DE FERRO FUNDIDO PARA REDE DE ÁGUA, DN 150 MM, JUNTA ELÁSTICA, INSTALADO EM LOCAL COM NÍVEL ALTO DE INTERFERÊNCIAS (NÃO INCLUI FORNECIMENTO). AF_11/2017</v>
          </cell>
          <cell r="C5" t="str">
            <v>M</v>
          </cell>
          <cell r="D5">
            <v>13.28</v>
          </cell>
          <cell r="E5">
            <v>8.16</v>
          </cell>
          <cell r="F5">
            <v>2.4</v>
          </cell>
          <cell r="G5">
            <v>2.72</v>
          </cell>
        </row>
        <row r="6">
          <cell r="A6" t="str">
            <v>97144</v>
          </cell>
          <cell r="B6" t="str">
            <v>ASSENTAMENTO DE TUBO DE FERRO FUNDIDO PARA REDE DE ÁGUA, DN 200 MM, JUNTA ELÁSTICA, INSTALADO EM LOCAL COM NÍVEL ALTO DE INTERFERÊNCIAS (NÃO INCLUI FORNECIMENTO). AF_11/2017</v>
          </cell>
          <cell r="C6" t="str">
            <v>M</v>
          </cell>
          <cell r="D6">
            <v>15.98</v>
          </cell>
          <cell r="E6">
            <v>9.9700000000000006</v>
          </cell>
          <cell r="F6">
            <v>2.91</v>
          </cell>
          <cell r="G6">
            <v>3.1</v>
          </cell>
        </row>
        <row r="7">
          <cell r="A7" t="str">
            <v>97145</v>
          </cell>
          <cell r="B7" t="str">
            <v>ASSENTAMENTO DE TUBO DE FERRO FUNDIDO PARA REDE DE ÁGUA, DN 250 MM, JUNTA ELÁSTICA, INSTALADO EM LOCAL COM NÍVEL ALTO DE INTERFERÊNCIAS (NÃO INCLUI FORNECIMENTO). AF_11/2017</v>
          </cell>
          <cell r="C7" t="str">
            <v>M</v>
          </cell>
          <cell r="D7">
            <v>18.7</v>
          </cell>
          <cell r="E7">
            <v>11.76</v>
          </cell>
          <cell r="F7">
            <v>3.46</v>
          </cell>
          <cell r="G7">
            <v>3.48</v>
          </cell>
        </row>
        <row r="8">
          <cell r="A8" t="str">
            <v>97146</v>
          </cell>
          <cell r="B8" t="str">
            <v>ASSENTAMENTO DE TUBO DE FERRO FUNDIDO PARA REDE DE ÁGUA, DN 300 MM, JUNTA ELÁSTICA, INSTALADO EM LOCAL COM NÍVEL ALTO DE INTERFERÊNCIAS (NÃO INCLUI FORNECIMENTO). AF_11/2017</v>
          </cell>
          <cell r="C8" t="str">
            <v>M</v>
          </cell>
          <cell r="D8">
            <v>21.41</v>
          </cell>
          <cell r="E8">
            <v>13.54</v>
          </cell>
          <cell r="F8">
            <v>4.01</v>
          </cell>
          <cell r="G8">
            <v>3.86</v>
          </cell>
        </row>
        <row r="9">
          <cell r="A9" t="str">
            <v>97147</v>
          </cell>
          <cell r="B9" t="str">
            <v>ASSENTAMENTO DE TUBO DE FERRO FUNDIDO PARA REDE DE ÁGUA, DN 350 MM, JUNTA ELÁSTICA, INSTALADO EM LOCAL COM NÍVEL ALTO DE INTERFERÊNCIAS (NÃO INCLUI FORNECIMENTO). AF_11/2017</v>
          </cell>
          <cell r="C9" t="str">
            <v>M</v>
          </cell>
          <cell r="D9">
            <v>24.16</v>
          </cell>
          <cell r="E9">
            <v>15.38</v>
          </cell>
          <cell r="F9">
            <v>4.5199999999999996</v>
          </cell>
          <cell r="G9">
            <v>4.26</v>
          </cell>
        </row>
        <row r="10">
          <cell r="A10" t="str">
            <v>97148</v>
          </cell>
          <cell r="B10" t="str">
            <v>ASSENTAMENTO DE TUBO DE FERRO FUNDIDO PARA REDE DE ÁGUA, DN 400 MM, JUNTA ELÁSTICA, INSTALADO EM LOCAL COM NÍVEL ALTO DE INTERFERÊNCIAS (NÃO INCLUI FORNECIMENTO). AF_11/2017</v>
          </cell>
          <cell r="C10" t="str">
            <v>M</v>
          </cell>
          <cell r="D10">
            <v>26.88</v>
          </cell>
          <cell r="E10">
            <v>17.14</v>
          </cell>
          <cell r="F10">
            <v>5.12</v>
          </cell>
          <cell r="G10">
            <v>4.62</v>
          </cell>
        </row>
        <row r="11">
          <cell r="A11" t="str">
            <v>97149</v>
          </cell>
          <cell r="B11" t="str">
            <v>ASSENTAMENTO DE TUBO DE FERRO FUNDIDO PARA REDE DE ÁGUA, DN 450 MM, JUNTA ELÁSTICA, INSTALADO EM LOCAL COM NÍVEL ALTO DE INTERFERÊNCIAS (NÃO INCLUI FORNECIMENTO). AF_11/2017</v>
          </cell>
          <cell r="C11" t="str">
            <v>M</v>
          </cell>
          <cell r="D11">
            <v>29.64</v>
          </cell>
          <cell r="E11">
            <v>18.940000000000001</v>
          </cell>
          <cell r="F11">
            <v>5.67</v>
          </cell>
          <cell r="G11">
            <v>5.03</v>
          </cell>
        </row>
        <row r="12">
          <cell r="A12" t="str">
            <v>97150</v>
          </cell>
          <cell r="B12" t="str">
            <v>ASSENTAMENTO DE TUBO DE FERRO FUNDIDO PARA REDE DE ÁGUA, DN 500 MM, JUNTA ELÁSTICA, INSTALADO EM LOCAL COM NÍVEL ALTO DE INTERFERÊNCIAS (NÃO INCLUI FORNECIMENTO). AF_11/2017</v>
          </cell>
          <cell r="C12" t="str">
            <v>M</v>
          </cell>
          <cell r="D12">
            <v>37.76</v>
          </cell>
          <cell r="E12">
            <v>20.72</v>
          </cell>
          <cell r="F12">
            <v>6.53</v>
          </cell>
          <cell r="G12">
            <v>10.51</v>
          </cell>
        </row>
        <row r="13">
          <cell r="A13" t="str">
            <v>97151</v>
          </cell>
          <cell r="B13" t="str">
            <v>ASSENTAMENTO DE TUBO DE FERRO FUNDIDO PARA REDE DE ÁGUA, DN 600 MM, JUNTA ELÁSTICA, INSTALADO EM LOCAL COM NÍVEL ALTO DE INTERFERÊNCIAS (NÃO INCLUI FORNECIMENTO). AF_11/2017</v>
          </cell>
          <cell r="C13" t="str">
            <v>M</v>
          </cell>
          <cell r="D13">
            <v>44.02</v>
          </cell>
          <cell r="E13">
            <v>24.33</v>
          </cell>
          <cell r="F13">
            <v>7.71</v>
          </cell>
          <cell r="G13">
            <v>11.98</v>
          </cell>
        </row>
        <row r="14">
          <cell r="A14" t="str">
            <v>97152</v>
          </cell>
          <cell r="B14" t="str">
            <v>ASSENTAMENTO DE TUBO DE FERRO FUNDIDO PARA REDE DE ÁGUA, DN 700 MM, JUNTA ELÁSTICA, INSTALADO EM LOCAL COM NÍVEL ALTO DE INTERFERÊNCIAS (NÃO INCLUI FORNECIMENTO). AF_11/2017</v>
          </cell>
          <cell r="C14" t="str">
            <v>M</v>
          </cell>
          <cell r="D14">
            <v>50.01</v>
          </cell>
          <cell r="E14">
            <v>27.9</v>
          </cell>
          <cell r="F14">
            <v>8.64</v>
          </cell>
          <cell r="G14">
            <v>13.47</v>
          </cell>
        </row>
        <row r="15">
          <cell r="A15" t="str">
            <v>97153</v>
          </cell>
          <cell r="B15" t="str">
            <v>ASSENTAMENTO DE TUBO DE FERRO FUNDIDO PARA REDE DE ÁGUA, DN 800 MM, JUNTA ELÁSTICA, INSTALADO EM LOCAL COM NÍVEL ALTO DE INTERFERÊNCIAS (NÃO INCLUI FORNECIMENTO). AF_11/2017</v>
          </cell>
          <cell r="C15" t="str">
            <v>M</v>
          </cell>
          <cell r="D15">
            <v>56.16</v>
          </cell>
          <cell r="E15">
            <v>31.5</v>
          </cell>
          <cell r="F15">
            <v>9.6999999999999993</v>
          </cell>
          <cell r="G15">
            <v>14.96</v>
          </cell>
        </row>
        <row r="16">
          <cell r="A16" t="str">
            <v>97154</v>
          </cell>
          <cell r="B16" t="str">
            <v>ASSENTAMENTO DE TUBO DE FERRO FUNDIDO PARA REDE DE ÁGUA, DN 900 MM, JUNTA ELÁSTICA, INSTALADO EM LOCAL COM NÍVEL ALTO DE INTERFERÊNCIAS (NÃO INCLUI FORNECIMENTO). AF_11/2017</v>
          </cell>
          <cell r="C16" t="str">
            <v>M</v>
          </cell>
          <cell r="D16">
            <v>62.36</v>
          </cell>
          <cell r="E16">
            <v>35.090000000000003</v>
          </cell>
          <cell r="F16">
            <v>10.81</v>
          </cell>
          <cell r="G16">
            <v>16.46</v>
          </cell>
        </row>
        <row r="17">
          <cell r="A17" t="str">
            <v>97155</v>
          </cell>
          <cell r="B17" t="str">
            <v>ASSENTAMENTO DE TUBO DE FERRO FUNDIDO PARA REDE DE ÁGUA, DN 1000 MM, JUNTA ELÁSTICA, INSTALADO EM LOCAL COM NÍVEL ALTO DE INTERFERÊNCIAS (NÃO INCLUI FORNECIMENTO). AF_11/2017</v>
          </cell>
          <cell r="C17" t="str">
            <v>M</v>
          </cell>
          <cell r="D17">
            <v>68.56</v>
          </cell>
          <cell r="E17">
            <v>38.69</v>
          </cell>
          <cell r="F17">
            <v>11.94</v>
          </cell>
          <cell r="G17">
            <v>17.93</v>
          </cell>
        </row>
        <row r="18">
          <cell r="A18" t="str">
            <v>97156</v>
          </cell>
          <cell r="B18" t="str">
            <v>ASSENTAMENTO DE TUBO DE FERRO FUNDIDO PARA REDE DE ÁGUA, DN 1200 MM, JUNTA ELÁSTICA, INSTALADO EM LOCAL COM NÍVEL ALTO DE INTERFERÊNCIAS (NÃO INCLUI FORNECIMENTO). AF_11/2017</v>
          </cell>
          <cell r="C18" t="str">
            <v>M</v>
          </cell>
          <cell r="D18">
            <v>81.44</v>
          </cell>
          <cell r="E18">
            <v>45.85</v>
          </cell>
          <cell r="F18">
            <v>14.67</v>
          </cell>
          <cell r="G18">
            <v>20.92</v>
          </cell>
        </row>
        <row r="19">
          <cell r="A19" t="str">
            <v>97157</v>
          </cell>
          <cell r="B19" t="str">
            <v>ASSENTAMENTO DE TUBO DE FERRO FUNDIDO PARA REDE DE ÁGUA, DN 80 MM, JUNTA ELÁSTICA, INSTALADO EM LOCAL COM NÍVEL BAIXO DE INTERFERÊNCIAS (NÃO INCLUI FORNECIMENTO). AF_11/2017</v>
          </cell>
          <cell r="C19" t="str">
            <v>M</v>
          </cell>
          <cell r="D19">
            <v>5.72</v>
          </cell>
          <cell r="E19">
            <v>3.24</v>
          </cell>
          <cell r="F19">
            <v>1.21</v>
          </cell>
          <cell r="G19">
            <v>1.27</v>
          </cell>
        </row>
        <row r="20">
          <cell r="A20" t="str">
            <v>97158</v>
          </cell>
          <cell r="B20" t="str">
            <v>ASSENTAMENTO DE TUBO DE FERRO FUNDIDO PARA REDE DE ÁGUA, DN 100 MM, JUNTA ELÁSTICA, INSTALADO EM LOCAL COM NÍVEL BAIXO DE INTERFERÊNCIAS (NÃO INCLUI FORNECIMENTO). AF_11/2017</v>
          </cell>
          <cell r="C20" t="str">
            <v>M</v>
          </cell>
          <cell r="D20">
            <v>6.38</v>
          </cell>
          <cell r="E20">
            <v>3.66</v>
          </cell>
          <cell r="F20">
            <v>1.36</v>
          </cell>
          <cell r="G20">
            <v>1.36</v>
          </cell>
        </row>
        <row r="21">
          <cell r="A21" t="str">
            <v>97159</v>
          </cell>
          <cell r="B21" t="str">
            <v>ASSENTAMENTO DE TUBO DE FERRO FUNDIDO PARA REDE DE ÁGUA, DN 150 MM, JUNTA ELÁSTICA, INSTALADO EM LOCAL COM NÍVEL BAIXO DE INTERFERÊNCIAS (NÃO INCLUI FORNECIMENTO). AF_11/2017</v>
          </cell>
          <cell r="C21" t="str">
            <v>M</v>
          </cell>
          <cell r="D21">
            <v>8.0399999999999991</v>
          </cell>
          <cell r="E21">
            <v>4.75</v>
          </cell>
          <cell r="F21">
            <v>1.71</v>
          </cell>
          <cell r="G21">
            <v>1.58</v>
          </cell>
        </row>
        <row r="22">
          <cell r="A22" t="str">
            <v>97160</v>
          </cell>
          <cell r="B22" t="str">
            <v>ASSENTAMENTO DE TUBO DE FERRO FUNDIDO PARA REDE DE ÁGUA, DN 200 MM, JUNTA ELÁSTICA, INSTALADO EM LOCAL COM NÍVEL BAIXO DE INTERFERÊNCIAS (NÃO INCLUI FORNECIMENTO). AF_11/2017</v>
          </cell>
          <cell r="C22" t="str">
            <v>M</v>
          </cell>
          <cell r="D22">
            <v>9.67</v>
          </cell>
          <cell r="E22">
            <v>5.78</v>
          </cell>
          <cell r="F22">
            <v>2.09</v>
          </cell>
          <cell r="G22">
            <v>1.8</v>
          </cell>
        </row>
        <row r="23">
          <cell r="A23" t="str">
            <v>97161</v>
          </cell>
          <cell r="B23" t="str">
            <v>ASSENTAMENTO DE TUBO DE FERRO FUNDIDO PARA REDE DE ÁGUA, DN 250 MM, JUNTA ELÁSTICA, INSTALADO EM LOCAL COM NÍVEL BAIXO DE INTERFERÊNCIAS (NÃO INCLUI FORNECIMENTO). AF_11/2017</v>
          </cell>
          <cell r="C23" t="str">
            <v>M</v>
          </cell>
          <cell r="D23">
            <v>11.35</v>
          </cell>
          <cell r="E23">
            <v>6.84</v>
          </cell>
          <cell r="F23">
            <v>2.48</v>
          </cell>
          <cell r="G23">
            <v>2.0299999999999998</v>
          </cell>
        </row>
        <row r="24">
          <cell r="A24" t="str">
            <v>97162</v>
          </cell>
          <cell r="B24" t="str">
            <v>ASSENTAMENTO DE TUBO DE FERRO FUNDIDO PARA REDE DE ÁGUA, DN 300 MM, JUNTA ELÁSTICA, INSTALADO EM LOCAL COM NÍVEL BAIXO DE INTERFERÊNCIAS (NÃO INCLUI FORNECIMENTO). AF_11/2017</v>
          </cell>
          <cell r="C24" t="str">
            <v>M</v>
          </cell>
          <cell r="D24">
            <v>13</v>
          </cell>
          <cell r="E24">
            <v>7.89</v>
          </cell>
          <cell r="F24">
            <v>2.87</v>
          </cell>
          <cell r="G24">
            <v>2.2400000000000002</v>
          </cell>
        </row>
        <row r="25">
          <cell r="A25" t="str">
            <v>97163</v>
          </cell>
          <cell r="B25" t="str">
            <v>ASSENTAMENTO DE TUBO DE FERRO FUNDIDO PARA REDE DE ÁGUA, DN 350 MM, JUNTA ELÁSTICA, INSTALADO EM LOCAL COM NÍVEL BAIXO DE INTERFERÊNCIAS (NÃO INCLUI FORNECIMENTO). AF_11/2017</v>
          </cell>
          <cell r="C25" t="str">
            <v>M</v>
          </cell>
          <cell r="D25">
            <v>14.68</v>
          </cell>
          <cell r="E25">
            <v>8.9499999999999993</v>
          </cell>
          <cell r="F25">
            <v>3.26</v>
          </cell>
          <cell r="G25">
            <v>2.4700000000000002</v>
          </cell>
        </row>
        <row r="26">
          <cell r="A26" t="str">
            <v>97164</v>
          </cell>
          <cell r="B26" t="str">
            <v>ASSENTAMENTO DE TUBO DE FERRO FUNDIDO PARA REDE DE ÁGUA, DN 400 MM, JUNTA ELÁSTICA, INSTALADO EM LOCAL COM NÍVEL BAIXO DE INTERFERÊNCIAS (NÃO INCLUI FORNECIMENTO). AF_11/2017</v>
          </cell>
          <cell r="C26" t="str">
            <v>M</v>
          </cell>
          <cell r="D26">
            <v>16.36</v>
          </cell>
          <cell r="E26">
            <v>10.02</v>
          </cell>
          <cell r="F26">
            <v>3.66</v>
          </cell>
          <cell r="G26">
            <v>2.68</v>
          </cell>
        </row>
        <row r="27">
          <cell r="A27" t="str">
            <v>97165</v>
          </cell>
          <cell r="B27" t="str">
            <v>ASSENTAMENTO DE TUBO DE FERRO FUNDIDO PARA REDE DE ÁGUA, DN 450 MM, JUNTA ELÁSTICA, INSTALADO EM LOCAL COM NÍVEL BAIXO DE INTERFERÊNCIAS (NÃO INCLUI FORNECIMENTO). AF_11/2017</v>
          </cell>
          <cell r="C27" t="str">
            <v>M</v>
          </cell>
          <cell r="D27">
            <v>18.05</v>
          </cell>
          <cell r="E27">
            <v>11.09</v>
          </cell>
          <cell r="F27">
            <v>4.04</v>
          </cell>
          <cell r="G27">
            <v>2.92</v>
          </cell>
        </row>
        <row r="28">
          <cell r="A28" t="str">
            <v>97166</v>
          </cell>
          <cell r="B28" t="str">
            <v>ASSENTAMENTO DE TUBO DE FERRO FUNDIDO PARA REDE DE ÁGUA, DN 500 MM, JUNTA ELÁSTICA, INSTALADO EM LOCAL COM NÍVEL BAIXO DE INTERFERÊNCIAS (NÃO INCLUI FORNECIMENTO). AF_11/2017</v>
          </cell>
          <cell r="C28" t="str">
            <v>M</v>
          </cell>
          <cell r="D28">
            <v>22.98</v>
          </cell>
          <cell r="E28">
            <v>12.1</v>
          </cell>
          <cell r="F28">
            <v>4.78</v>
          </cell>
          <cell r="G28">
            <v>6.1</v>
          </cell>
        </row>
        <row r="29">
          <cell r="A29" t="str">
            <v>97167</v>
          </cell>
          <cell r="B29" t="str">
            <v>ASSENTAMENTO DE TUBO DE FERRO FUNDIDO PARA REDE DE ÁGUA, DN 600 MM, JUNTA ELÁSTICA, INSTALADO EM LOCAL COM NÍVEL BAIXO DE INTERFERÊNCIAS (NÃO INCLUI FORNECIMENTO). AF_11/2017</v>
          </cell>
          <cell r="C29" t="str">
            <v>M</v>
          </cell>
          <cell r="D29">
            <v>26.84</v>
          </cell>
          <cell r="E29">
            <v>14.23</v>
          </cell>
          <cell r="F29">
            <v>5.65</v>
          </cell>
          <cell r="G29">
            <v>6.96</v>
          </cell>
        </row>
        <row r="30">
          <cell r="A30" t="str">
            <v>97168</v>
          </cell>
          <cell r="B30" t="str">
            <v>ASSENTAMENTO DE TUBO DE FERRO FUNDIDO PARA REDE DE ÁGUA, DN 700 MM, JUNTA ELÁSTICA, INSTALADO EM LOCAL COM NÍVEL BAIXO DE INTERFERÊNCIAS (NÃO INCLUI FORNECIMENTO). AF_11/2017</v>
          </cell>
          <cell r="C30" t="str">
            <v>M</v>
          </cell>
          <cell r="D30">
            <v>30.4</v>
          </cell>
          <cell r="E30">
            <v>16.329999999999998</v>
          </cell>
          <cell r="F30">
            <v>6.24</v>
          </cell>
          <cell r="G30">
            <v>7.83</v>
          </cell>
        </row>
        <row r="31">
          <cell r="A31" t="str">
            <v>97169</v>
          </cell>
          <cell r="B31" t="str">
            <v>ASSENTAMENTO DE TUBO DE FERRO FUNDIDO PARA REDE DE ÁGUA, DN 800 MM, JUNTA ELÁSTICA, INSTALADO EM LOCAL COM NÍVEL BAIXO DE INTERFERÊNCIAS (NÃO INCLUI FORNECIMENTO). AF_11/2017</v>
          </cell>
          <cell r="C31" t="str">
            <v>M</v>
          </cell>
          <cell r="D31">
            <v>34.14</v>
          </cell>
          <cell r="E31">
            <v>18.45</v>
          </cell>
          <cell r="F31">
            <v>6.99</v>
          </cell>
          <cell r="G31">
            <v>8.6999999999999993</v>
          </cell>
        </row>
        <row r="32">
          <cell r="A32" t="str">
            <v>97170</v>
          </cell>
          <cell r="B32" t="str">
            <v>ASSENTAMENTO DE TUBO DE FERRO FUNDIDO PARA REDE DE ÁGUA, DN 900 MM, JUNTA ELÁSTICA, INSTALADO EM LOCAL COM NÍVEL BAIXO DE INTERFERÊNCIAS (NÃO INCLUI FORNECIMENTO). AF_11/2017</v>
          </cell>
          <cell r="C32" t="str">
            <v>M</v>
          </cell>
          <cell r="D32">
            <v>37.92</v>
          </cell>
          <cell r="E32">
            <v>20.56</v>
          </cell>
          <cell r="F32">
            <v>7.79</v>
          </cell>
          <cell r="G32">
            <v>9.57</v>
          </cell>
        </row>
        <row r="33">
          <cell r="A33" t="str">
            <v>97171</v>
          </cell>
          <cell r="B33" t="str">
            <v>ASSENTAMENTO DE TUBO DE FERRO FUNDIDO PARA REDE DE ÁGUA, DN 1000 MM, JUNTA ELÁSTICA, INSTALADO EM LOCAL COM NÍVEL BAIXO DE INTERFERÊNCIAS (NÃO INCLUI FORNECIMENTO). AF_11/2017</v>
          </cell>
          <cell r="C33" t="str">
            <v>M</v>
          </cell>
          <cell r="D33">
            <v>41.72</v>
          </cell>
          <cell r="E33">
            <v>22.67</v>
          </cell>
          <cell r="F33">
            <v>8.61</v>
          </cell>
          <cell r="G33">
            <v>10.44</v>
          </cell>
        </row>
        <row r="34">
          <cell r="A34" t="str">
            <v>97172</v>
          </cell>
          <cell r="B34" t="str">
            <v>ASSENTAMENTO DE TUBO DE FERRO FUNDIDO PARA REDE DE ÁGUA, DN 1200 MM, JUNTA ELÁSTICA, INSTALADO EM LOCAL COM NÍVEL BAIXO DE INTERFERÊNCIAS (NÃO INCLUI FORNECIMENTO). AF_11/2017</v>
          </cell>
          <cell r="C34" t="str">
            <v>M</v>
          </cell>
          <cell r="D34">
            <v>49.77</v>
          </cell>
          <cell r="E34">
            <v>26.89</v>
          </cell>
          <cell r="F34">
            <v>10.71</v>
          </cell>
          <cell r="G34">
            <v>12.17</v>
          </cell>
        </row>
        <row r="35">
          <cell r="A35" t="str">
            <v>97173</v>
          </cell>
          <cell r="B35" t="str">
            <v>ASSENTAMENTO DE TUBO DE AÇO CARBONO PARA REDE DE ÁGUA, DN 600 MM (24), JUNTA SOLDADA, INSTALADO EM LOCAL COM NÍVEL ALTO DE INTERFERÊNCIAS (NÃO INCLUI FORNECIMENTO). AF_11/2017</v>
          </cell>
          <cell r="C35" t="str">
            <v>M</v>
          </cell>
          <cell r="D35">
            <v>47.16</v>
          </cell>
          <cell r="E35">
            <v>21.71</v>
          </cell>
          <cell r="F35">
            <v>16.47</v>
          </cell>
          <cell r="G35">
            <v>8.98</v>
          </cell>
        </row>
        <row r="36">
          <cell r="A36" t="str">
            <v>97174</v>
          </cell>
          <cell r="B36" t="str">
            <v>ASSENTAMENTO DE TUBO DE AÇO CARBONO PARA REDE DE ÁGUA, DN 700 MM (28), JUNTA SOLDADA, INSTALADO EM LOCAL COM NÍVEL ALTO DE INTERFERÊNCIAS (NÃO INCLUI FORNECIMENTO). AF_11/2017</v>
          </cell>
          <cell r="C36" t="str">
            <v>M</v>
          </cell>
          <cell r="D36">
            <v>54.64</v>
          </cell>
          <cell r="E36">
            <v>25.01</v>
          </cell>
          <cell r="F36">
            <v>19.16</v>
          </cell>
          <cell r="G36">
            <v>10.47</v>
          </cell>
        </row>
        <row r="37">
          <cell r="A37" t="str">
            <v>97175</v>
          </cell>
          <cell r="B37" t="str">
            <v>ASSENTAMENTO DE TUBO DE AÇO CARBONO PARA REDE DE ÁGUA, DN 800 MM (32), JUNTA SOLDADA, INSTALADO EM LOCAL COM NÍVEL ALTO DE INTERFERÊNCIAS (NÃO INCLUI FORNECIMENTO). AF_11/2017</v>
          </cell>
          <cell r="C37" t="str">
            <v>M</v>
          </cell>
          <cell r="D37">
            <v>62.09</v>
          </cell>
          <cell r="E37">
            <v>28.31</v>
          </cell>
          <cell r="F37">
            <v>21.83</v>
          </cell>
          <cell r="G37">
            <v>11.95</v>
          </cell>
        </row>
        <row r="38">
          <cell r="A38" t="str">
            <v>97176</v>
          </cell>
          <cell r="B38" t="str">
            <v>ASSENTAMENTO DE TUBO DE AÇO CARBONO PARA REDE DE ÁGUA, DN 900 MM (36), JUNTA SOLDADA, INSTALADO EM LOCAL COM NÍVEL ALTO DE INTERFERÊNCIAS (NÃO INCLUI FORNECIMENTO). AF_11/2017</v>
          </cell>
          <cell r="C38" t="str">
            <v>M</v>
          </cell>
          <cell r="D38">
            <v>69.569999999999993</v>
          </cell>
          <cell r="E38">
            <v>31.59</v>
          </cell>
          <cell r="F38">
            <v>24.54</v>
          </cell>
          <cell r="G38">
            <v>13.44</v>
          </cell>
        </row>
        <row r="39">
          <cell r="A39" t="str">
            <v>97177</v>
          </cell>
          <cell r="B39" t="str">
            <v>ASSENTAMENTO DE TUBO DE AÇO CARBONO PARA REDE DE ÁGUA, DN 1000 MM (40) OU DN 1100 MM (44), JUNTA SOLDADA, INSTALADO EM LOCAL COM NÍVEL ALTO DE INTERFERÊNCIAS (NÃO INCLUI FORNECIMENTO). AF_11/2017</v>
          </cell>
          <cell r="C39" t="str">
            <v>M</v>
          </cell>
          <cell r="D39">
            <v>84.51</v>
          </cell>
          <cell r="E39">
            <v>38.159999999999997</v>
          </cell>
          <cell r="F39">
            <v>29.93</v>
          </cell>
          <cell r="G39">
            <v>16.420000000000002</v>
          </cell>
        </row>
        <row r="40">
          <cell r="A40" t="str">
            <v>97178</v>
          </cell>
          <cell r="B40" t="str">
            <v>ASSENTAMENTO DE TUBO DE AÇO CARBONO PARA REDE DE ÁGUA, DN 1200 MM (48) OU DN 1300 MM (52), JUNTA SOLDADA, INSTALADO EM LOCAL COM NÍVEL ALTO DE INTERFERÊNCIAS (NÃO INCLUI FORNECIMENTO). AF_11/2017</v>
          </cell>
          <cell r="C40" t="str">
            <v>M</v>
          </cell>
          <cell r="D40">
            <v>99.44</v>
          </cell>
          <cell r="E40">
            <v>44.77</v>
          </cell>
          <cell r="F40">
            <v>35.26</v>
          </cell>
          <cell r="G40">
            <v>19.41</v>
          </cell>
        </row>
        <row r="41">
          <cell r="A41" t="str">
            <v>97179</v>
          </cell>
          <cell r="B41" t="str">
            <v>ASSENTAMENTO DE TUBO DE AÇO CARBONO PARA REDE DE ÁGUA, DN 1400 MM (56'') OU DN 1500 MM (60), JUNTA SOLDADA, INSTALADO EM LOCAL COM NÍVEL ALTO DE INTERFERÊNCIAS (NÃO INCLUI FORNECIMENTO). AF_11/2017</v>
          </cell>
          <cell r="C41" t="str">
            <v>M</v>
          </cell>
          <cell r="D41">
            <v>114.39</v>
          </cell>
          <cell r="E41">
            <v>51.35</v>
          </cell>
          <cell r="F41">
            <v>40.659999999999997</v>
          </cell>
          <cell r="G41">
            <v>22.38</v>
          </cell>
        </row>
        <row r="42">
          <cell r="A42" t="str">
            <v>97180</v>
          </cell>
          <cell r="B42" t="str">
            <v>ASSENTAMENTO DE TUBO DE AÇO CARBONO PARA REDE DE ÁGUA, DN 1600 MM (64) OU DN 1700 MM (68), JUNTA SOLDADA, INSTALADO EM LOCAL COM NÍVEL ALTO DE INTERFERÊNCIAS (NÃO INCLUI FORNECIMENTO). AF_11/2017</v>
          </cell>
          <cell r="C42" t="str">
            <v>M</v>
          </cell>
          <cell r="D42">
            <v>129.32</v>
          </cell>
          <cell r="E42">
            <v>57.92</v>
          </cell>
          <cell r="F42">
            <v>46.04</v>
          </cell>
          <cell r="G42">
            <v>25.36</v>
          </cell>
        </row>
        <row r="43">
          <cell r="A43" t="str">
            <v>97181</v>
          </cell>
          <cell r="B43" t="str">
            <v>ASSENTAMENTO DE TUBO DE AÇO CARBONO PARA REDE DE ÁGUA, DN 1800 MM (72) OU DN 1900 MM (76), JUNTA SOLDADA, INSTALADO EM LOCAL COM NÍVEL ALTO DE INTERFERÊNCIAS (NÃO INCLUI FORNECIMENTO). AF_11/2017</v>
          </cell>
          <cell r="C43" t="str">
            <v>M</v>
          </cell>
          <cell r="D43">
            <v>149.05000000000001</v>
          </cell>
          <cell r="E43">
            <v>64.510000000000005</v>
          </cell>
          <cell r="F43">
            <v>53.02</v>
          </cell>
          <cell r="G43">
            <v>31.52</v>
          </cell>
        </row>
        <row r="44">
          <cell r="A44" t="str">
            <v>97182</v>
          </cell>
          <cell r="B44" t="str">
            <v>ASSENTAMENTO DE TUBO DE AÇO CARBONO PARA REDE DE ÁGUA, DN 2000 MM (80) OU DN 2100 MM (84), JUNTA SOLDADA, INSTALADO EM LOCAL COM NÍVEL ALTO DE INTERFERÊNCIAS (NÃO INCLUI FORNECIMENTO). AF_11/2017</v>
          </cell>
          <cell r="C44" t="str">
            <v>M</v>
          </cell>
          <cell r="D44">
            <v>164.5</v>
          </cell>
          <cell r="E44">
            <v>71.11</v>
          </cell>
          <cell r="F44">
            <v>58.55</v>
          </cell>
          <cell r="G44">
            <v>34.840000000000003</v>
          </cell>
        </row>
        <row r="45">
          <cell r="A45" t="str">
            <v>97183</v>
          </cell>
          <cell r="B45" t="str">
            <v>ASSENTAMENTO DE TUBO DE AÇO CARBONO PARA REDE DE ÁGUA, DN 600 MM (24), JUNTA SOLDADA, INSTALADO EM LOCAL COM NÍVEL BAIXO DE INTERFERÊNCIAS (NÃO INCLUI FORNECIMENTO). AF_11/2017</v>
          </cell>
          <cell r="C45" t="str">
            <v>M</v>
          </cell>
          <cell r="D45">
            <v>39.090000000000003</v>
          </cell>
          <cell r="E45">
            <v>18.05</v>
          </cell>
          <cell r="F45">
            <v>15.83</v>
          </cell>
          <cell r="G45">
            <v>5.21</v>
          </cell>
        </row>
        <row r="46">
          <cell r="A46" t="str">
            <v>97184</v>
          </cell>
          <cell r="B46" t="str">
            <v>ASSENTAMENTO DE TUBO DE AÇO CARBONO PARA REDE DE ÁGUA, DN 700 MM (28), JUNTA SOLDADA, INSTALADO EM LOCAL COM NÍVEL BAIXO DE INTERFERÊNCIAS (NÃO INCLUI FORNECIMENTO). AF_11/2017</v>
          </cell>
          <cell r="C46" t="str">
            <v>M</v>
          </cell>
          <cell r="D46">
            <v>45.36</v>
          </cell>
          <cell r="E46">
            <v>20.86</v>
          </cell>
          <cell r="F46">
            <v>18.41</v>
          </cell>
          <cell r="G46">
            <v>6.09</v>
          </cell>
        </row>
        <row r="47">
          <cell r="A47" t="str">
            <v>97185</v>
          </cell>
          <cell r="B47" t="str">
            <v>ASSENTAMENTO DE TUBO DE AÇO CARBONO PARA REDE DE ÁGUA, DN 800 MM (32), JUNTA SOLDADA, INSTALADO EM LOCAL COM NÍVEL BAIXO DE INTERFERÊNCIAS (NÃO INCLUI FORNECIMENTO). AF_11/2017</v>
          </cell>
          <cell r="C47" t="str">
            <v>M</v>
          </cell>
          <cell r="D47">
            <v>51.63</v>
          </cell>
          <cell r="E47">
            <v>23.69</v>
          </cell>
          <cell r="F47">
            <v>21</v>
          </cell>
          <cell r="G47">
            <v>6.94</v>
          </cell>
        </row>
        <row r="48">
          <cell r="A48" t="str">
            <v>97186</v>
          </cell>
          <cell r="B48" t="str">
            <v>ASSENTAMENTO DE TUBO DE AÇO CARBONO PARA REDE DE ÁGUA, DN 900 MM (36), JUNTA SOLDADA, INSTALADO EM LOCAL COM NÍVEL BAIXO DE INTERFERÊNCIAS (NÃO INCLUI FORNECIMENTO). AF_11/2017</v>
          </cell>
          <cell r="C48" t="str">
            <v>M</v>
          </cell>
          <cell r="D48">
            <v>57.92</v>
          </cell>
          <cell r="E48">
            <v>26.48</v>
          </cell>
          <cell r="F48">
            <v>23.62</v>
          </cell>
          <cell r="G48">
            <v>7.82</v>
          </cell>
        </row>
        <row r="49">
          <cell r="A49" t="str">
            <v>97187</v>
          </cell>
          <cell r="B49" t="str">
            <v>ASSENTAMENTO DE TUBO DE AÇO CARBONO PARA REDE DE ÁGUA, DN 1000 MM (40  ) OU DN 1100 MM (44  ), JUNTA SOLDADA, INSTALADO EM LOCAL COM NÍVEL BAIXO DE INTERFERÊNCIAS (NÃO INCLUI FORNECIMENTO). AF_11/2017</v>
          </cell>
          <cell r="C49" t="str">
            <v>M</v>
          </cell>
          <cell r="D49">
            <v>70.47</v>
          </cell>
          <cell r="E49">
            <v>32.08</v>
          </cell>
          <cell r="F49">
            <v>28.84</v>
          </cell>
          <cell r="G49">
            <v>9.5500000000000007</v>
          </cell>
        </row>
        <row r="50">
          <cell r="A50" t="str">
            <v>97188</v>
          </cell>
          <cell r="B50" t="str">
            <v>ASSENTAMENTO DE TUBO DE AÇO CARBONO PARA REDE DE ÁGUA, DN 1200 MM (48) OU DN 1300 MM (52), JUNTA SOLDADA, INSTALADO EM LOCAL COM NÍVEL BAIXO DE INTERFERÊNCIAS (NÃO INCLUI FORNECIMENTO). AF_11/2017</v>
          </cell>
          <cell r="C50" t="str">
            <v>M</v>
          </cell>
          <cell r="D50">
            <v>83.04</v>
          </cell>
          <cell r="E50">
            <v>37.729999999999997</v>
          </cell>
          <cell r="F50">
            <v>34.03</v>
          </cell>
          <cell r="G50">
            <v>11.28</v>
          </cell>
        </row>
        <row r="51">
          <cell r="A51" t="str">
            <v>97189</v>
          </cell>
          <cell r="B51" t="str">
            <v>ASSENTAMENTO DE TUBO DE AÇO CARBONO PARA REDE DE ÁGUA, DN 1400 MM (56'') OU DN 1500 MM (60), JUNTA SOLDADA, INSTALADO EM LOCAL COM NÍVEL BAIXO DE INTERFERÊNCIAS (NÃO INCLUI FORNECIMENTO). AF_11/2017</v>
          </cell>
          <cell r="C51" t="str">
            <v>M</v>
          </cell>
          <cell r="D51">
            <v>95.59</v>
          </cell>
          <cell r="E51">
            <v>43.33</v>
          </cell>
          <cell r="F51">
            <v>39.25</v>
          </cell>
          <cell r="G51">
            <v>13.01</v>
          </cell>
        </row>
        <row r="52">
          <cell r="A52" t="str">
            <v>97190</v>
          </cell>
          <cell r="B52" t="str">
            <v>ASSENTAMENTO DE TUBO DE AÇO CARBONO PARA REDE DE ÁGUA, DN 1600 MM (64) OU DN 1700 MM (68), JUNTA SOLDADA, INSTALADO EM LOCAL COM NÍVEL BAIXO DE INTERFERÊNCIAS (NÃO INCLUI FORNECIMENTO). AF_11/2017</v>
          </cell>
          <cell r="C52" t="str">
            <v>M</v>
          </cell>
          <cell r="D52">
            <v>108.14</v>
          </cell>
          <cell r="E52">
            <v>48.97</v>
          </cell>
          <cell r="F52">
            <v>44.44</v>
          </cell>
          <cell r="G52">
            <v>14.73</v>
          </cell>
        </row>
        <row r="53">
          <cell r="A53" t="str">
            <v>97191</v>
          </cell>
          <cell r="B53" t="str">
            <v>ASSENTAMENTO DE TUBO DE AÇO CARBONO PARA REDE DE ÁGUA, DN 1800 MM (72) OU DN 1900 MM (76), JUNTA SOLDADA, INSTALADO EM LOCAL COM NÍVEL BAIXO DE INTERFERÊNCIAS (NÃO INCLUI FORNECIMENTO). AF_11/2017</v>
          </cell>
          <cell r="C53" t="str">
            <v>M</v>
          </cell>
          <cell r="D53">
            <v>124.17</v>
          </cell>
          <cell r="E53">
            <v>54.59</v>
          </cell>
          <cell r="F53">
            <v>51.24</v>
          </cell>
          <cell r="G53">
            <v>18.34</v>
          </cell>
        </row>
        <row r="54">
          <cell r="A54" t="str">
            <v>97192</v>
          </cell>
          <cell r="B54" t="str">
            <v>ASSENTAMENTO DE TUBO DE AÇO CARBONO PARA REDE DE ÁGUA, DN 2000 MM (80) OU DN 2100 MM (84), JUNTA SOLDADA, INSTALADO EM LOCAL COM NÍVEL BAIXO DE INTERFERÊNCIAS (NÃO INCLUI FORNECIMENTO). AF_11/2017</v>
          </cell>
          <cell r="C54" t="str">
            <v>M</v>
          </cell>
          <cell r="D54">
            <v>137.1</v>
          </cell>
          <cell r="E54">
            <v>60.2</v>
          </cell>
          <cell r="F54">
            <v>56.64</v>
          </cell>
          <cell r="G54">
            <v>20.260000000000002</v>
          </cell>
        </row>
        <row r="55">
          <cell r="A55" t="str">
            <v>90694</v>
          </cell>
          <cell r="B55" t="str">
            <v>TUBO DE PVC PARA REDE COLETORA DE ESGOTO DE PAREDE MACIÇA, DN 100 MM, JUNTA ELÁSTICA - FORNECIMENTO E ASSENTAMENTO. AF_01/2021</v>
          </cell>
          <cell r="C55" t="str">
            <v>M</v>
          </cell>
          <cell r="D55">
            <v>52.49</v>
          </cell>
          <cell r="E55">
            <v>3.18</v>
          </cell>
          <cell r="F55">
            <v>49.31</v>
          </cell>
          <cell r="G55">
            <v>0</v>
          </cell>
        </row>
        <row r="56">
          <cell r="A56" t="str">
            <v>90695</v>
          </cell>
          <cell r="B56" t="str">
            <v>TUBO DE PVC PARA REDE COLETORA DE ESGOTO DE PAREDE MACIÇA, DN 150 MM, JUNTA ELÁSTICA  - FORNECIMENTO E ASSENTAMENTO. AF_01/2021</v>
          </cell>
          <cell r="C56" t="str">
            <v>M</v>
          </cell>
          <cell r="D56">
            <v>99.74</v>
          </cell>
          <cell r="E56">
            <v>3.77</v>
          </cell>
          <cell r="F56">
            <v>95.97</v>
          </cell>
          <cell r="G56">
            <v>0</v>
          </cell>
        </row>
        <row r="57">
          <cell r="A57" t="str">
            <v>90696</v>
          </cell>
          <cell r="B57" t="str">
            <v>TUBO DE PVC PARA REDE COLETORA DE ESGOTO DE PAREDE MACIÇA, DN 200 MM, JUNTA ELÁSTICA - FORNECIMENTO E ASSENTAMENTO. AF_01/2021</v>
          </cell>
          <cell r="C57" t="str">
            <v>M</v>
          </cell>
          <cell r="D57">
            <v>166.64</v>
          </cell>
          <cell r="E57">
            <v>4.3499999999999996</v>
          </cell>
          <cell r="F57">
            <v>162.29</v>
          </cell>
          <cell r="G57">
            <v>0</v>
          </cell>
        </row>
        <row r="58">
          <cell r="A58" t="str">
            <v>90697</v>
          </cell>
          <cell r="B58" t="str">
            <v>TUBO DE PVC PARA REDE COLETORA DE ESGOTO DE PAREDE MACIÇA, DN 250 MM, JUNTA ELÁSTICA  - FORNECIMENTO E ASSENTAMENTO. AF_01/2021</v>
          </cell>
          <cell r="C58" t="str">
            <v>M</v>
          </cell>
          <cell r="D58">
            <v>258.52999999999997</v>
          </cell>
          <cell r="E58">
            <v>4.93</v>
          </cell>
          <cell r="F58">
            <v>253.6</v>
          </cell>
          <cell r="G58">
            <v>0</v>
          </cell>
        </row>
        <row r="59">
          <cell r="A59" t="str">
            <v>90698</v>
          </cell>
          <cell r="B59" t="str">
            <v>TUBO DE PVC PARA REDE COLETORA DE ESGOTO DE PAREDE MACIÇA, DN 300 MM, JUNTA ELÁSTICA,  FORNECIMENTO E ASSENTAMENTO. AF_01/2021</v>
          </cell>
          <cell r="C59" t="str">
            <v>M</v>
          </cell>
          <cell r="D59">
            <v>395.15</v>
          </cell>
          <cell r="E59">
            <v>5.53</v>
          </cell>
          <cell r="F59">
            <v>389.62</v>
          </cell>
          <cell r="G59">
            <v>0</v>
          </cell>
        </row>
        <row r="60">
          <cell r="A60" t="str">
            <v>90699</v>
          </cell>
          <cell r="B60" t="str">
            <v>TUBO DE PVC PARA REDE COLETORA DE ESGOTO DE PAREDE MACIÇA, DN 350 MM, JUNTA ELÁSTICA  - FORNECIMENTO E ASSENTAMENTO. AF_01/2021</v>
          </cell>
          <cell r="C60" t="str">
            <v>M</v>
          </cell>
          <cell r="D60">
            <v>556.17999999999995</v>
          </cell>
          <cell r="E60">
            <v>6.11</v>
          </cell>
          <cell r="F60">
            <v>550.07000000000005</v>
          </cell>
          <cell r="G60">
            <v>0</v>
          </cell>
        </row>
        <row r="61">
          <cell r="A61" t="str">
            <v>90700</v>
          </cell>
          <cell r="B61" t="str">
            <v>TUBO DE PVC PARA REDE COLETORA DE ESGOTO DE PAREDE MACIÇA, DN 400 MM, JUNTA ELÁSTICA  FORNECIMENTO E ASSENTAMENTO. AF_01/2021</v>
          </cell>
          <cell r="C61" t="str">
            <v>M</v>
          </cell>
          <cell r="D61">
            <v>648.89</v>
          </cell>
          <cell r="E61">
            <v>5.05</v>
          </cell>
          <cell r="F61">
            <v>641.41999999999996</v>
          </cell>
          <cell r="G61">
            <v>2.42</v>
          </cell>
        </row>
        <row r="62">
          <cell r="A62" t="str">
            <v>90701</v>
          </cell>
          <cell r="B62" t="str">
            <v>TUBO DE PVC CORRUGADO DE DUPLA PAREDE PARA REDE COLETORA DE ESGOTO, DN 150 MM, JUNTA ELÁSTICA - FORNECIMENTO E ASSENTAMENTO. AF_01/2021</v>
          </cell>
          <cell r="C62" t="str">
            <v>M</v>
          </cell>
          <cell r="D62">
            <v>78.28</v>
          </cell>
          <cell r="E62">
            <v>4.1900000000000004</v>
          </cell>
          <cell r="F62">
            <v>74.09</v>
          </cell>
          <cell r="G62">
            <v>0</v>
          </cell>
        </row>
        <row r="63">
          <cell r="A63" t="str">
            <v>90702</v>
          </cell>
          <cell r="B63" t="str">
            <v>TUBO DE PVC CORRUGADO DE DUPLA PAREDE PARA REDE COLETORA DE ESGOTO, DN 200 MM, JUNTA ELÁSTICA - FORNECIMENTO E ASSENTAMENTO. AF_01/2021</v>
          </cell>
          <cell r="C63" t="str">
            <v>M</v>
          </cell>
          <cell r="D63">
            <v>129.6</v>
          </cell>
          <cell r="E63">
            <v>4.7699999999999996</v>
          </cell>
          <cell r="F63">
            <v>124.83</v>
          </cell>
          <cell r="G63">
            <v>0</v>
          </cell>
        </row>
        <row r="64">
          <cell r="A64" t="str">
            <v>90703</v>
          </cell>
          <cell r="B64" t="str">
            <v>TUBO DE PVC CORRUGADO DE DUPLA PAREDE PARA REDE COLETORA DE ESGOTO, DN 250 MM, JUNTA ELÁSTICA - FORNECIMENTO E ASSENTAMENTO. AF_01/2021</v>
          </cell>
          <cell r="C64" t="str">
            <v>M</v>
          </cell>
          <cell r="D64">
            <v>202.9</v>
          </cell>
          <cell r="E64">
            <v>5.38</v>
          </cell>
          <cell r="F64">
            <v>197.52</v>
          </cell>
          <cell r="G64">
            <v>0</v>
          </cell>
        </row>
        <row r="65">
          <cell r="A65" t="str">
            <v>90704</v>
          </cell>
          <cell r="B65" t="str">
            <v>TUBO DE PVC CORRUGADO DE DUPLA PAREDE PARA REDE COLETORA DE ESGOTO, DN 300 MM, JUNTA ELÁSTICA - FORNECIMENTO E ASSENTAMENTO. AF_01/2021</v>
          </cell>
          <cell r="C65" t="str">
            <v>M</v>
          </cell>
          <cell r="D65">
            <v>301.31</v>
          </cell>
          <cell r="E65">
            <v>5.96</v>
          </cell>
          <cell r="F65">
            <v>295.35000000000002</v>
          </cell>
          <cell r="G65">
            <v>0</v>
          </cell>
        </row>
        <row r="66">
          <cell r="A66" t="str">
            <v>90705</v>
          </cell>
          <cell r="B66" t="str">
            <v>TUBO DE PVC CORRUGADO DE DUPLA PAREDE PARA REDE COLETORA DE ESGOTO, DN 350 MM, JUNTA ELÁSTICA - FORNECIMENTO E ASSENTAMENTO. AF_01/2021</v>
          </cell>
          <cell r="C66" t="str">
            <v>M</v>
          </cell>
          <cell r="D66">
            <v>394.17</v>
          </cell>
          <cell r="E66">
            <v>6.55</v>
          </cell>
          <cell r="F66">
            <v>387.62</v>
          </cell>
          <cell r="G66">
            <v>0</v>
          </cell>
        </row>
        <row r="67">
          <cell r="A67" t="str">
            <v>90706</v>
          </cell>
          <cell r="B67" t="str">
            <v>TUBO DE PVC CORRUGADO DE DUPLA PAREDE PARA REDE COLETORA DE ESGOTO, DN 400 MM, JUNTA ELÁSTICA - FORNECIMENTO E ASSENTAMENTO. AF_01/2021</v>
          </cell>
          <cell r="C67" t="str">
            <v>M</v>
          </cell>
          <cell r="D67">
            <v>521.72</v>
          </cell>
          <cell r="E67">
            <v>5.65</v>
          </cell>
          <cell r="F67">
            <v>513.37</v>
          </cell>
          <cell r="G67">
            <v>2.7</v>
          </cell>
        </row>
        <row r="68">
          <cell r="A68" t="str">
            <v>90708</v>
          </cell>
          <cell r="B68" t="str">
            <v>TUBO DE PEAD CORRUGADO DE DUPLA PAREDE PARA REDE COLETORA DE ESGOTO, DN 600 MM, JUNTA ELÁSTICA INTEGRADA - FORNECIMENTO E ASSENTAMENTO. AF_01/2021</v>
          </cell>
          <cell r="C68" t="str">
            <v>M</v>
          </cell>
          <cell r="D68">
            <v>1212.03</v>
          </cell>
          <cell r="E68">
            <v>7.56</v>
          </cell>
          <cell r="F68">
            <v>1197.4000000000001</v>
          </cell>
          <cell r="G68">
            <v>7.07</v>
          </cell>
        </row>
        <row r="69">
          <cell r="A69" t="str">
            <v>90724</v>
          </cell>
          <cell r="B69" t="str">
            <v>JUNTA ARGAMASSADA ENTRE TUBO DN 100 MM E O POÇO DE VISITA/ CAIXA DE CONCRETO OU ALVENARIA EM REDES DE ESGOTO. AF_01/2021</v>
          </cell>
          <cell r="C69" t="str">
            <v>UN</v>
          </cell>
          <cell r="D69">
            <v>27.69</v>
          </cell>
          <cell r="E69">
            <v>21.9</v>
          </cell>
          <cell r="F69">
            <v>5.79</v>
          </cell>
          <cell r="G69">
            <v>0</v>
          </cell>
        </row>
        <row r="70">
          <cell r="A70" t="str">
            <v>90725</v>
          </cell>
          <cell r="B70" t="str">
            <v>JUNTA ARGAMASSADA ENTRE TUBO DN 150 MM E O POÇO DE VISITA/ CAIXA DE CONCRETO OU ALVENARIA EM REDES DE ESGOTO. AF_01/2021</v>
          </cell>
          <cell r="C70" t="str">
            <v>UN</v>
          </cell>
          <cell r="D70">
            <v>34.049999999999997</v>
          </cell>
          <cell r="E70">
            <v>26.78</v>
          </cell>
          <cell r="F70">
            <v>7.27</v>
          </cell>
          <cell r="G70">
            <v>0</v>
          </cell>
        </row>
        <row r="71">
          <cell r="A71" t="str">
            <v>90726</v>
          </cell>
          <cell r="B71" t="str">
            <v>JUNTA ARGAMASSADA ENTRE TUBO DN 200 MM E O POÇO/ CAIXA DE CONCRETO OU ALVENARIA EM REDES DE ESGOTO. AF_01/2021</v>
          </cell>
          <cell r="C71" t="str">
            <v>UN</v>
          </cell>
          <cell r="D71">
            <v>40.479999999999997</v>
          </cell>
          <cell r="E71">
            <v>31.68</v>
          </cell>
          <cell r="F71">
            <v>8.8000000000000007</v>
          </cell>
          <cell r="G71">
            <v>0</v>
          </cell>
        </row>
        <row r="72">
          <cell r="A72" t="str">
            <v>90727</v>
          </cell>
          <cell r="B72" t="str">
            <v>JUNTA ARGAMASSADA ENTRE TUBO DN 250 MM E O POÇO DE VISITA/ CAIXA DE CONCRETO OU ALVENARIA EM REDES DE ESGOTO. AF_01/2021</v>
          </cell>
          <cell r="C72" t="str">
            <v>UN</v>
          </cell>
          <cell r="D72">
            <v>46.84</v>
          </cell>
          <cell r="E72">
            <v>36.58</v>
          </cell>
          <cell r="F72">
            <v>10.26</v>
          </cell>
          <cell r="G72">
            <v>0</v>
          </cell>
        </row>
        <row r="73">
          <cell r="A73" t="str">
            <v>90728</v>
          </cell>
          <cell r="B73" t="str">
            <v>JUNTA ARGAMASSADA ENTRE TUBO DN 300 MM E O POÇO DE VISITA/ CAIXA DE CONCRETO OU ALVENARIA EM REDES DE ESGOTO. AF_01/2021</v>
          </cell>
          <cell r="C73" t="str">
            <v>UN</v>
          </cell>
          <cell r="D73">
            <v>53.19</v>
          </cell>
          <cell r="E73">
            <v>41.45</v>
          </cell>
          <cell r="F73">
            <v>11.74</v>
          </cell>
          <cell r="G73">
            <v>0</v>
          </cell>
        </row>
        <row r="74">
          <cell r="A74" t="str">
            <v>90729</v>
          </cell>
          <cell r="B74" t="str">
            <v>JUNTA ARGAMASSADA ENTRE TUBO DN 350 MM E O POÇO DE VISITA/ CAIXA DE CONCRETO OU ALVENARIA EM REDES DE ESGOTO. AF_01/2021</v>
          </cell>
          <cell r="C74" t="str">
            <v>UN</v>
          </cell>
          <cell r="D74">
            <v>59.56</v>
          </cell>
          <cell r="E74">
            <v>46.35</v>
          </cell>
          <cell r="F74">
            <v>13.21</v>
          </cell>
          <cell r="G74">
            <v>0</v>
          </cell>
        </row>
        <row r="75">
          <cell r="A75" t="str">
            <v>90730</v>
          </cell>
          <cell r="B75" t="str">
            <v>JUNTA ARGAMASSADA ENTRE TUBO DN 400 MM E O POÇO DE VISITA/ CAIXA DE CONCRETO OU ALVENARIA EM REDES DE ESGOTO. AF_01/2021</v>
          </cell>
          <cell r="C75" t="str">
            <v>UN</v>
          </cell>
          <cell r="D75">
            <v>65.92</v>
          </cell>
          <cell r="E75">
            <v>51.23</v>
          </cell>
          <cell r="F75">
            <v>14.69</v>
          </cell>
          <cell r="G75">
            <v>0</v>
          </cell>
        </row>
        <row r="76">
          <cell r="A76" t="str">
            <v>90731</v>
          </cell>
          <cell r="B76" t="str">
            <v>JUNTA ARGAMASSADA ENTRE TUBO DN 450 MM E O POÇO DE VISITA/ CAIXA DE CONCRETO OU ALVENARIA EM REDES DE ESGOTO. AF_01/2021</v>
          </cell>
          <cell r="C76" t="str">
            <v>UN</v>
          </cell>
          <cell r="D76">
            <v>72.28</v>
          </cell>
          <cell r="E76">
            <v>56.13</v>
          </cell>
          <cell r="F76">
            <v>16.149999999999999</v>
          </cell>
          <cell r="G76">
            <v>0</v>
          </cell>
        </row>
        <row r="77">
          <cell r="A77" t="str">
            <v>90732</v>
          </cell>
          <cell r="B77" t="str">
            <v>JUNTA ARGAMASSADA ENTRE TUBO DN 600 MM E O POÇO DE VISITA/ CAIXA DE CONCRETO OU ALVENARIA EM REDES DE ESGOTO. AF_01/2021</v>
          </cell>
          <cell r="C77" t="str">
            <v>UN</v>
          </cell>
          <cell r="D77">
            <v>91.36</v>
          </cell>
          <cell r="E77">
            <v>70.83</v>
          </cell>
          <cell r="F77">
            <v>20.53</v>
          </cell>
          <cell r="G77">
            <v>0</v>
          </cell>
        </row>
        <row r="78">
          <cell r="A78" t="str">
            <v>90733</v>
          </cell>
          <cell r="B78" t="str">
            <v>ASSENTAMENTO DE TUBO DE PVC PARA REDE COLETORA DE ESGOTO DE PAREDE MACIÇA, DN 100 MM, JUNTA ELÁSTICA (NÃO INCLUI FORNECIMENTO). AF_01/2021</v>
          </cell>
          <cell r="C78" t="str">
            <v>M</v>
          </cell>
          <cell r="D78">
            <v>3.91</v>
          </cell>
          <cell r="E78">
            <v>3.23</v>
          </cell>
          <cell r="F78">
            <v>0.68</v>
          </cell>
          <cell r="G78">
            <v>0</v>
          </cell>
        </row>
        <row r="79">
          <cell r="A79" t="str">
            <v>90734</v>
          </cell>
          <cell r="B79" t="str">
            <v>ASSENTAMENTO DE TUBO DE PVC PARA REDE COLETORA DE ESGOTO DE PAREDE MACIÇA, DN 150 MM, JUNTA ELÁSTICA,  (NÃO INCLUI FORNECIMENTO). AF_01/2021</v>
          </cell>
          <cell r="C79" t="str">
            <v>M</v>
          </cell>
          <cell r="D79">
            <v>4.63</v>
          </cell>
          <cell r="E79">
            <v>3.8</v>
          </cell>
          <cell r="F79">
            <v>0.83</v>
          </cell>
          <cell r="G79">
            <v>0</v>
          </cell>
        </row>
        <row r="80">
          <cell r="A80" t="str">
            <v>90735</v>
          </cell>
          <cell r="B80" t="str">
            <v>ASSENTAMENTO DE TUBO DE PVC PARA REDE COLETORA DE ESGOTO DE PAREDE MACIÇA, DN 200 MM, JUNTA ELÁSTICA (NÃO INCLUI FORNECIMENTO). AF_01/2021</v>
          </cell>
          <cell r="C80" t="str">
            <v>M</v>
          </cell>
          <cell r="D80">
            <v>5.36</v>
          </cell>
          <cell r="E80">
            <v>4.41</v>
          </cell>
          <cell r="F80">
            <v>0.95</v>
          </cell>
          <cell r="G80">
            <v>0</v>
          </cell>
        </row>
        <row r="81">
          <cell r="A81" t="str">
            <v>90736</v>
          </cell>
          <cell r="B81" t="str">
            <v>ASSENTAMENTO DE TUBO DE PVC PARA REDE COLETORA DE ESGOTO DE PAREDE MACIÇA, DN 250 MM, JUNTA ELÁSTICA (NÃO INCLUI FORNECIMENTO). AF_01/2021</v>
          </cell>
          <cell r="C81" t="str">
            <v>M</v>
          </cell>
          <cell r="D81">
            <v>6.08</v>
          </cell>
          <cell r="E81">
            <v>5</v>
          </cell>
          <cell r="F81">
            <v>1.08</v>
          </cell>
          <cell r="G81">
            <v>0</v>
          </cell>
        </row>
        <row r="82">
          <cell r="A82" t="str">
            <v>90737</v>
          </cell>
          <cell r="B82" t="str">
            <v>ASSENTAMENTO DE TUBO DE PVC PARA REDE COLETORA DE ESGOTO DE PAREDE MACIÇA, DN 300 MM, JUNTA ELÁSTICA  (NÃO INCLUI FORNECIMENTO). AF_01/2021</v>
          </cell>
          <cell r="C82" t="str">
            <v>M</v>
          </cell>
          <cell r="D82">
            <v>6.8</v>
          </cell>
          <cell r="E82">
            <v>5.6</v>
          </cell>
          <cell r="F82">
            <v>1.2</v>
          </cell>
          <cell r="G82">
            <v>0</v>
          </cell>
        </row>
        <row r="83">
          <cell r="A83" t="str">
            <v>90738</v>
          </cell>
          <cell r="B83" t="str">
            <v>ASSENTAMENTO DE TUBO DE PVC PARA REDE COLETORA DE ESGOTO DE PAREDE MACIÇA, DN 350 MM, JUNTA ELÁSTICA (NÃO INCLUI FORNECIMENTO). AF_01/2021</v>
          </cell>
          <cell r="C83" t="str">
            <v>M</v>
          </cell>
          <cell r="D83">
            <v>7.53</v>
          </cell>
          <cell r="E83">
            <v>6.17</v>
          </cell>
          <cell r="F83">
            <v>1.36</v>
          </cell>
          <cell r="G83">
            <v>0</v>
          </cell>
        </row>
        <row r="84">
          <cell r="A84" t="str">
            <v>90739</v>
          </cell>
          <cell r="B84" t="str">
            <v>ASSENTAMENTO DE TUBO DE PVC PARA REDE COLETORA DE ESGOTO DE PAREDE MACIÇA, DN 400 MM, JUNTA ELÁSTICA (NÃO INCLUI FORNECIMENTO). AF_01/2021</v>
          </cell>
          <cell r="C84" t="str">
            <v>M</v>
          </cell>
          <cell r="D84">
            <v>9.94</v>
          </cell>
          <cell r="E84">
            <v>5.14</v>
          </cell>
          <cell r="F84">
            <v>2.35</v>
          </cell>
          <cell r="G84">
            <v>2.4500000000000002</v>
          </cell>
        </row>
        <row r="85">
          <cell r="A85" t="str">
            <v>90740</v>
          </cell>
          <cell r="B85" t="str">
            <v>ASSENTAMENTO DE TUBO DE PVC CORRUGADO DE DUPLA PAREDE PARA REDE COLETORA DE ESGOTO, DN 150 MM, JUNTA ELÁSTICA (NÃO INCLUI FORNECIMENTO). AF_01/2021</v>
          </cell>
          <cell r="C85" t="str">
            <v>M</v>
          </cell>
          <cell r="D85">
            <v>5.16</v>
          </cell>
          <cell r="E85">
            <v>4.24</v>
          </cell>
          <cell r="F85">
            <v>0.92</v>
          </cell>
          <cell r="G85">
            <v>0</v>
          </cell>
        </row>
        <row r="86">
          <cell r="A86" t="str">
            <v>90741</v>
          </cell>
          <cell r="B86" t="str">
            <v>ASSENTAMENTO DE TUBO DE PVC CORRUGADO DE DUPLA PAREDE PARA REDE COLETORA DE ESGOTO, DN 200 MM, JUNTA ELÁSTICA (NÃO INCLUI FORNECIMENTO). AF_01/2021</v>
          </cell>
          <cell r="C86" t="str">
            <v>M</v>
          </cell>
          <cell r="D86">
            <v>5.89</v>
          </cell>
          <cell r="E86">
            <v>4.8499999999999996</v>
          </cell>
          <cell r="F86">
            <v>1.04</v>
          </cell>
          <cell r="G86">
            <v>0</v>
          </cell>
        </row>
        <row r="87">
          <cell r="A87" t="str">
            <v>90742</v>
          </cell>
          <cell r="B87" t="str">
            <v>ASSENTAMENTO DE TUBO DE PVC CORRUGADO DE DUPLA PAREDE PARA REDE COLETORA DE ESGOTO, DN 250 MM, JUNTA ELÁSTICA (NÃO INCLUI FORNECIMENTO). AF_01/2021</v>
          </cell>
          <cell r="C87" t="str">
            <v>M</v>
          </cell>
          <cell r="D87">
            <v>6.61</v>
          </cell>
          <cell r="E87">
            <v>5.43</v>
          </cell>
          <cell r="F87">
            <v>1.18</v>
          </cell>
          <cell r="G87">
            <v>0</v>
          </cell>
        </row>
        <row r="88">
          <cell r="A88" t="str">
            <v>90743</v>
          </cell>
          <cell r="B88" t="str">
            <v>ASSENTAMENTO DE TUBO DE PVC CORRUGADO DE DUPLA PAREDE PARA REDE COLETORA DE ESGOTO, DN 300 MM, JUNTA ELÁSTICA (NÃO INCLUI FORNECIMENTO). AF_01/2021</v>
          </cell>
          <cell r="C88" t="str">
            <v>M</v>
          </cell>
          <cell r="D88">
            <v>7.34</v>
          </cell>
          <cell r="E88">
            <v>6.03</v>
          </cell>
          <cell r="F88">
            <v>1.31</v>
          </cell>
          <cell r="G88">
            <v>0</v>
          </cell>
        </row>
        <row r="89">
          <cell r="A89" t="str">
            <v>90744</v>
          </cell>
          <cell r="B89" t="str">
            <v>ASSENTAMENTO DE TUBO DE PVC CORRUGADO DE DUPLA PAREDE PARA REDE COLETORA DE ESGOTO, DN 350 MM, JUNTA ELÁSTICA (NÃO INCLUI FORNECIMENTO). AF_01/2021</v>
          </cell>
          <cell r="C89" t="str">
            <v>M</v>
          </cell>
          <cell r="D89">
            <v>8.06</v>
          </cell>
          <cell r="E89">
            <v>6.61</v>
          </cell>
          <cell r="F89">
            <v>1.45</v>
          </cell>
          <cell r="G89">
            <v>0</v>
          </cell>
        </row>
        <row r="90">
          <cell r="A90" t="str">
            <v>90745</v>
          </cell>
          <cell r="B90" t="str">
            <v>ASSENTAMENTO DE TUBO DE PVC CORRUGADO DE DUPLA PAREDE PARA REDE COLETORA DE ESGOTO, DN 400 MM, JUNTA ELÁSTICA  (NÃO INCLUI FORNECIMENTO). AF_01/2021</v>
          </cell>
          <cell r="C90" t="str">
            <v>M</v>
          </cell>
          <cell r="D90">
            <v>11.11</v>
          </cell>
          <cell r="E90">
            <v>5.72</v>
          </cell>
          <cell r="F90">
            <v>2.66</v>
          </cell>
          <cell r="G90">
            <v>2.73</v>
          </cell>
        </row>
        <row r="91">
          <cell r="A91" t="str">
            <v>90746</v>
          </cell>
          <cell r="B91" t="str">
            <v>ASSENTAMENTO DE TUBO DE PEAD CORRUGADO DE DUPLA PAREDE PARA REDE COLETORA DE ESGOTO, DN 450 MM, JUNTA ELÁSTICA INTEGRADA (NÃO INCLUI FORNECIMENTO). AF_01/2021</v>
          </cell>
          <cell r="C91" t="str">
            <v>M</v>
          </cell>
          <cell r="D91">
            <v>4.2300000000000004</v>
          </cell>
          <cell r="E91">
            <v>3.49</v>
          </cell>
          <cell r="F91">
            <v>0.74</v>
          </cell>
          <cell r="G91">
            <v>0</v>
          </cell>
        </row>
        <row r="92">
          <cell r="A92" t="str">
            <v>90747</v>
          </cell>
          <cell r="B92" t="str">
            <v>ASSENTAMENTO DE TUBO DE PEAD CORRUGADO DE DUPLA PAREDE PARA REDE COLETORA DE ESGOTO, DN 600 MM, JUNTA ELÁSTICA INTEGRADA (NÃO INCLUI FORNECIMENTO). AF_01/2021</v>
          </cell>
          <cell r="C92" t="str">
            <v>M</v>
          </cell>
          <cell r="D92">
            <v>18.82</v>
          </cell>
          <cell r="E92">
            <v>7.63</v>
          </cell>
          <cell r="F92">
            <v>4.07</v>
          </cell>
          <cell r="G92">
            <v>7.12</v>
          </cell>
        </row>
        <row r="93">
          <cell r="A93" t="str">
            <v>94869</v>
          </cell>
          <cell r="B93" t="str">
            <v>TUBO DE PEAD CORRUGADO DE DUPLA PAREDE PARA REDE COLETORA DE ESGOTO, DN 250 MM, JUNTA ELÁSTICA INTEGRADA - FORNECIMENTO E ASSENTAMENTO. AF_01/2021</v>
          </cell>
          <cell r="C93" t="str">
            <v>M</v>
          </cell>
          <cell r="D93">
            <v>214.42</v>
          </cell>
          <cell r="E93">
            <v>0.83</v>
          </cell>
          <cell r="F93">
            <v>213.59</v>
          </cell>
          <cell r="G93">
            <v>0</v>
          </cell>
        </row>
        <row r="94">
          <cell r="A94" t="str">
            <v>94870</v>
          </cell>
          <cell r="B94" t="str">
            <v>ASSENTAMENTO DE TUBO DE PEAD CORRUGADO DE DUPLA PAREDE PARA REDE COLETORA DE ESGOTO, DN 250 MM, JUNTA ELÁSTICA INTEGRADA (NÃO INCLUI FORNECIMENTO). AF_01/2021</v>
          </cell>
          <cell r="C94" t="str">
            <v>M</v>
          </cell>
          <cell r="D94">
            <v>2.2000000000000002</v>
          </cell>
          <cell r="E94">
            <v>0.84</v>
          </cell>
          <cell r="F94">
            <v>1.36</v>
          </cell>
          <cell r="G94">
            <v>0</v>
          </cell>
        </row>
        <row r="95">
          <cell r="A95" t="str">
            <v>94871</v>
          </cell>
          <cell r="B95" t="str">
            <v>TUBO DE PEAD CORRUGADO DE DUPLA PAREDE PARA REDE COLETORA DE ESGOTO, DN 300 MM, JUNTA ELÁSTICA INTEGRADA - FORNECIMENTO E ASSENTAMENTO. AF_01/2021</v>
          </cell>
          <cell r="C95" t="str">
            <v>M</v>
          </cell>
          <cell r="D95">
            <v>335.59</v>
          </cell>
          <cell r="E95">
            <v>1.46</v>
          </cell>
          <cell r="F95">
            <v>334.13</v>
          </cell>
          <cell r="G95">
            <v>0</v>
          </cell>
        </row>
        <row r="96">
          <cell r="A96" t="str">
            <v>94872</v>
          </cell>
          <cell r="B96" t="str">
            <v>ASSENTAMENTO DE TUBO DE PEAD CORRUGADO DE DUPLA PAREDE PARA REDE COLETORA DE ESGOTO, DN 300 MM, JUNTA ELÁSTICA INTEGRADA  (NÃO INCLUI FORNECIMENTO). AF_01/2021</v>
          </cell>
          <cell r="C96" t="str">
            <v>M</v>
          </cell>
          <cell r="D96">
            <v>3.1</v>
          </cell>
          <cell r="E96">
            <v>1.49</v>
          </cell>
          <cell r="F96">
            <v>1.61</v>
          </cell>
          <cell r="G96">
            <v>0</v>
          </cell>
        </row>
        <row r="97">
          <cell r="A97" t="str">
            <v>94875</v>
          </cell>
          <cell r="B97" t="str">
            <v>TUBO DE PEAD CORRUGADO DE DUPLA PAREDE PARA REDE COLETORA DE ESGOTO, DN 800 MM, JUNTA ELÁSTICA INTEGRADA - FORNECIMENTO E ASSENTAMENTO. AF_01/2021</v>
          </cell>
          <cell r="C97" t="str">
            <v>M</v>
          </cell>
          <cell r="D97">
            <v>1969.03</v>
          </cell>
          <cell r="E97">
            <v>11.45</v>
          </cell>
          <cell r="F97">
            <v>1946.88</v>
          </cell>
          <cell r="G97">
            <v>10.7</v>
          </cell>
        </row>
        <row r="98">
          <cell r="A98" t="str">
            <v>94876</v>
          </cell>
          <cell r="B98" t="str">
            <v>ASSENTAMENTO DE TUBO DE PEAD CORRUGADO DE DUPLA PAREDE PARA REDE COLETORA DE ESGOTO, DN 800 MM, JUNTA ELÁSTICA INTEGRADA  (NÃO INCLUI FORNECIMENTO). AF_01/2021</v>
          </cell>
          <cell r="C98" t="str">
            <v>M</v>
          </cell>
          <cell r="D98">
            <v>31.72</v>
          </cell>
          <cell r="E98">
            <v>11.5</v>
          </cell>
          <cell r="F98">
            <v>9.49</v>
          </cell>
          <cell r="G98">
            <v>10.73</v>
          </cell>
        </row>
        <row r="99">
          <cell r="A99" t="str">
            <v>94878</v>
          </cell>
          <cell r="B99" t="str">
            <v>ASSENTAMENTO DE TUBO DE PEAD CORRUGADO DE DUPLA PAREDE PARA REDE COLETORA DE ESGOTO, DN 900 MM, JUNTA ELÁSTICA INTEGRADA (NÃO INCLUI FORNECIMENTO). AF_01/2021</v>
          </cell>
          <cell r="C99" t="str">
            <v>M</v>
          </cell>
          <cell r="D99">
            <v>36.67</v>
          </cell>
          <cell r="E99">
            <v>13.52</v>
          </cell>
          <cell r="F99">
            <v>10.54</v>
          </cell>
          <cell r="G99">
            <v>12.61</v>
          </cell>
        </row>
        <row r="100">
          <cell r="A100" t="str">
            <v>94879</v>
          </cell>
          <cell r="B100" t="str">
            <v>TUBO DE PEAD CORRUGADO DE DUPLA PAREDE PARA REDE COLETORA DE ESGOTO, DN 1000 MM, JUNTA ELÁSTICA INTEGRADA - FORNECIMENTO E ASSENTAMENTO. AF_01/2021</v>
          </cell>
          <cell r="C100" t="str">
            <v>M</v>
          </cell>
          <cell r="D100">
            <v>3031.79</v>
          </cell>
          <cell r="E100">
            <v>16.47</v>
          </cell>
          <cell r="F100">
            <v>2999.94</v>
          </cell>
          <cell r="G100">
            <v>15.38</v>
          </cell>
        </row>
        <row r="101">
          <cell r="A101" t="str">
            <v>94880</v>
          </cell>
          <cell r="B101" t="str">
            <v>ASSENTAMENTO DE TUBO DE PEAD CORRUGADO DE DUPLA PAREDE PARA REDE COLETORA DE ESGOTO, DN 1000 MM, JUNTA ELÁSTICA INTEGRADA (NÃO INCLUI FORNECIMENTO). AF_01/2021</v>
          </cell>
          <cell r="C101" t="str">
            <v>M</v>
          </cell>
          <cell r="D101">
            <v>47.41</v>
          </cell>
          <cell r="E101">
            <v>16.53</v>
          </cell>
          <cell r="F101">
            <v>15.45</v>
          </cell>
          <cell r="G101">
            <v>15.43</v>
          </cell>
        </row>
        <row r="102">
          <cell r="A102" t="str">
            <v>94881</v>
          </cell>
          <cell r="B102" t="str">
            <v>TUBO DE PEAD CORRUGADO DE DUPLA PAREDE PARA REDE COLETORA DE ESGOTO, DN 1200 MM, JUNTA ELÁSTICA INTEGRADA - FORNECIMENTO E ASSENTAMENTO. AF_01/2021</v>
          </cell>
          <cell r="C102" t="str">
            <v>M</v>
          </cell>
          <cell r="D102">
            <v>4179.63</v>
          </cell>
          <cell r="E102">
            <v>19.53</v>
          </cell>
          <cell r="F102">
            <v>4141.8500000000004</v>
          </cell>
          <cell r="G102">
            <v>18.25</v>
          </cell>
        </row>
        <row r="103">
          <cell r="A103" t="str">
            <v>94882</v>
          </cell>
          <cell r="B103" t="str">
            <v>ASSENTAMENTO DE TUBO DE PEAD CORRUGADO DE DUPLA PAREDE PARA REDE COLETORA DE ESGOTO, DN 1200 MM, JUNTA ELÁSTICA INTEGRADA (NÃO INCLUI FORNECIMENTO). AF_01/2021</v>
          </cell>
          <cell r="C103" t="str">
            <v>M</v>
          </cell>
          <cell r="D103">
            <v>55.04</v>
          </cell>
          <cell r="E103">
            <v>19.61</v>
          </cell>
          <cell r="F103">
            <v>17.13</v>
          </cell>
          <cell r="G103">
            <v>18.3</v>
          </cell>
        </row>
        <row r="104">
          <cell r="A104" t="str">
            <v>94884</v>
          </cell>
          <cell r="B104" t="str">
            <v>ASSENTAMENTO DE TUBO DE PEAD CORRUGADO DE DUPLA PAREDE PARA REDE COLETORA DE ESGOTO, DN 1500 MM, JUNTA ELÁSTICA INTEGRADA (NÃO INCLUI FORNECIMENTO). AF_01/2021</v>
          </cell>
          <cell r="C104" t="str">
            <v>M</v>
          </cell>
          <cell r="D104">
            <v>70.5</v>
          </cell>
          <cell r="E104">
            <v>25.83</v>
          </cell>
          <cell r="F104">
            <v>20.58</v>
          </cell>
          <cell r="G104">
            <v>24.09</v>
          </cell>
        </row>
        <row r="105">
          <cell r="A105" t="str">
            <v>97121</v>
          </cell>
          <cell r="B105" t="str">
            <v>ASSENTAMENTO DE TUBO DE PVC PBA PARA REDE DE ÁGUA, DN 50 MM, JUNTA ELÁSTICA INTEGRADA, INSTALADO EM LOCAL COM NÍVEL ALTO DE INTERFERÊNCIAS (NÃO INCLUI FORNECIMENTO). AF_11/2017</v>
          </cell>
          <cell r="C105" t="str">
            <v>M</v>
          </cell>
          <cell r="D105">
            <v>2.34</v>
          </cell>
          <cell r="E105">
            <v>1.84</v>
          </cell>
          <cell r="F105">
            <v>0.5</v>
          </cell>
          <cell r="G105">
            <v>0</v>
          </cell>
        </row>
        <row r="106">
          <cell r="A106" t="str">
            <v>97122</v>
          </cell>
          <cell r="B106" t="str">
            <v>ASSENTAMENTO DE TUBO DE PVC PBA PARA REDE DE ÁGUA, DN 75 MM, JUNTA ELÁSTICA INTEGRADA, INSTALADO EM LOCAL COM NÍVEL ALTO DE INTERFERÊNCIAS (NÃO INCLUI FORNECIMENTO). AF_11/2017</v>
          </cell>
          <cell r="C106" t="str">
            <v>M</v>
          </cell>
          <cell r="D106">
            <v>3.25</v>
          </cell>
          <cell r="E106">
            <v>2.5099999999999998</v>
          </cell>
          <cell r="F106">
            <v>0.74</v>
          </cell>
          <cell r="G106">
            <v>0</v>
          </cell>
        </row>
        <row r="107">
          <cell r="A107" t="str">
            <v>97123</v>
          </cell>
          <cell r="B107" t="str">
            <v>ASSENTAMENTO DE TUBO DE PVC PBA PARA REDE DE ÁGUA, DN 100 MM, JUNTA ELÁSTICA INTEGRADA, INSTALADO EM LOCAL COM NÍVEL ALTO DE INTERFERÊNCIAS (NÃO INCLUI FORNECIMENTO). AF_11/2017</v>
          </cell>
          <cell r="C107" t="str">
            <v>M</v>
          </cell>
          <cell r="D107">
            <v>4.1100000000000003</v>
          </cell>
          <cell r="E107">
            <v>3.15</v>
          </cell>
          <cell r="F107">
            <v>0.96</v>
          </cell>
          <cell r="G107">
            <v>0</v>
          </cell>
        </row>
        <row r="108">
          <cell r="A108" t="str">
            <v>97124</v>
          </cell>
          <cell r="B108" t="str">
            <v>ASSENTAMENTO DE TUBO DE PVC PBA PARA REDE DE ÁGUA, DN 50 MM, JUNTA ELÁSTICA INTEGRADA, INSTALADO EM LOCAL COM NÍVEL BAIXO DE INTERFERÊNCIAS (NÃO INCLUI FORNECIMENTO). AF_11/2017</v>
          </cell>
          <cell r="C108" t="str">
            <v>M</v>
          </cell>
          <cell r="D108">
            <v>1.04</v>
          </cell>
          <cell r="E108">
            <v>0.76</v>
          </cell>
          <cell r="F108">
            <v>0.28000000000000003</v>
          </cell>
          <cell r="G108">
            <v>0</v>
          </cell>
        </row>
        <row r="109">
          <cell r="A109" t="str">
            <v>97125</v>
          </cell>
          <cell r="B109" t="str">
            <v>ASSENTAMENTO DE TUBO DE PVC PBA PARA REDE DE ÁGUA, DN 75 MM, JUNTA ELÁSTICA INTEGRADA, INSTALADO EM LOCAL COM NÍVEL BAIXO DE INTERFERÊNCIAS (NÃO INCLUI FORNECIMENTO). AF_11/2017</v>
          </cell>
          <cell r="C109" t="str">
            <v>M</v>
          </cell>
          <cell r="D109">
            <v>1.48</v>
          </cell>
          <cell r="E109">
            <v>1.04</v>
          </cell>
          <cell r="F109">
            <v>0.44</v>
          </cell>
          <cell r="G109">
            <v>0</v>
          </cell>
        </row>
        <row r="110">
          <cell r="A110" t="str">
            <v>97126</v>
          </cell>
          <cell r="B110" t="str">
            <v>ASSENTAMENTO DE TUBO DE PVC PBA PARA REDE DE ÁGUA, DN 100 MM, JUNTA ELÁSTICA INTEGRADA, INSTALADO EM LOCAL COM NÍVEL BAIXO DE INTERFERÊNCIAS (NÃO INCLUI FORNECIMENTO). AF_11/2017</v>
          </cell>
          <cell r="C110" t="str">
            <v>M</v>
          </cell>
          <cell r="D110">
            <v>1.86</v>
          </cell>
          <cell r="E110">
            <v>1.32</v>
          </cell>
          <cell r="F110">
            <v>0.54</v>
          </cell>
          <cell r="G110">
            <v>0</v>
          </cell>
        </row>
        <row r="111">
          <cell r="A111" t="str">
            <v>102264</v>
          </cell>
          <cell r="B111" t="str">
            <v>TUBO DE PVC BRANCO PARA REDE COLETORA DE ESGOTO CONDOMINIAL DE PAREDE MACIÇA, DN 100 MM, JUNTA ELÁSTICA - FORNECIMENTO E ASSENTAMENTO. AF_01/2021</v>
          </cell>
          <cell r="C111" t="str">
            <v>M</v>
          </cell>
          <cell r="D111">
            <v>22.74</v>
          </cell>
          <cell r="E111">
            <v>3.18</v>
          </cell>
          <cell r="F111">
            <v>19.559999999999999</v>
          </cell>
          <cell r="G111">
            <v>0</v>
          </cell>
        </row>
        <row r="112">
          <cell r="A112" t="str">
            <v>102265</v>
          </cell>
          <cell r="B112" t="str">
            <v>JUNTA ARGAMASSADA ENTRE TUBO DN 800 MM E O POÇO DE VISITA/ CAIXA DE CONCRETO OU ALVENARIA EM REDES DE ESGOTO. AF_01/2021</v>
          </cell>
          <cell r="C112" t="str">
            <v>UN</v>
          </cell>
          <cell r="D112">
            <v>116.81</v>
          </cell>
          <cell r="E112">
            <v>90.39</v>
          </cell>
          <cell r="F112">
            <v>26.42</v>
          </cell>
          <cell r="G112">
            <v>0</v>
          </cell>
        </row>
        <row r="113">
          <cell r="A113" t="str">
            <v>102266</v>
          </cell>
          <cell r="B113" t="str">
            <v>JUNTA ARGAMASSADA ENTRE TUBO DN 900 MM E O POÇO DE VISITA/ CAIXA DE CONCRETO OU ALVENARIA EM REDES DE ESGOTO. AF_01/2021</v>
          </cell>
          <cell r="C113" t="str">
            <v>UN</v>
          </cell>
          <cell r="D113">
            <v>129.54</v>
          </cell>
          <cell r="E113">
            <v>100.17</v>
          </cell>
          <cell r="F113">
            <v>29.37</v>
          </cell>
          <cell r="G113">
            <v>0</v>
          </cell>
        </row>
        <row r="114">
          <cell r="A114" t="str">
            <v>102267</v>
          </cell>
          <cell r="B114" t="str">
            <v>JUNTA ARGAMASSADA ENTRE TUBO DN 1000 MM E O POÇO DE VISITA/ CAIXA DE CONCRETO OU ALVENARIA EM REDES DE ESGOTO. AF_01/2021</v>
          </cell>
          <cell r="C114" t="str">
            <v>UN</v>
          </cell>
          <cell r="D114">
            <v>148.69</v>
          </cell>
          <cell r="E114">
            <v>114.89</v>
          </cell>
          <cell r="F114">
            <v>33.799999999999997</v>
          </cell>
          <cell r="G114">
            <v>0</v>
          </cell>
        </row>
        <row r="115">
          <cell r="A115" t="str">
            <v>102268</v>
          </cell>
          <cell r="B115" t="str">
            <v>JUNTA ARGAMASSADA ENTRE TUBO DN 1200 MM E O POÇO DE VISITA/ CAIXA DE CONCRETO OU ALVENARIA EM REDES DE ESGOTO. AF_01/2021</v>
          </cell>
          <cell r="C115" t="str">
            <v>UN</v>
          </cell>
          <cell r="D115">
            <v>167.77</v>
          </cell>
          <cell r="E115">
            <v>129.56</v>
          </cell>
          <cell r="F115">
            <v>38.21</v>
          </cell>
          <cell r="G115">
            <v>0</v>
          </cell>
        </row>
        <row r="116">
          <cell r="A116" t="str">
            <v>102269</v>
          </cell>
          <cell r="B116" t="str">
            <v>JUNTA ARGAMASSADA ENTRE TUBO DN 1500 MM E O POÇO DE VISITA/ CAIXA DE CONCRETO OU ALVENARIA EM REDES DE ESGOTO. AF_01/2021</v>
          </cell>
          <cell r="C116" t="str">
            <v>UN</v>
          </cell>
          <cell r="D116">
            <v>205.94</v>
          </cell>
          <cell r="E116">
            <v>158.91</v>
          </cell>
          <cell r="F116">
            <v>47.03</v>
          </cell>
          <cell r="G116">
            <v>0</v>
          </cell>
        </row>
        <row r="117">
          <cell r="A117" t="str">
            <v>92833</v>
          </cell>
          <cell r="B117" t="str">
            <v>TUBO DE CONCRETO PARA REDES COLETORAS DE ESGOTO SANITÁRIO, DIÂMETRO DE 300 MM, JUNTA ELÁSTICA, INSTALADO EM LOCAL COM BAIXO NÍVEL DE INTERFERÊNCIAS - FORNECIMENTO E ASSENTAMENTO. AF_12/2015</v>
          </cell>
          <cell r="C117" t="str">
            <v>M</v>
          </cell>
          <cell r="D117">
            <v>211.45</v>
          </cell>
          <cell r="E117">
            <v>4.78</v>
          </cell>
          <cell r="F117">
            <v>203.28</v>
          </cell>
          <cell r="G117">
            <v>3.39</v>
          </cell>
        </row>
        <row r="118">
          <cell r="A118" t="str">
            <v>92834</v>
          </cell>
          <cell r="B118" t="str">
            <v>ASSENTAMENTO DE TUBO DE CONCRETO PARA REDES COLETORAS DE ESGOTO SANITÁRIO, DIÂMETRO DE 300 MM, JUNTA ELÁSTICA, INSTALADO EM LOCAL COM BAIXO NÍVEL DE INTERFERÊNCIAS (NÃO INCLUI FORNECIMENTO). AF_12/2015</v>
          </cell>
          <cell r="C118" t="str">
            <v>M</v>
          </cell>
          <cell r="D118">
            <v>10.1</v>
          </cell>
          <cell r="E118">
            <v>4.84</v>
          </cell>
          <cell r="F118">
            <v>1.83</v>
          </cell>
          <cell r="G118">
            <v>3.43</v>
          </cell>
        </row>
        <row r="119">
          <cell r="A119" t="str">
            <v>92835</v>
          </cell>
          <cell r="B119" t="str">
            <v>TUBO DE CONCRETO PARA REDES COLETORAS DE ESGOTO SANITÁRIO, DIÂMETRO DE 400 MM, JUNTA ELÁSTICA, INSTALADO EM LOCAL COM BAIXO NÍVEL DE INTERFERÊNCIAS - FORNECIMENTO E ASSENTAMENTO. AF_12/2015</v>
          </cell>
          <cell r="C119" t="str">
            <v>M</v>
          </cell>
          <cell r="D119">
            <v>221.41</v>
          </cell>
          <cell r="E119">
            <v>6.09</v>
          </cell>
          <cell r="F119">
            <v>210.98</v>
          </cell>
          <cell r="G119">
            <v>4.34</v>
          </cell>
        </row>
        <row r="120">
          <cell r="A120" t="str">
            <v>92836</v>
          </cell>
          <cell r="B120" t="str">
            <v>ASSENTAMENTO DE TUBO DE CONCRETO PARA REDES COLETORAS DE ESGOTO SANITÁRIO, DIÂMETRO DE 400 MM, JUNTA ELÁSTICA, INSTALADO EM LOCAL COM BAIXO NÍVEL DE INTERFERÊNCIAS (NÃO INCLUI FORNECIMENTO). AF_12/2015</v>
          </cell>
          <cell r="C120" t="str">
            <v>M</v>
          </cell>
          <cell r="D120">
            <v>12.93</v>
          </cell>
          <cell r="E120">
            <v>6.18</v>
          </cell>
          <cell r="F120">
            <v>2.36</v>
          </cell>
          <cell r="G120">
            <v>4.3899999999999997</v>
          </cell>
        </row>
        <row r="121">
          <cell r="A121" t="str">
            <v>92837</v>
          </cell>
          <cell r="B121" t="str">
            <v>TUBO DE CONCRETO PARA REDES COLETORAS DE ESGOTO SANITÁRIO, DIÂMETRO DE 500 MM, JUNTA ELÁSTICA, INSTALADO EM LOCAL COM BAIXO NÍVEL DE INTERFERÊNCIAS - FORNECIMENTO E ASSENTAMENTO. AF_12/2015</v>
          </cell>
          <cell r="C121" t="str">
            <v>M</v>
          </cell>
          <cell r="D121">
            <v>391.95</v>
          </cell>
          <cell r="E121">
            <v>7.36</v>
          </cell>
          <cell r="F121">
            <v>379.44</v>
          </cell>
          <cell r="G121">
            <v>5.15</v>
          </cell>
        </row>
        <row r="122">
          <cell r="A122" t="str">
            <v>92838</v>
          </cell>
          <cell r="B122" t="str">
            <v>ASSENTAMENTO DE TUBO DE CONCRETO PARA REDES COLETORAS DE ESGOTO SANITÁRIO, DIÂMETRO DE 500 MM, JUNTA ELÁSTICA, INSTALADO EM LOCAL COM BAIXO NÍVEL DE INTERFERÊNCIAS (NÃO INCLUI FORNECIMENTO). AF_12/2015</v>
          </cell>
          <cell r="C122" t="str">
            <v>M</v>
          </cell>
          <cell r="D122">
            <v>15.49</v>
          </cell>
          <cell r="E122">
            <v>7.44</v>
          </cell>
          <cell r="F122">
            <v>2.85</v>
          </cell>
          <cell r="G122">
            <v>5.2</v>
          </cell>
        </row>
        <row r="123">
          <cell r="A123" t="str">
            <v>92839</v>
          </cell>
          <cell r="B123" t="str">
            <v>TUBO DE CONCRETO PARA REDES COLETORAS DE ESGOTO SANITÁRIO, DIÂMETRO DE 600 MM, JUNTA ELÁSTICA, INSTALADO EM LOCAL COM BAIXO NÍVEL DE INTERFERÊNCIAS - FORNECIMENTO E ASSENTAMENTO. AF_12/2015</v>
          </cell>
          <cell r="C123" t="str">
            <v>M</v>
          </cell>
          <cell r="D123">
            <v>479.61</v>
          </cell>
          <cell r="E123">
            <v>8.67</v>
          </cell>
          <cell r="F123">
            <v>464.78</v>
          </cell>
          <cell r="G123">
            <v>6.16</v>
          </cell>
        </row>
        <row r="124">
          <cell r="A124" t="str">
            <v>92840</v>
          </cell>
          <cell r="B124" t="str">
            <v>ASSENTAMENTO DE TUBO DE CONCRETO PARA REDES COLETORAS DE ESGOTO SANITÁRIO, DIÂMETRO DE 600 MM, JUNTA ELÁSTICA, INSTALADO EM LOCAL COM BAIXO NÍVEL DE INTERFERÊNCIAS (NÃO INCLUI FORNECIMENTO). AF_12/2015</v>
          </cell>
          <cell r="C124" t="str">
            <v>M</v>
          </cell>
          <cell r="D124">
            <v>18.36</v>
          </cell>
          <cell r="E124">
            <v>8.75</v>
          </cell>
          <cell r="F124">
            <v>3.4</v>
          </cell>
          <cell r="G124">
            <v>6.21</v>
          </cell>
        </row>
        <row r="125">
          <cell r="A125" t="str">
            <v>92841</v>
          </cell>
          <cell r="B125" t="str">
            <v>TUBO DE CONCRETO PARA REDES COLETORAS DE ESGOTO SANITÁRIO, DIÂMETRO DE 700 MM, JUNTA ELÁSTICA, INSTALADO EM LOCAL COM BAIXO NÍVEL DE INTERFERÊNCIAS - FORNECIMENTO E ASSENTAMENTO. AF_12/2015</v>
          </cell>
          <cell r="C125" t="str">
            <v>M</v>
          </cell>
          <cell r="D125">
            <v>624.59</v>
          </cell>
          <cell r="E125">
            <v>9.9700000000000006</v>
          </cell>
          <cell r="F125">
            <v>607.63</v>
          </cell>
          <cell r="G125">
            <v>6.99</v>
          </cell>
        </row>
        <row r="126">
          <cell r="A126" t="str">
            <v>92842</v>
          </cell>
          <cell r="B126" t="str">
            <v>ASSENTAMENTO DE TUBO DE CONCRETO PARA REDES COLETORAS DE ESGOTO SANITÁRIO, DIÂMETRO DE 700 MM, JUNTA ELÁSTICA, INSTALADO EM LOCAL COM BAIXO NÍVEL DE INTERFERÊNCIAS (NÃO INCLUI FORNECIMENTO). AF_12/2015</v>
          </cell>
          <cell r="C126" t="str">
            <v>M</v>
          </cell>
          <cell r="D126">
            <v>20.98</v>
          </cell>
          <cell r="E126">
            <v>10.06</v>
          </cell>
          <cell r="F126">
            <v>3.88</v>
          </cell>
          <cell r="G126">
            <v>7.04</v>
          </cell>
        </row>
        <row r="127">
          <cell r="A127" t="str">
            <v>92843</v>
          </cell>
          <cell r="B127" t="str">
            <v>TUBO DE CONCRETO PARA REDES COLETORAS DE ESGOTO SANITÁRIO, DIÂMETRO DE 800 MM, JUNTA ELÁSTICA, INSTALADO EM LOCAL COM BAIXO NÍVEL DE INTERFERÊNCIAS - FORNECIMENTO E ASSENTAMENTO. AF_12/2015</v>
          </cell>
          <cell r="C127" t="str">
            <v>M</v>
          </cell>
          <cell r="D127">
            <v>646.48</v>
          </cell>
          <cell r="E127">
            <v>11.29</v>
          </cell>
          <cell r="F127">
            <v>627.19000000000005</v>
          </cell>
          <cell r="G127">
            <v>8</v>
          </cell>
        </row>
        <row r="128">
          <cell r="A128" t="str">
            <v>92844</v>
          </cell>
          <cell r="B128" t="str">
            <v>ASSENTAMENTO DE TUBO DE CONCRETO PARA REDES COLETORAS DE ESGOTO SANITÁRIO, DIÂMETRO DE 800 MM, JUNTA ELÁSTICA, INSTALADO EM LOCAL COM BAIXO NÍVEL DE INTERFERÊNCIAS (NÃO INCLUI FORNECIMENTO). AF_12/2015</v>
          </cell>
          <cell r="C128" t="str">
            <v>M</v>
          </cell>
          <cell r="D128">
            <v>23.84</v>
          </cell>
          <cell r="E128">
            <v>11.37</v>
          </cell>
          <cell r="F128">
            <v>4.42</v>
          </cell>
          <cell r="G128">
            <v>8.0500000000000007</v>
          </cell>
        </row>
        <row r="129">
          <cell r="A129" t="str">
            <v>92845</v>
          </cell>
          <cell r="B129" t="str">
            <v>TUBO DE CONCRETO PARA REDES COLETORAS DE ESGOTO SANITÁRIO, DIÂMETRO DE 900 MM, JUNTA ELÁSTICA, INSTALADO EM LOCAL COM BAIXO NÍVEL DE INTERFERÊNCIAS - FORNECIMENTO E ASSENTAMENTO. AF_12/2015</v>
          </cell>
          <cell r="C129" t="str">
            <v>M</v>
          </cell>
          <cell r="D129">
            <v>958.6</v>
          </cell>
          <cell r="E129">
            <v>12.56</v>
          </cell>
          <cell r="F129">
            <v>937.21</v>
          </cell>
          <cell r="G129">
            <v>8.83</v>
          </cell>
        </row>
        <row r="130">
          <cell r="A130" t="str">
            <v>92846</v>
          </cell>
          <cell r="B130" t="str">
            <v>ASSENTAMENTO DE TUBO DE CONCRETO PARA REDES COLETORAS DE ESGOTO SANITÁRIO, DIÂMETRO DE 900 MM, JUNTA ELÁSTICA, INSTALADO EM LOCAL COM BAIXO NÍVEL DE INTERFERÊNCIAS (NÃO INCLUI FORNECIMENTO). AF_12/2015</v>
          </cell>
          <cell r="C130" t="str">
            <v>M</v>
          </cell>
          <cell r="D130">
            <v>26.41</v>
          </cell>
          <cell r="E130">
            <v>12.64</v>
          </cell>
          <cell r="F130">
            <v>4.8899999999999997</v>
          </cell>
          <cell r="G130">
            <v>8.8800000000000008</v>
          </cell>
        </row>
        <row r="131">
          <cell r="A131" t="str">
            <v>92847</v>
          </cell>
          <cell r="B131" t="str">
            <v>TUBO DE CONCRETO PARA REDES COLETORAS DE ESGOTO SANITÁRIO, DIÂMETRO DE 1000 MM, JUNTA ELÁSTICA, INSTALADO EM LOCAL COM BAIXO NÍVEL DE INTERFERÊNCIAS - FORNECIMENTO E ASSENTAMENTO. AF_12/2015</v>
          </cell>
          <cell r="C131" t="str">
            <v>M</v>
          </cell>
          <cell r="D131">
            <v>984.07</v>
          </cell>
          <cell r="E131">
            <v>13.91</v>
          </cell>
          <cell r="F131">
            <v>960.32</v>
          </cell>
          <cell r="G131">
            <v>9.84</v>
          </cell>
        </row>
        <row r="132">
          <cell r="A132" t="str">
            <v>92848</v>
          </cell>
          <cell r="B132" t="str">
            <v>ASSENTAMENTO DE TUBO DE CONCRETO PARA REDES COLETORAS DE ESGOTO SANITÁRIO, DIÂMETRO DE 1000 MM, JUNTA ELÁSTICA, INSTALADO EM LOCAL COM BAIXO NÍVEL DE INTERFERÊNCIAS (NÃO INCLUI FORNECIMENTO). AF_12/2015</v>
          </cell>
          <cell r="C132" t="str">
            <v>M</v>
          </cell>
          <cell r="D132">
            <v>29.32</v>
          </cell>
          <cell r="E132">
            <v>13.99</v>
          </cell>
          <cell r="F132">
            <v>5.45</v>
          </cell>
          <cell r="G132">
            <v>9.8800000000000008</v>
          </cell>
        </row>
        <row r="133">
          <cell r="A133" t="str">
            <v>92849</v>
          </cell>
          <cell r="B133" t="str">
            <v>TUBO DE CONCRETO PARA REDES COLETORAS DE ESGOTO SANITÁRIO, DIÂMETRO DE 300 MM, JUNTA ELÁSTICA, INSTALADO EM LOCAL COM ALTO NÍVEL DE INTERFERÊNCIAS - FORNECIMENTO E ASSENTAMENTO. AF_12/2015</v>
          </cell>
          <cell r="C133" t="str">
            <v>M</v>
          </cell>
          <cell r="D133">
            <v>220.48</v>
          </cell>
          <cell r="E133">
            <v>9.0299999999999994</v>
          </cell>
          <cell r="F133">
            <v>205.03</v>
          </cell>
          <cell r="G133">
            <v>6.42</v>
          </cell>
        </row>
        <row r="134">
          <cell r="A134" t="str">
            <v>92850</v>
          </cell>
          <cell r="B134" t="str">
            <v>ASSENTAMENTO DE TUBO DE CONCRETO PARA REDES COLETORAS DE ESGOTO SANITÁRIO, DIÂMETRO DE 300 MM, JUNTA ELÁSTICA, INSTALADO EM LOCAL COM ALTO NÍVEL DE INTERFERÊNCIAS (NÃO INCLUI FORNECIMENTO). AF_12/2015</v>
          </cell>
          <cell r="C134" t="str">
            <v>M</v>
          </cell>
          <cell r="D134">
            <v>19.13</v>
          </cell>
          <cell r="E134">
            <v>9.1199999999999992</v>
          </cell>
          <cell r="F134">
            <v>3.53</v>
          </cell>
          <cell r="G134">
            <v>6.48</v>
          </cell>
        </row>
        <row r="135">
          <cell r="A135" t="str">
            <v>92851</v>
          </cell>
          <cell r="B135" t="str">
            <v>TUBO DE CONCRETO PARA REDES COLETORAS DE ESGOTO SANITÁRIO, DIÂMETRO DE 400 MM, JUNTA ELÁSTICA, INSTALADO EM LOCAL COM ALTO NÍVEL DE INTERFERÊNCIAS - FORNECIMENTO E ASSENTAMENTO. AF_12/2015</v>
          </cell>
          <cell r="C135" t="str">
            <v>M</v>
          </cell>
          <cell r="D135">
            <v>232.63</v>
          </cell>
          <cell r="E135">
            <v>11.5</v>
          </cell>
          <cell r="F135">
            <v>213.07</v>
          </cell>
          <cell r="G135">
            <v>8.06</v>
          </cell>
        </row>
        <row r="136">
          <cell r="A136" t="str">
            <v>92852</v>
          </cell>
          <cell r="B136" t="str">
            <v>ASSENTAMENTO DE TUBO DE CONCRETO PARA REDES COLETORAS DE ESGOTO SANITÁRIO, DIÂMETRO DE 400 MM, JUNTA ELÁSTICA, INSTALADO EM LOCAL COM ALTO NÍVEL DE INTERFERÊNCIAS (NÃO INCLUI FORNECIMENTO). AF_12/2015</v>
          </cell>
          <cell r="C136" t="str">
            <v>M</v>
          </cell>
          <cell r="D136">
            <v>24.15</v>
          </cell>
          <cell r="E136">
            <v>11.58</v>
          </cell>
          <cell r="F136">
            <v>4.47</v>
          </cell>
          <cell r="G136">
            <v>8.1</v>
          </cell>
        </row>
        <row r="137">
          <cell r="A137" t="str">
            <v>92853</v>
          </cell>
          <cell r="B137" t="str">
            <v>TUBO DE CONCRETO PARA REDES COLETORAS DE ESGOTO SANITÁRIO, DIÂMETRO DE 500 MM, JUNTA ELÁSTICA, INSTALADO EM LOCAL COM ALTO NÍVEL DE INTERFERÊNCIAS - FORNECIMENTO E ASSENTAMENTO. AF_12/2015</v>
          </cell>
          <cell r="C137" t="str">
            <v>M</v>
          </cell>
          <cell r="D137">
            <v>405.87</v>
          </cell>
          <cell r="E137">
            <v>13.98</v>
          </cell>
          <cell r="F137">
            <v>382.05</v>
          </cell>
          <cell r="G137">
            <v>9.84</v>
          </cell>
        </row>
        <row r="138">
          <cell r="A138" t="str">
            <v>92854</v>
          </cell>
          <cell r="B138" t="str">
            <v>ASSENTAMENTO DE TUBO DE CONCRETO PARA REDES COLETORAS DE ESGOTO SANITÁRIO, DIÂMETRO DE 500 MM, JUNTA ELÁSTICA, INSTALADO EM LOCAL COM ALTO NÍVEL DE INTERFERÊNCIAS (NÃO INCLUI FORNECIMENTO). AF_12/2015</v>
          </cell>
          <cell r="C138" t="str">
            <v>M</v>
          </cell>
          <cell r="D138">
            <v>29.41</v>
          </cell>
          <cell r="E138">
            <v>14.06</v>
          </cell>
          <cell r="F138">
            <v>5.46</v>
          </cell>
          <cell r="G138">
            <v>9.89</v>
          </cell>
        </row>
        <row r="139">
          <cell r="A139" t="str">
            <v>92855</v>
          </cell>
          <cell r="B139" t="str">
            <v>TUBO DE CONCRETO PARA REDES COLETORAS DE ESGOTO SANITÁRIO, DIÂMETRO DE 600 MM, JUNTA ELÁSTICA, INSTALADO EM LOCAL COM ALTO NÍVEL DE INTERFERÊNCIAS - FORNECIMENTO E ASSENTAMENTO. AF_12/2015</v>
          </cell>
          <cell r="C139" t="str">
            <v>M</v>
          </cell>
          <cell r="D139">
            <v>495.91</v>
          </cell>
          <cell r="E139">
            <v>16.47</v>
          </cell>
          <cell r="F139">
            <v>467.83</v>
          </cell>
          <cell r="G139">
            <v>11.61</v>
          </cell>
        </row>
        <row r="140">
          <cell r="A140" t="str">
            <v>92856</v>
          </cell>
          <cell r="B140" t="str">
            <v>ASSENTAMENTO DE TUBO DE CONCRETO PARA REDES COLETORAS DE ESGOTO SANITÁRIO, DIÂMETRO DE 600 MM, JUNTA ELÁSTICA, INSTALADO EM LOCAL COM ALTO NÍVEL DE INTERFERÊNCIAS (NÃO INCLUI FORNECIMENTO). AF_12/2015</v>
          </cell>
          <cell r="C140" t="str">
            <v>M</v>
          </cell>
          <cell r="D140">
            <v>34.659999999999997</v>
          </cell>
          <cell r="E140">
            <v>16.559999999999999</v>
          </cell>
          <cell r="F140">
            <v>6.44</v>
          </cell>
          <cell r="G140">
            <v>11.66</v>
          </cell>
        </row>
        <row r="141">
          <cell r="A141" t="str">
            <v>92857</v>
          </cell>
          <cell r="B141" t="str">
            <v>TUBO DE CONCRETO PARA REDES COLETORAS DE ESGOTO SANITÁRIO, DIÂMETRO DE 700 MM, JUNTA ELÁSTICA, INSTALADO EM LOCAL COM ALTO NÍVEL DE INTERFERÊNCIAS - FORNECIMENTO E ASSENTAMENTO. AF_12/2015</v>
          </cell>
          <cell r="C141" t="str">
            <v>M</v>
          </cell>
          <cell r="D141">
            <v>643.28</v>
          </cell>
          <cell r="E141">
            <v>18.89</v>
          </cell>
          <cell r="F141">
            <v>611.14</v>
          </cell>
          <cell r="G141">
            <v>13.25</v>
          </cell>
        </row>
        <row r="142">
          <cell r="A142" t="str">
            <v>92858</v>
          </cell>
          <cell r="B142" t="str">
            <v>ASSENTAMENTO DE TUBO DE CONCRETO PARA REDES COLETORAS DE ESGOTO SANITÁRIO, DIÂMETRO DE 700 MM, JUNTA ELÁSTICA, INSTALADO EM LOCAL COM ALTO NÍVEL DE INTERFERÊNCIAS (NÃO INCLUI FORNECIMENTO). AF_12/2015</v>
          </cell>
          <cell r="C142" t="str">
            <v>M</v>
          </cell>
          <cell r="D142">
            <v>39.67</v>
          </cell>
          <cell r="E142">
            <v>18.98</v>
          </cell>
          <cell r="F142">
            <v>7.38</v>
          </cell>
          <cell r="G142">
            <v>13.31</v>
          </cell>
        </row>
        <row r="143">
          <cell r="A143" t="str">
            <v>92859</v>
          </cell>
          <cell r="B143" t="str">
            <v>TUBO DE CONCRETO PARA REDES COLETORAS DE ESGOTO SANITÁRIO, DIÂMETRO DE 800 MM, JUNTA ELÁSTICA, INSTALADO EM LOCAL COM ALTO NÍVEL DE INTERFERÊNCIAS - FORNECIMENTO E ASSENTAMENTO. AF_12/2015</v>
          </cell>
          <cell r="C143" t="str">
            <v>M</v>
          </cell>
          <cell r="D143">
            <v>667.68</v>
          </cell>
          <cell r="E143">
            <v>21.44</v>
          </cell>
          <cell r="F143">
            <v>631.16</v>
          </cell>
          <cell r="G143">
            <v>15.08</v>
          </cell>
        </row>
        <row r="144">
          <cell r="A144" t="str">
            <v>92860</v>
          </cell>
          <cell r="B144" t="str">
            <v>ASSENTAMENTO DE TUBO DE CONCRETO PARA REDES COLETORAS DE ESGOTO SANITÁRIO, DIÂMETRO DE 800 MM, JUNTA ELÁSTICA, INSTALADO EM LOCAL COM ALTO NÍVEL DE INTERFERÊNCIAS (NÃO INCLUI FORNECIMENTO). AF_12/2015</v>
          </cell>
          <cell r="C144" t="str">
            <v>M</v>
          </cell>
          <cell r="D144">
            <v>45.04</v>
          </cell>
          <cell r="E144">
            <v>21.53</v>
          </cell>
          <cell r="F144">
            <v>8.3800000000000008</v>
          </cell>
          <cell r="G144">
            <v>15.13</v>
          </cell>
        </row>
        <row r="145">
          <cell r="A145" t="str">
            <v>92861</v>
          </cell>
          <cell r="B145" t="str">
            <v>TUBO DE CONCRETO PARA REDES COLETORAS DE ESGOTO SANITÁRIO, DIÂMETRO DE 900 MM, JUNTA ELÁSTICA, INSTALADO EM LOCAL COM ALTO NÍVEL DE INTERFERÊNCIAS - FORNECIMENTO E ASSENTAMENTO. AF_12/2015</v>
          </cell>
          <cell r="C145" t="str">
            <v>M</v>
          </cell>
          <cell r="D145">
            <v>982.46</v>
          </cell>
          <cell r="E145">
            <v>23.89</v>
          </cell>
          <cell r="F145">
            <v>941.72</v>
          </cell>
          <cell r="G145">
            <v>16.850000000000001</v>
          </cell>
        </row>
        <row r="146">
          <cell r="A146" t="str">
            <v>92862</v>
          </cell>
          <cell r="B146" t="str">
            <v>ASSENTAMENTO DE TUBO DE CONCRETO PARA REDES COLETORAS DE ESGOTO SANITÁRIO, DIÂMETRO DE 900 MM, JUNTA ELÁSTICA, INSTALADO EM LOCAL COM ALTO NÍVEL DE INTERFERÊNCIAS (NÃO INCLUI FORNECIMENTO). AF_12/2015</v>
          </cell>
          <cell r="C146" t="str">
            <v>M</v>
          </cell>
          <cell r="D146">
            <v>50.27</v>
          </cell>
          <cell r="E146">
            <v>23.97</v>
          </cell>
          <cell r="F146">
            <v>9.4</v>
          </cell>
          <cell r="G146">
            <v>16.899999999999999</v>
          </cell>
        </row>
        <row r="147">
          <cell r="A147" t="str">
            <v>92863</v>
          </cell>
          <cell r="B147" t="str">
            <v>TUBO DE CONCRETO PARA REDES COLETORAS DE ESGOTO SANITÁRIO, DIÂMETRO DE 1000 MM, JUNTA ELÁSTICA, INSTALADO EM LOCAL COM ALTO NÍVEL DE INTERFERÊNCIAS - FORNECIMENTO E ASSENTAMENTO. AF_12/2015</v>
          </cell>
          <cell r="C147" t="str">
            <v>M</v>
          </cell>
          <cell r="D147">
            <v>1010.27</v>
          </cell>
          <cell r="E147">
            <v>26.39</v>
          </cell>
          <cell r="F147">
            <v>965.25</v>
          </cell>
          <cell r="G147">
            <v>18.63</v>
          </cell>
        </row>
        <row r="148">
          <cell r="A148" t="str">
            <v>92864</v>
          </cell>
          <cell r="B148" t="str">
            <v>ASSENTAMENTO DE TUBO DE CONCRETO PARA REDES COLETORAS DE ESGOTO SANITÁRIO, DIÂMETRO DE 1000 MM, JUNTA ELÁSTICA, INSTALADO EM LOCAL COM ALTO NÍVEL DE INTERFERÊNCIAS (NÃO INCLUI FORNECIMENTO). AF_12/2015</v>
          </cell>
          <cell r="C148" t="str">
            <v>M</v>
          </cell>
          <cell r="D148">
            <v>55.52</v>
          </cell>
          <cell r="E148">
            <v>26.46</v>
          </cell>
          <cell r="F148">
            <v>10.39</v>
          </cell>
          <cell r="G148">
            <v>18.670000000000002</v>
          </cell>
        </row>
        <row r="149">
          <cell r="A149" t="str">
            <v>92210</v>
          </cell>
          <cell r="B149" t="str">
            <v>TUBO DE CONCRETO PARA REDES COLETORAS DE ÁGUAS PLUVIAIS, DIÂMETRO DE 400 MM, JUNTA RÍGIDA, INSTALADO EM LOCAL COM BAIXO NÍVEL DE INTERFERÊNCIAS - FORNECIMENTO E ASSENTAMENTO. AF_12/2015</v>
          </cell>
          <cell r="C149" t="str">
            <v>M</v>
          </cell>
          <cell r="D149">
            <v>177.94</v>
          </cell>
          <cell r="E149">
            <v>27.38</v>
          </cell>
          <cell r="F149">
            <v>131.41999999999999</v>
          </cell>
          <cell r="G149">
            <v>19.14</v>
          </cell>
        </row>
        <row r="150">
          <cell r="A150" t="str">
            <v>92211</v>
          </cell>
          <cell r="B150" t="str">
            <v>TUBO DE CONCRETO PARA REDES COLETORAS DE ÁGUAS PLUVIAIS, DIÂMETRO DE 500 MM, JUNTA RÍGIDA, INSTALADO EM LOCAL COM BAIXO NÍVEL DE INTERFERÊNCIAS - FORNECIMENTO E ASSENTAMENTO. AF_12/2015</v>
          </cell>
          <cell r="C150" t="str">
            <v>M</v>
          </cell>
          <cell r="D150">
            <v>213.92</v>
          </cell>
          <cell r="E150">
            <v>33.28</v>
          </cell>
          <cell r="F150">
            <v>157.51</v>
          </cell>
          <cell r="G150">
            <v>23.13</v>
          </cell>
        </row>
        <row r="151">
          <cell r="A151" t="str">
            <v>92212</v>
          </cell>
          <cell r="B151" t="str">
            <v>TUBO DE CONCRETO PARA REDES COLETORAS DE ÁGUAS PLUVIAIS, DIÂMETRO DE 600 MM, JUNTA RÍGIDA, INSTALADO EM LOCAL COM BAIXO NÍVEL DE INTERFERÊNCIAS - FORNECIMENTO E ASSENTAMENTO. AF_12/2015</v>
          </cell>
          <cell r="C151" t="str">
            <v>M</v>
          </cell>
          <cell r="D151">
            <v>315.91000000000003</v>
          </cell>
          <cell r="E151">
            <v>39.29</v>
          </cell>
          <cell r="F151">
            <v>249.4</v>
          </cell>
          <cell r="G151">
            <v>27.22</v>
          </cell>
        </row>
        <row r="152">
          <cell r="A152" t="str">
            <v>92213</v>
          </cell>
          <cell r="B152" t="str">
            <v>TUBO DE CONCRETO PARA REDES COLETORAS DE ÁGUAS PLUVIAIS, DIÂMETRO DE 700 MM, JUNTA RÍGIDA, INSTALADO EM LOCAL COM BAIXO NÍVEL DE INTERFERÊNCIAS - FORNECIMENTO E ASSENTAMENTO. AF_12/2015</v>
          </cell>
          <cell r="C152" t="str">
            <v>M</v>
          </cell>
          <cell r="D152">
            <v>413.23</v>
          </cell>
          <cell r="E152">
            <v>45.34</v>
          </cell>
          <cell r="F152">
            <v>336.69</v>
          </cell>
          <cell r="G152">
            <v>31.2</v>
          </cell>
        </row>
        <row r="153">
          <cell r="A153" t="str">
            <v>92214</v>
          </cell>
          <cell r="B153" t="str">
            <v>TUBO DE CONCRETO PARA REDES COLETORAS DE ÁGUAS PLUVIAIS, DIÂMETRO DE 800 MM, JUNTA RÍGIDA, INSTALADO EM LOCAL COM BAIXO NÍVEL DE INTERFERÊNCIAS - FORNECIMENTO E ASSENTAMENTO. AF_12/2015</v>
          </cell>
          <cell r="C153" t="str">
            <v>M</v>
          </cell>
          <cell r="D153">
            <v>498.35</v>
          </cell>
          <cell r="E153">
            <v>51.78</v>
          </cell>
          <cell r="F153">
            <v>411.26</v>
          </cell>
          <cell r="G153">
            <v>35.31</v>
          </cell>
        </row>
        <row r="154">
          <cell r="A154" t="str">
            <v>92215</v>
          </cell>
          <cell r="B154" t="str">
            <v>TUBO DE CONCRETO PARA REDES COLETORAS DE ÁGUAS PLUVIAIS, DIÂMETRO DE 900 MM, JUNTA RÍGIDA, INSTALADO EM LOCAL COM BAIXO NÍVEL DE INTERFERÊNCIAS - FORNECIMENTO E ASSENTAMENTO. AF_12/2015</v>
          </cell>
          <cell r="C154" t="str">
            <v>M</v>
          </cell>
          <cell r="D154">
            <v>571.94000000000005</v>
          </cell>
          <cell r="E154">
            <v>58.39</v>
          </cell>
          <cell r="F154">
            <v>474.12</v>
          </cell>
          <cell r="G154">
            <v>39.43</v>
          </cell>
        </row>
        <row r="155">
          <cell r="A155" t="str">
            <v>92216</v>
          </cell>
          <cell r="B155" t="str">
            <v>TUBO DE CONCRETO PARA REDES COLETORAS DE ÁGUAS PLUVIAIS, DIÂMETRO DE 1000 MM, JUNTA RÍGIDA, INSTALADO EM LOCAL COM BAIXO NÍVEL DE INTERFERÊNCIAS - FORNECIMENTO E ASSENTAMENTO. AF_12/2015</v>
          </cell>
          <cell r="C155" t="str">
            <v>M</v>
          </cell>
          <cell r="D155">
            <v>599.23</v>
          </cell>
          <cell r="E155">
            <v>65.47</v>
          </cell>
          <cell r="F155">
            <v>490.41</v>
          </cell>
          <cell r="G155">
            <v>43.35</v>
          </cell>
        </row>
        <row r="156">
          <cell r="A156" t="str">
            <v>92219</v>
          </cell>
          <cell r="B156" t="str">
            <v>TUBO DE CONCRETO PARA REDES COLETORAS DE ÁGUAS PLUVIAIS, DIÂMETRO DE 400 MM, JUNTA RÍGIDA, INSTALADO EM LOCAL COM ALTO NÍVEL DE INTERFERÊNCIAS - FORNECIMENTO E ASSENTAMENTO. AF_12/2015</v>
          </cell>
          <cell r="C156" t="str">
            <v>M</v>
          </cell>
          <cell r="D156">
            <v>189.18</v>
          </cell>
          <cell r="E156">
            <v>32.79</v>
          </cell>
          <cell r="F156">
            <v>133.52000000000001</v>
          </cell>
          <cell r="G156">
            <v>22.87</v>
          </cell>
        </row>
        <row r="157">
          <cell r="A157" t="str">
            <v>92220</v>
          </cell>
          <cell r="B157" t="str">
            <v>TUBO DE CONCRETO PARA REDES COLETORAS DE ÁGUAS PLUVIAIS, DIÂMETRO DE 500 MM, JUNTA RÍGIDA, INSTALADO EM LOCAL COM ALTO NÍVEL DE INTERFERÊNCIAS - FORNECIMENTO E ASSENTAMENTO. AF_12/2015</v>
          </cell>
          <cell r="C157" t="str">
            <v>M</v>
          </cell>
          <cell r="D157">
            <v>227.84</v>
          </cell>
          <cell r="E157">
            <v>39.9</v>
          </cell>
          <cell r="F157">
            <v>160.13999999999999</v>
          </cell>
          <cell r="G157">
            <v>27.8</v>
          </cell>
        </row>
        <row r="158">
          <cell r="A158" t="str">
            <v>92221</v>
          </cell>
          <cell r="B158" t="str">
            <v>TUBO DE CONCRETO PARA REDES COLETORAS DE ÁGUAS PLUVIAIS, DIÂMETRO DE 600 MM, JUNTA RÍGIDA, INSTALADO EM LOCAL COM ALTO NÍVEL DE INTERFERÊNCIAS - FORNECIMENTO E ASSENTAMENTO. AF_12/2015</v>
          </cell>
          <cell r="C158" t="str">
            <v>M</v>
          </cell>
          <cell r="D158">
            <v>332.21</v>
          </cell>
          <cell r="E158">
            <v>47.09</v>
          </cell>
          <cell r="F158">
            <v>252.46</v>
          </cell>
          <cell r="G158">
            <v>32.659999999999997</v>
          </cell>
        </row>
        <row r="159">
          <cell r="A159" t="str">
            <v>92222</v>
          </cell>
          <cell r="B159" t="str">
            <v>TUBO DE CONCRETO PARA REDES COLETORAS DE ÁGUAS PLUVIAIS, DIÂMETRO DE 700 MM, JUNTA RÍGIDA, INSTALADO EM LOCAL COM ALTO NÍVEL DE INTERFERÊNCIAS - FORNECIMENTO E ASSENTAMENTO. AF_12/2015</v>
          </cell>
          <cell r="C159" t="str">
            <v>M</v>
          </cell>
          <cell r="D159">
            <v>432.18</v>
          </cell>
          <cell r="E159">
            <v>54.32</v>
          </cell>
          <cell r="F159">
            <v>340.28</v>
          </cell>
          <cell r="G159">
            <v>37.58</v>
          </cell>
        </row>
        <row r="160">
          <cell r="A160" t="str">
            <v>92223</v>
          </cell>
          <cell r="B160" t="str">
            <v>TUBO DE CONCRETO PARA REDES COLETORAS DE ÁGUAS PLUVIAIS, DIÂMETRO DE 800 MM, JUNTA RÍGIDA, INSTALADO EM LOCAL COM ALTO NÍVEL DE INTERFERÊNCIAS - FORNECIMENTO E ASSENTAMENTO. AF_12/2015</v>
          </cell>
          <cell r="C160" t="str">
            <v>M</v>
          </cell>
          <cell r="D160">
            <v>519.55999999999995</v>
          </cell>
          <cell r="E160">
            <v>61.93</v>
          </cell>
          <cell r="F160">
            <v>415.23</v>
          </cell>
          <cell r="G160">
            <v>42.4</v>
          </cell>
        </row>
        <row r="161">
          <cell r="A161" t="str">
            <v>92224</v>
          </cell>
          <cell r="B161" t="str">
            <v>TUBO DE CONCRETO PARA REDES COLETORAS DE ÁGUAS PLUVIAIS, DIÂMETRO DE 900 MM, JUNTA RÍGIDA, INSTALADO EM LOCAL COM ALTO NÍVEL DE INTERFERÊNCIAS - FORNECIMENTO E ASSENTAMENTO. AF_12/2015</v>
          </cell>
          <cell r="C161" t="str">
            <v>M</v>
          </cell>
          <cell r="D161">
            <v>595.48</v>
          </cell>
          <cell r="E161">
            <v>69.66</v>
          </cell>
          <cell r="F161">
            <v>478.56</v>
          </cell>
          <cell r="G161">
            <v>47.26</v>
          </cell>
        </row>
        <row r="162">
          <cell r="A162" t="str">
            <v>92226</v>
          </cell>
          <cell r="B162" t="str">
            <v>TUBO DE CONCRETO PARA REDES COLETORAS DE ÁGUAS PLUVIAIS, DIÂMETRO DE 1000 MM, JUNTA RÍGIDA, INSTALADO EM LOCAL COM ALTO NÍVEL DE INTERFERÊNCIAS - FORNECIMENTO E ASSENTAMENTO. AF_12/2015</v>
          </cell>
          <cell r="C162" t="str">
            <v>M</v>
          </cell>
          <cell r="D162">
            <v>625.57000000000005</v>
          </cell>
          <cell r="E162">
            <v>77.989999999999995</v>
          </cell>
          <cell r="F162">
            <v>495.38</v>
          </cell>
          <cell r="G162">
            <v>52.2</v>
          </cell>
        </row>
        <row r="163">
          <cell r="A163" t="str">
            <v>92808</v>
          </cell>
          <cell r="B163" t="str">
            <v>ASSENTAMENTO DE TUBO DE CONCRETO PARA REDES COLETORAS DE ÁGUAS PLUVIAIS, DIÂMETRO DE 300 MM, JUNTA RÍGIDA, INSTALADO EM LOCAL COM BAIXO NÍVEL DE INTERFERÊNCIAS (NÃO INCLUI FORNECIMENTO). AF_12/2015</v>
          </cell>
          <cell r="C163" t="str">
            <v>M</v>
          </cell>
          <cell r="D163">
            <v>45.51</v>
          </cell>
          <cell r="E163">
            <v>21.56</v>
          </cell>
          <cell r="F163">
            <v>8.8800000000000008</v>
          </cell>
          <cell r="G163">
            <v>15.07</v>
          </cell>
        </row>
        <row r="164">
          <cell r="A164" t="str">
            <v>92809</v>
          </cell>
          <cell r="B164" t="str">
            <v>ASSENTAMENTO DE TUBO DE CONCRETO PARA REDES COLETORAS DE ÁGUAS PLUVIAIS, DIÂMETRO DE 400 MM, JUNTA RÍGIDA, INSTALADO EM LOCAL COM BAIXO NÍVEL DE INTERFERÊNCIAS (NÃO INCLUI FORNECIMENTO). AF_12/2015</v>
          </cell>
          <cell r="C164" t="str">
            <v>M</v>
          </cell>
          <cell r="D164">
            <v>58.36</v>
          </cell>
          <cell r="E164">
            <v>27.46</v>
          </cell>
          <cell r="F164">
            <v>11.71</v>
          </cell>
          <cell r="G164">
            <v>19.190000000000001</v>
          </cell>
        </row>
        <row r="165">
          <cell r="A165" t="str">
            <v>92810</v>
          </cell>
          <cell r="B165" t="str">
            <v>ASSENTAMENTO DE TUBO DE CONCRETO PARA REDES COLETORAS DE ÁGUAS PLUVIAIS, DIÂMETRO DE 500 MM, JUNTA RÍGIDA, INSTALADO EM LOCAL COM BAIXO NÍVEL DE INTERFERÊNCIAS (NÃO INCLUI FORNECIMENTO). AF_12/2015</v>
          </cell>
          <cell r="C165" t="str">
            <v>M</v>
          </cell>
          <cell r="D165">
            <v>71.010000000000005</v>
          </cell>
          <cell r="E165">
            <v>33.35</v>
          </cell>
          <cell r="F165">
            <v>14.49</v>
          </cell>
          <cell r="G165">
            <v>23.17</v>
          </cell>
        </row>
        <row r="166">
          <cell r="A166" t="str">
            <v>92811</v>
          </cell>
          <cell r="B166" t="str">
            <v>ASSENTAMENTO DE TUBO DE CONCRETO PARA REDES COLETORAS DE ÁGUAS PLUVIAIS, DIÂMETRO DE 600 MM, JUNTA RÍGIDA, INSTALADO EM LOCAL COM BAIXO NÍVEL DE INTERFERÊNCIAS (NÃO INCLUI FORNECIMENTO). AF_12/2015</v>
          </cell>
          <cell r="C166" t="str">
            <v>M</v>
          </cell>
          <cell r="D166">
            <v>84.53</v>
          </cell>
          <cell r="E166">
            <v>39.39</v>
          </cell>
          <cell r="F166">
            <v>17.86</v>
          </cell>
          <cell r="G166">
            <v>27.28</v>
          </cell>
        </row>
        <row r="167">
          <cell r="A167" t="str">
            <v>92812</v>
          </cell>
          <cell r="B167" t="str">
            <v>ASSENTAMENTO DE TUBO DE CONCRETO PARA REDES COLETORAS DE ÁGUAS PLUVIAIS, DIÂMETRO DE 700 MM, JUNTA RÍGIDA, INSTALADO EM LOCAL COM BAIXO NÍVEL DE INTERFERÊNCIAS (NÃO INCLUI FORNECIMENTO). AF_12/2015</v>
          </cell>
          <cell r="C167" t="str">
            <v>M</v>
          </cell>
          <cell r="D167">
            <v>97.85</v>
          </cell>
          <cell r="E167">
            <v>45.44</v>
          </cell>
          <cell r="F167">
            <v>21.15</v>
          </cell>
          <cell r="G167">
            <v>31.26</v>
          </cell>
        </row>
        <row r="168">
          <cell r="A168" t="str">
            <v>92813</v>
          </cell>
          <cell r="B168" t="str">
            <v>ASSENTAMENTO DE TUBO DE CONCRETO PARA REDES COLETORAS DE ÁGUAS PLUVIAIS, DIÂMETRO DE 800 MM, JUNTA RÍGIDA, INSTALADO EM LOCAL COM BAIXO NÍVEL DE INTERFERÊNCIAS (NÃO INCLUI FORNECIMENTO). AF_12/2015</v>
          </cell>
          <cell r="C168" t="str">
            <v>M</v>
          </cell>
          <cell r="D168">
            <v>113.36</v>
          </cell>
          <cell r="E168">
            <v>51.87</v>
          </cell>
          <cell r="F168">
            <v>26.13</v>
          </cell>
          <cell r="G168">
            <v>35.36</v>
          </cell>
        </row>
        <row r="169">
          <cell r="A169" t="str">
            <v>92814</v>
          </cell>
          <cell r="B169" t="str">
            <v>ASSENTAMENTO DE TUBO DE CONCRETO PARA REDES COLETORAS DE ÁGUAS PLUVIAIS, DIÂMETRO DE 900 MM, JUNTA RÍGIDA, INSTALADO EM LOCAL COM BAIXO NÍVEL DE INTERFERÊNCIAS (NÃO INCLUI FORNECIMENTO). AF_12/2015</v>
          </cell>
          <cell r="C169" t="str">
            <v>M</v>
          </cell>
          <cell r="D169">
            <v>129.59</v>
          </cell>
          <cell r="E169">
            <v>58.48</v>
          </cell>
          <cell r="F169">
            <v>31.63</v>
          </cell>
          <cell r="G169">
            <v>39.479999999999997</v>
          </cell>
        </row>
        <row r="170">
          <cell r="A170" t="str">
            <v>92815</v>
          </cell>
          <cell r="B170" t="str">
            <v>ASSENTAMENTO DE TUBO DE CONCRETO PARA REDES COLETORAS DE ÁGUAS PLUVIAIS, DIÂMETRO DE 1000 MM, JUNTA RÍGIDA, INSTALADO EM LOCAL COM BAIXO NÍVEL DE INTERFERÊNCIAS (NÃO INCLUI FORNECIMENTO). AF_12/2015</v>
          </cell>
          <cell r="C170" t="str">
            <v>M</v>
          </cell>
          <cell r="D170">
            <v>148.13</v>
          </cell>
          <cell r="E170">
            <v>65.540000000000006</v>
          </cell>
          <cell r="F170">
            <v>39.200000000000003</v>
          </cell>
          <cell r="G170">
            <v>43.39</v>
          </cell>
        </row>
        <row r="171">
          <cell r="A171" t="str">
            <v>92816</v>
          </cell>
          <cell r="B171" t="str">
            <v>TUBO DE CONCRETO PARA REDES COLETORAS DE ÁGUAS PLUVIAIS, DIÂMETRO DE 1200 MM, JUNTA RÍGIDA, INSTALADO EM LOCAL COM BAIXO NÍVEL DE INTERFERÊNCIAS - FORNECIMENTO E ASSENTAMENTO. AF_12/2015</v>
          </cell>
          <cell r="C171" t="str">
            <v>M</v>
          </cell>
          <cell r="D171">
            <v>859.1</v>
          </cell>
          <cell r="E171">
            <v>81.900000000000006</v>
          </cell>
          <cell r="F171">
            <v>722.95</v>
          </cell>
          <cell r="G171">
            <v>54.25</v>
          </cell>
        </row>
        <row r="172">
          <cell r="A172" t="str">
            <v>92817</v>
          </cell>
          <cell r="B172" t="str">
            <v>ASSENTAMENTO DE TUBO DE CONCRETO PARA REDES COLETORAS DE ÁGUAS PLUVIAIS, DIÂMETRO DE 1200 MM, JUNTA RÍGIDA, INSTALADO EM LOCAL COM BAIXO NÍVEL DE INTERFERÊNCIAS (NÃO INCLUI FORNECIMENTO). AF_12/2015</v>
          </cell>
          <cell r="C172" t="str">
            <v>M</v>
          </cell>
          <cell r="D172">
            <v>185.36</v>
          </cell>
          <cell r="E172">
            <v>81.99</v>
          </cell>
          <cell r="F172">
            <v>49.08</v>
          </cell>
          <cell r="G172">
            <v>54.29</v>
          </cell>
        </row>
        <row r="173">
          <cell r="A173" t="str">
            <v>92818</v>
          </cell>
          <cell r="B173" t="str">
            <v>TUBO DE CONCRETO PARA REDES COLETORAS DE ÁGUAS PLUVIAIS, DIÂMETRO DE 1500 MM, JUNTA RÍGIDA, INSTALADO EM LOCAL COM BAIXO NÍVEL DE INTERFERÊNCIAS - FORNECIMENTO E ASSENTAMENTO. AF_12/2015</v>
          </cell>
          <cell r="C173" t="str">
            <v>M</v>
          </cell>
          <cell r="D173">
            <v>1225.6199999999999</v>
          </cell>
          <cell r="E173">
            <v>110.26</v>
          </cell>
          <cell r="F173">
            <v>1042.3599999999999</v>
          </cell>
          <cell r="G173">
            <v>73</v>
          </cell>
        </row>
        <row r="174">
          <cell r="A174" t="str">
            <v>92819</v>
          </cell>
          <cell r="B174" t="str">
            <v>ASSENTAMENTO DE TUBO DE CONCRETO PARA REDES COLETORAS DE ÁGUAS PLUVIAIS, DIÂMETRO DE 1500 MM, JUNTA RÍGIDA, INSTALADO EM LOCAL COM BAIXO NÍVEL DE INTERFERÊNCIAS (NÃO INCLUI FORNECIMENTO). AF_12/2015</v>
          </cell>
          <cell r="C174" t="str">
            <v>M</v>
          </cell>
          <cell r="D174">
            <v>249.51</v>
          </cell>
          <cell r="E174">
            <v>110.34</v>
          </cell>
          <cell r="F174">
            <v>66.13</v>
          </cell>
          <cell r="G174">
            <v>73.040000000000006</v>
          </cell>
        </row>
        <row r="175">
          <cell r="A175" t="str">
            <v>92820</v>
          </cell>
          <cell r="B175" t="str">
            <v>ASSENTAMENTO DE TUBO DE CONCRETO PARA REDES COLETORAS DE ÁGUAS PLUVIAIS, DIÂMETRO DE 300 MM, JUNTA RÍGIDA, INSTALADO EM LOCAL COM ALTO NÍVEL DE INTERFERÊNCIAS (NÃO INCLUI FORNECIMENTO). AF_12/2015</v>
          </cell>
          <cell r="C175" t="str">
            <v>M</v>
          </cell>
          <cell r="D175">
            <v>54.31</v>
          </cell>
          <cell r="E175">
            <v>25.81</v>
          </cell>
          <cell r="F175">
            <v>10.52</v>
          </cell>
          <cell r="G175">
            <v>17.98</v>
          </cell>
        </row>
        <row r="176">
          <cell r="A176" t="str">
            <v>92821</v>
          </cell>
          <cell r="B176" t="str">
            <v>ASSENTAMENTO DE TUBO DE CONCRETO PARA REDES COLETORAS DE ÁGUAS PLUVIAIS, DIÂMETRO DE 400 MM, JUNTA RÍGIDA, INSTALADO EM LOCAL COM ALTO NÍVEL DE INTERFERÊNCIAS (NÃO INCLUI FORNECIMENTO). AF_12/2015</v>
          </cell>
          <cell r="C176" t="str">
            <v>M</v>
          </cell>
          <cell r="D176">
            <v>69.599999999999994</v>
          </cell>
          <cell r="E176">
            <v>32.85</v>
          </cell>
          <cell r="F176">
            <v>13.84</v>
          </cell>
          <cell r="G176">
            <v>22.91</v>
          </cell>
        </row>
        <row r="177">
          <cell r="A177" t="str">
            <v>92822</v>
          </cell>
          <cell r="B177" t="str">
            <v>ASSENTAMENTO DE TUBO DE CONCRETO PARA REDES COLETORAS DE ÁGUAS PLUVIAIS, DIÂMETRO DE 500 MM, JUNTA RÍGIDA, INSTALADO EM LOCAL COM ALTO NÍVEL DE INTERFERÊNCIAS (NÃO INCLUI FORNECIMENTO). AF_12/2015</v>
          </cell>
          <cell r="C177" t="str">
            <v>M</v>
          </cell>
          <cell r="D177">
            <v>84.93</v>
          </cell>
          <cell r="E177">
            <v>39.97</v>
          </cell>
          <cell r="F177">
            <v>17.12</v>
          </cell>
          <cell r="G177">
            <v>27.84</v>
          </cell>
        </row>
        <row r="178">
          <cell r="A178" t="str">
            <v>92824</v>
          </cell>
          <cell r="B178" t="str">
            <v>ASSENTAMENTO DE TUBO DE CONCRETO PARA REDES COLETORAS DE ÁGUAS PLUVIAIS, DIÂMETRO DE 600 MM, JUNTA RÍGIDA, INSTALADO EM LOCAL COM ALTO NÍVEL DE INTERFERÊNCIAS (NÃO INCLUI FORNECIMENTO). AF_12/2015</v>
          </cell>
          <cell r="C178" t="str">
            <v>M</v>
          </cell>
          <cell r="D178">
            <v>100.83</v>
          </cell>
          <cell r="E178">
            <v>47.17</v>
          </cell>
          <cell r="F178">
            <v>20.95</v>
          </cell>
          <cell r="G178">
            <v>32.71</v>
          </cell>
        </row>
        <row r="179">
          <cell r="A179" t="str">
            <v>92825</v>
          </cell>
          <cell r="B179" t="str">
            <v>ASSENTAMENTO DE TUBO DE CONCRETO PARA REDES COLETORAS DE ÁGUAS PLUVIAIS, DIÂMETRO DE 700 MM, JUNTA RÍGIDA, INSTALADO EM LOCAL COM ALTO NÍVEL DE INTERFERÊNCIAS (NÃO INCLUI FORNECIMENTO). AF_12/2015</v>
          </cell>
          <cell r="C179" t="str">
            <v>M</v>
          </cell>
          <cell r="D179">
            <v>116.8</v>
          </cell>
          <cell r="E179">
            <v>54.41</v>
          </cell>
          <cell r="F179">
            <v>24.75</v>
          </cell>
          <cell r="G179">
            <v>37.64</v>
          </cell>
        </row>
        <row r="180">
          <cell r="A180" t="str">
            <v>92826</v>
          </cell>
          <cell r="B180" t="str">
            <v>ASSENTAMENTO DE TUBO DE CONCRETO PARA REDES COLETORAS DE ÁGUAS PLUVIAIS, DIÂMETRO DE 800 MM, JUNTA RÍGIDA, INSTALADO EM LOCAL COM ALTO NÍVEL DE INTERFERÊNCIAS (NÃO INCLUI FORNECIMENTO). AF_12/2015</v>
          </cell>
          <cell r="C180" t="str">
            <v>M</v>
          </cell>
          <cell r="D180">
            <v>134.57</v>
          </cell>
          <cell r="E180">
            <v>62.01</v>
          </cell>
          <cell r="F180">
            <v>30.11</v>
          </cell>
          <cell r="G180">
            <v>42.45</v>
          </cell>
        </row>
        <row r="181">
          <cell r="A181" t="str">
            <v>92827</v>
          </cell>
          <cell r="B181" t="str">
            <v>ASSENTAMENTO DE TUBO DE CONCRETO PARA REDES COLETORAS DE ÁGUAS PLUVIAIS, DIÂMETRO DE 900 MM, JUNTA RÍGIDA, INSTALADO EM LOCAL COM ALTO NÍVEL DE INTERFERÊNCIAS (NÃO INCLUI FORNECIMENTO). AF_12/2015</v>
          </cell>
          <cell r="C181" t="str">
            <v>M</v>
          </cell>
          <cell r="D181">
            <v>153.13</v>
          </cell>
          <cell r="E181">
            <v>69.75</v>
          </cell>
          <cell r="F181">
            <v>36.06</v>
          </cell>
          <cell r="G181">
            <v>47.32</v>
          </cell>
        </row>
        <row r="182">
          <cell r="A182" t="str">
            <v>92828</v>
          </cell>
          <cell r="B182" t="str">
            <v>ASSENTAMENTO DE TUBO DE CONCRETO PARA REDES COLETORAS DE ÁGUAS PLUVIAIS, DIÂMETRO DE 1000 MM, JUNTA RÍGIDA, INSTALADO EM LOCAL COM ALTO NÍVEL DE INTERFERÊNCIAS (NÃO INCLUI FORNECIMENTO). AF_12/2015</v>
          </cell>
          <cell r="C182" t="str">
            <v>M</v>
          </cell>
          <cell r="D182">
            <v>174.47</v>
          </cell>
          <cell r="E182">
            <v>78.09</v>
          </cell>
          <cell r="F182">
            <v>44.13</v>
          </cell>
          <cell r="G182">
            <v>52.25</v>
          </cell>
        </row>
        <row r="183">
          <cell r="A183" t="str">
            <v>92829</v>
          </cell>
          <cell r="B183" t="str">
            <v>TUBO DE CONCRETO PARA REDES COLETORAS DE ÁGUAS PLUVIAIS, DIÂMETRO DE 1200 MM, JUNTA RÍGIDA, INSTALADO EM LOCAL COM ALTO NÍVEL DE INTERFERÊNCIAS - FORNECIMENTO E ASSENTAMENTO. AF_12/2015</v>
          </cell>
          <cell r="C183" t="str">
            <v>M</v>
          </cell>
          <cell r="D183">
            <v>890.19</v>
          </cell>
          <cell r="E183">
            <v>96.74</v>
          </cell>
          <cell r="F183">
            <v>728.7</v>
          </cell>
          <cell r="G183">
            <v>64.75</v>
          </cell>
        </row>
        <row r="184">
          <cell r="A184" t="str">
            <v>92830</v>
          </cell>
          <cell r="B184" t="str">
            <v>ASSENTAMENTO DE TUBO DE CONCRETO PARA REDES COLETORAS DE ÁGUAS PLUVIAIS, DIÂMETRO DE 1200 MM, JUNTA RÍGIDA, INSTALADO EM LOCAL COM ALTO NÍVEL DE INTERFERÊNCIAS (NÃO INCLUI FORNECIMENTO). AF_12/2015</v>
          </cell>
          <cell r="C184" t="str">
            <v>M</v>
          </cell>
          <cell r="D184">
            <v>216.45</v>
          </cell>
          <cell r="E184">
            <v>96.83</v>
          </cell>
          <cell r="F184">
            <v>54.81</v>
          </cell>
          <cell r="G184">
            <v>64.81</v>
          </cell>
        </row>
        <row r="185">
          <cell r="A185" t="str">
            <v>92831</v>
          </cell>
          <cell r="B185" t="str">
            <v>TUBO DE CONCRETO PARA REDES COLETORAS DE ÁGUAS PLUVIAIS, DIÂMETRO DE 1500 MM, JUNTA RÍGIDA, INSTALADO EM LOCAL COM ALTO NÍVEL DE INTERFERÊNCIAS - FORNECIMENTO E ASSENTAMENTO. AF_12/2015</v>
          </cell>
          <cell r="C185" t="str">
            <v>M</v>
          </cell>
          <cell r="D185">
            <v>1263.83</v>
          </cell>
          <cell r="E185">
            <v>128.62</v>
          </cell>
          <cell r="F185">
            <v>1049.1400000000001</v>
          </cell>
          <cell r="G185">
            <v>86.07</v>
          </cell>
        </row>
        <row r="186">
          <cell r="A186" t="str">
            <v>92832</v>
          </cell>
          <cell r="B186" t="str">
            <v>ASSENTAMENTO DE TUBO DE CONCRETO PARA REDES COLETORAS DE ÁGUAS PLUVIAIS, DIÂMETRO DE 1500 MM, JUNTA RÍGIDA, INSTALADO EM LOCAL COM ALTO NÍVEL DE INTERFERÊNCIAS (NÃO INCLUI FORNECIMENTO). AF_12/2015</v>
          </cell>
          <cell r="C186" t="str">
            <v>M</v>
          </cell>
          <cell r="D186">
            <v>287.72000000000003</v>
          </cell>
          <cell r="E186">
            <v>128.69999999999999</v>
          </cell>
          <cell r="F186">
            <v>72.91</v>
          </cell>
          <cell r="G186">
            <v>86.11</v>
          </cell>
        </row>
        <row r="187">
          <cell r="A187" t="str">
            <v>95565</v>
          </cell>
          <cell r="B187" t="str">
            <v>TUBO DE CONCRETO PARA REDES COLETORAS DE ÁGUAS PLUVIAIS, DIÂMETRO DE 300MM, JUNTA RÍGIDA, INSTALADO EM LOCAL COM BAIXO NÍVEL DE INTERFERÊNCIAS - FORNECIMENTO E ASSENTAMENTO. AF_12/2015</v>
          </cell>
          <cell r="C187" t="str">
            <v>M</v>
          </cell>
          <cell r="D187">
            <v>151.47</v>
          </cell>
          <cell r="E187">
            <v>21.48</v>
          </cell>
          <cell r="F187">
            <v>114.97</v>
          </cell>
          <cell r="G187">
            <v>15.02</v>
          </cell>
        </row>
        <row r="188">
          <cell r="A188" t="str">
            <v>95566</v>
          </cell>
          <cell r="B188" t="str">
            <v>TUBO DE CONCRETO PARA REDES COLETORAS DE ÁGUAS PLUVIAIS, DIÂMETRO DE 300MM, JUNTA RÍGIDA, INSTALADO EM LOCAL COM ALTO NÍVEL DE INTERFERÊNCIAS - FORNECIMENTO E ASSENTAMENTO. AF_12/2015</v>
          </cell>
          <cell r="C188" t="str">
            <v>M</v>
          </cell>
          <cell r="D188">
            <v>160.27000000000001</v>
          </cell>
          <cell r="E188">
            <v>25.73</v>
          </cell>
          <cell r="F188">
            <v>116.6</v>
          </cell>
          <cell r="G188">
            <v>17.940000000000001</v>
          </cell>
        </row>
        <row r="189">
          <cell r="A189" t="str">
            <v>95567</v>
          </cell>
          <cell r="B189" t="str">
            <v>TUBO DE CONCRETO (SIMPLES) PARA REDES COLETORAS DE ÁGUAS PLUVIAIS, DIÂMETRO DE 300 MM, JUNTA RÍGIDA, INSTALADO EM LOCAL COM BAIXO NÍVEL DE INTERFERÊNCIAS - FORNECIMENTO E ASSENTAMENTO. AF_12/2015</v>
          </cell>
          <cell r="C189" t="str">
            <v>M</v>
          </cell>
          <cell r="D189">
            <v>97.01</v>
          </cell>
          <cell r="E189">
            <v>21.5</v>
          </cell>
          <cell r="F189">
            <v>60.48</v>
          </cell>
          <cell r="G189">
            <v>15.03</v>
          </cell>
        </row>
        <row r="190">
          <cell r="A190" t="str">
            <v>95568</v>
          </cell>
          <cell r="B190" t="str">
            <v>TUBO DE CONCRETO (SIMPLES) PARA REDES COLETORAS DE ÁGUAS PLUVIAIS, DIÂMETRO DE 400 MM, JUNTA RÍGIDA, INSTALADO EM LOCAL COM BAIXO NÍVEL DE INTERFERÊNCIAS - FORNECIMENTO E ASSENTAMENTO. AF_12/2015</v>
          </cell>
          <cell r="C190" t="str">
            <v>M</v>
          </cell>
          <cell r="D190">
            <v>119.21</v>
          </cell>
          <cell r="E190">
            <v>27.4</v>
          </cell>
          <cell r="F190">
            <v>72.66</v>
          </cell>
          <cell r="G190">
            <v>19.149999999999999</v>
          </cell>
        </row>
        <row r="191">
          <cell r="A191" t="str">
            <v>95569</v>
          </cell>
          <cell r="B191" t="str">
            <v>TUBO DE CONCRETO (SIMPLES) PARA REDES COLETORAS DE ÁGUAS PLUVIAIS, DIÂMETRO DE 500 MM, JUNTA RÍGIDA, INSTALADO EM LOCAL COM BAIXO NÍVEL DE INTERFERÊNCIAS - FORNECIMENTO E ASSENTAMENTO. AF_12/2015</v>
          </cell>
          <cell r="C191" t="str">
            <v>M</v>
          </cell>
          <cell r="D191">
            <v>161.57</v>
          </cell>
          <cell r="E191">
            <v>33.29</v>
          </cell>
          <cell r="F191">
            <v>105.15</v>
          </cell>
          <cell r="G191">
            <v>23.13</v>
          </cell>
        </row>
        <row r="192">
          <cell r="A192" t="str">
            <v>95570</v>
          </cell>
          <cell r="B192" t="str">
            <v>TUBO DE CONCRETO (SIMPLES) PARA REDES COLETORAS DE ÁGUAS PLUVIAIS, DIÂMETRO DE 300 MM, JUNTA RÍGIDA, INSTALADO EM LOCAL COM ALTO NÍVEL DE INTERFERÊNCIAS - FORNECIMENTO E ASSENTAMENTO. AF_12/2015</v>
          </cell>
          <cell r="C192" t="str">
            <v>M</v>
          </cell>
          <cell r="D192">
            <v>105.81</v>
          </cell>
          <cell r="E192">
            <v>25.74</v>
          </cell>
          <cell r="F192">
            <v>62.12</v>
          </cell>
          <cell r="G192">
            <v>17.95</v>
          </cell>
        </row>
        <row r="193">
          <cell r="A193" t="str">
            <v>95571</v>
          </cell>
          <cell r="B193" t="str">
            <v>TUBO DE CONCRETO (SIMPLES) PARA REDES COLETORAS DE ÁGUAS PLUVIAIS, DIÂMETRO DE 400 MM, JUNTA RÍGIDA, INSTALADO EM LOCAL COM ALTO NÍVEL DE INTERFERÊNCIAS - FORNECIMENTO E ASSENTAMENTO. AF_12/2015</v>
          </cell>
          <cell r="C193" t="str">
            <v>M</v>
          </cell>
          <cell r="D193">
            <v>130.44999999999999</v>
          </cell>
          <cell r="E193">
            <v>32.81</v>
          </cell>
          <cell r="F193">
            <v>74.760000000000005</v>
          </cell>
          <cell r="G193">
            <v>22.88</v>
          </cell>
        </row>
        <row r="194">
          <cell r="A194" t="str">
            <v>95572</v>
          </cell>
          <cell r="B194" t="str">
            <v>TUBO DE CONCRETO (SIMPLES) PARA REDES COLETORAS DE ÁGUAS PLUVIAIS, DIÂMETRO DE 500 MM, JUNTA RÍGIDA, INSTALADO EM LOCAL COM ALTO NÍVEL DE INTERFERÊNCIAS - FORNECIMENTO E ASSENTAMENTO. AF_12/2015</v>
          </cell>
          <cell r="C194" t="str">
            <v>M</v>
          </cell>
          <cell r="D194">
            <v>175.49</v>
          </cell>
          <cell r="E194">
            <v>39.909999999999997</v>
          </cell>
          <cell r="F194">
            <v>107.77</v>
          </cell>
          <cell r="G194">
            <v>27.81</v>
          </cell>
        </row>
        <row r="195">
          <cell r="A195" t="str">
            <v>97127</v>
          </cell>
          <cell r="B195" t="str">
            <v>ASSENTAMENTO DE TUBO DE PVC DEFOFO OU PRFV OU RPVC PARA REDE DE ÁGUA, DN 150 MM, JUNTA ELÁSTICA INTEGRADA, INSTALADO EM LOCAL COM NÍVEL ALTO DE INTERFERÊNCIAS (NÃO INCLUI FORNECIMENTO). AF_11/2017</v>
          </cell>
          <cell r="C195" t="str">
            <v>M</v>
          </cell>
          <cell r="D195">
            <v>5.91</v>
          </cell>
          <cell r="E195">
            <v>4.49</v>
          </cell>
          <cell r="F195">
            <v>1.42</v>
          </cell>
          <cell r="G195">
            <v>0</v>
          </cell>
        </row>
        <row r="196">
          <cell r="A196" t="str">
            <v>97128</v>
          </cell>
          <cell r="B196" t="str">
            <v>ASSENTAMENTO DE TUBO DE PVC DEFOFO OU PRFV OU RPVC PARA REDE DE ÁGUA, DN 200 MM, JUNTA ELÁSTICA INTEGRADA, INSTALADO EM LOCAL COM NÍVEL ALTO DE INTERFERÊNCIAS (NÃO INCLUI FORNECIMENTO). AF_11/2017</v>
          </cell>
          <cell r="C196" t="str">
            <v>M</v>
          </cell>
          <cell r="D196">
            <v>11.7</v>
          </cell>
          <cell r="E196">
            <v>7.34</v>
          </cell>
          <cell r="F196">
            <v>2.4700000000000002</v>
          </cell>
          <cell r="G196">
            <v>1.89</v>
          </cell>
        </row>
        <row r="197">
          <cell r="A197" t="str">
            <v>97129</v>
          </cell>
          <cell r="B197" t="str">
            <v>ASSENTAMENTO DE TUBO DE PVC DEFOFO OU PRFV OU RPVC PARA REDE DE ÁGUA, DN 250 MM, JUNTA ELÁSTICA INTEGRADA, INSTALADO EM LOCAL COM NÍVEL ALTO DE INTERFERÊNCIAS (NÃO INCLUI FORNECIMENTO). AF_11/2017</v>
          </cell>
          <cell r="C197" t="str">
            <v>M</v>
          </cell>
          <cell r="D197">
            <v>14.4</v>
          </cell>
          <cell r="E197">
            <v>8.99</v>
          </cell>
          <cell r="F197">
            <v>3.08</v>
          </cell>
          <cell r="G197">
            <v>2.33</v>
          </cell>
        </row>
        <row r="198">
          <cell r="A198" t="str">
            <v>97130</v>
          </cell>
          <cell r="B198" t="str">
            <v>ASSENTAMENTO DE TUBO DE PVC DEFOFO OU PRFV OU RPVC PARA REDE DE ÁGUA, DN 300 MM, JUNTA ELÁSTICA INTEGRADA, INSTALADO EM LOCAL COM NÍVEL ALTO DE INTERFERÊNCIAS (NÃO INCLUI FORNECIMENTO). AF_11/2017</v>
          </cell>
          <cell r="C198" t="str">
            <v>M</v>
          </cell>
          <cell r="D198">
            <v>17.09</v>
          </cell>
          <cell r="E198">
            <v>10.68</v>
          </cell>
          <cell r="F198">
            <v>3.66</v>
          </cell>
          <cell r="G198">
            <v>2.75</v>
          </cell>
        </row>
        <row r="199">
          <cell r="A199" t="str">
            <v>97131</v>
          </cell>
          <cell r="B199" t="str">
            <v>ASSENTAMENTO DE TUBO DE PVC DEFOFO OU PRFV OU RPVC PARA REDE DE ÁGUA, DN 350 MM, JUNTA ELÁSTICA INTEGRADA, INSTALADO EM LOCAL COM NÍVEL ALTO DE INTERFERÊNCIAS (NÃO INCLUI FORNECIMENTO). AF_11/2017</v>
          </cell>
          <cell r="C199" t="str">
            <v>M</v>
          </cell>
          <cell r="D199">
            <v>19.760000000000002</v>
          </cell>
          <cell r="E199">
            <v>12.33</v>
          </cell>
          <cell r="F199">
            <v>4.24</v>
          </cell>
          <cell r="G199">
            <v>3.19</v>
          </cell>
        </row>
        <row r="200">
          <cell r="A200" t="str">
            <v>97132</v>
          </cell>
          <cell r="B200" t="str">
            <v>ASSENTAMENTO DE TUBO DE PVC DEFOFO OU PRFV OU RPVC PARA REDE DE ÁGUA, DN 400 MM, JUNTA ELÁSTICA INTEGRADA, INSTALADO EM LOCAL COM NÍVEL ALTO DE INTERFERÊNCIAS (NÃO INCLUI FORNECIMENTO). AF_11/2017</v>
          </cell>
          <cell r="C200" t="str">
            <v>M</v>
          </cell>
          <cell r="D200">
            <v>22.44</v>
          </cell>
          <cell r="E200">
            <v>13.99</v>
          </cell>
          <cell r="F200">
            <v>4.83</v>
          </cell>
          <cell r="G200">
            <v>3.62</v>
          </cell>
        </row>
        <row r="201">
          <cell r="A201" t="str">
            <v>97133</v>
          </cell>
          <cell r="B201" t="str">
            <v>ASSENTAMENTO DE TUBO DE PVC DEFOFO OU PRFV OU RPVC PARA REDE DE ÁGUA, DN 500 MM, JUNTA ELÁSTICA INTEGRADA, INSTALADO EM LOCAL COM NÍVEL ALTO DE INTERFERÊNCIAS (NÃO INCLUI FORNECIMENTO). AF_11/2017</v>
          </cell>
          <cell r="C201" t="str">
            <v>M</v>
          </cell>
          <cell r="D201">
            <v>27.81</v>
          </cell>
          <cell r="E201">
            <v>17.32</v>
          </cell>
          <cell r="F201">
            <v>6.01</v>
          </cell>
          <cell r="G201">
            <v>4.4800000000000004</v>
          </cell>
        </row>
        <row r="202">
          <cell r="A202" t="str">
            <v>97134</v>
          </cell>
          <cell r="B202" t="str">
            <v>ASSENTAMENTO DE TUBO DE PVC DEFOFO OU PRFV OU RPVC PARA REDE DE ÁGUA, DN 150 MM, JUNTA ELÁSTICA INTEGRADA, INSTALADO EM LOCAL COM NÍVEL BAIXO DE INTERFERÊNCIAS (NÃO INCLUI FORNECIMENTO). AF_11/2017</v>
          </cell>
          <cell r="C202" t="str">
            <v>M</v>
          </cell>
          <cell r="D202">
            <v>2.71</v>
          </cell>
          <cell r="E202">
            <v>1.87</v>
          </cell>
          <cell r="F202">
            <v>0.84</v>
          </cell>
          <cell r="G202">
            <v>0</v>
          </cell>
        </row>
        <row r="203">
          <cell r="A203" t="str">
            <v>97135</v>
          </cell>
          <cell r="B203" t="str">
            <v>ASSENTAMENTO DE TUBO DE PVC DEFOFO OU PRFV OU RPVC PARA REDE DE ÁGUA, DN 200 MM, JUNTA ELÁSTICA INTEGRADA, INSTALADO EM LOCAL COM NÍVEL BAIXO DE INTERFERÊNCIAS (NÃO INCLUI FORNECIMENTO). AF_11/2017</v>
          </cell>
          <cell r="C203" t="str">
            <v>M</v>
          </cell>
          <cell r="D203">
            <v>5.9</v>
          </cell>
          <cell r="E203">
            <v>3.18</v>
          </cell>
          <cell r="F203">
            <v>1.61</v>
          </cell>
          <cell r="G203">
            <v>1.1100000000000001</v>
          </cell>
        </row>
        <row r="204">
          <cell r="A204" t="str">
            <v>97136</v>
          </cell>
          <cell r="B204" t="str">
            <v>ASSENTAMENTO DE TUBO DE PVC DEFOFO OU PRFV OU RPVC PARA REDE DE ÁGUA, DN 250 MM, JUNTA ELÁSTICA INTEGRADA, INSTALADO EM LOCAL COM NÍVEL BAIXO DE INTERFERÊNCIAS (NÃO INCLUI FORNECIMENTO). AF_11/2017</v>
          </cell>
          <cell r="C204" t="str">
            <v>M</v>
          </cell>
          <cell r="D204">
            <v>7.25</v>
          </cell>
          <cell r="E204">
            <v>3.9</v>
          </cell>
          <cell r="F204">
            <v>2</v>
          </cell>
          <cell r="G204">
            <v>1.35</v>
          </cell>
        </row>
        <row r="205">
          <cell r="A205" t="str">
            <v>97137</v>
          </cell>
          <cell r="B205" t="str">
            <v>ASSENTAMENTO DE TUBO DE PVC DEFOFO OU PRFV OU RPVC PARA REDE DE ÁGUA, DN 300 MM, JUNTA ELÁSTICA INTEGRADA, INSTALADO EM LOCAL COM NÍVEL BAIXO DE INTERFERÊNCIAS (NÃO INCLUI FORNECIMENTO). AF_11/2017</v>
          </cell>
          <cell r="C205" t="str">
            <v>M</v>
          </cell>
          <cell r="D205">
            <v>8.6300000000000008</v>
          </cell>
          <cell r="E205">
            <v>4.63</v>
          </cell>
          <cell r="F205">
            <v>2.39</v>
          </cell>
          <cell r="G205">
            <v>1.61</v>
          </cell>
        </row>
        <row r="206">
          <cell r="A206" t="str">
            <v>97138</v>
          </cell>
          <cell r="B206" t="str">
            <v>ASSENTAMENTO DE TUBO DE PVC DEFOFO OU PRFV OU RPVC PARA REDE DE ÁGUA, DN 350 MM, JUNTA ELÁSTICA INTEGRADA, INSTALADO EM LOCAL COM NÍVEL BAIXO DE INTERFERÊNCIAS (NÃO INCLUI FORNECIMENTO). AF_11/2017</v>
          </cell>
          <cell r="C206" t="str">
            <v>M</v>
          </cell>
          <cell r="D206">
            <v>9.9700000000000006</v>
          </cell>
          <cell r="E206">
            <v>5.36</v>
          </cell>
          <cell r="F206">
            <v>2.76</v>
          </cell>
          <cell r="G206">
            <v>1.85</v>
          </cell>
        </row>
        <row r="207">
          <cell r="A207" t="str">
            <v>97139</v>
          </cell>
          <cell r="B207" t="str">
            <v>ASSENTAMENTO DE TUBO DE PVC DEFOFO OU PRFV OU RPVC PARA REDE DE ÁGUA, DN 400 MM, JUNTA ELÁSTICA INTEGRADA, INSTALADO EM LOCAL COM NÍVEL BAIXO DE INTERFERÊNCIAS (NÃO INCLUI FORNECIMENTO). AF_11/2017</v>
          </cell>
          <cell r="C207" t="str">
            <v>M</v>
          </cell>
          <cell r="D207">
            <v>11.32</v>
          </cell>
          <cell r="E207">
            <v>6.07</v>
          </cell>
          <cell r="F207">
            <v>3.15</v>
          </cell>
          <cell r="G207">
            <v>2.1</v>
          </cell>
        </row>
        <row r="208">
          <cell r="A208" t="str">
            <v>97140</v>
          </cell>
          <cell r="B208" t="str">
            <v>ASSENTAMENTO DE TUBO DE PVC DEFOFO OU PRFV OU RPVC PARA REDE DE ÁGUA, DN 500 MM, JUNTA ELÁSTICA INTEGRADA, INSTALADO EM LOCAL COM NÍVEL BAIXO DE INTERFERÊNCIAS (NÃO INCLUI FORNECIMENTO). AF_11/2017</v>
          </cell>
          <cell r="C208" t="str">
            <v>M</v>
          </cell>
          <cell r="D208">
            <v>14.04</v>
          </cell>
          <cell r="E208">
            <v>7.53</v>
          </cell>
          <cell r="F208">
            <v>3.9</v>
          </cell>
          <cell r="G208">
            <v>2.61</v>
          </cell>
        </row>
        <row r="209">
          <cell r="A209" t="str">
            <v>103089</v>
          </cell>
          <cell r="B209" t="str">
            <v>ASSENTAMENTO DE TUBO DE FERRO FUNDIDO PARA REDE DE ÁGUA, DN 80 MM, JUNTA FLANGEADA (NÃO INCLUI O FORNECIMENTO). AF_09/2021</v>
          </cell>
          <cell r="C209" t="str">
            <v>M</v>
          </cell>
          <cell r="D209">
            <v>11.25</v>
          </cell>
          <cell r="E209">
            <v>4.8899999999999997</v>
          </cell>
          <cell r="F209">
            <v>3.63</v>
          </cell>
          <cell r="G209">
            <v>2.73</v>
          </cell>
        </row>
        <row r="210">
          <cell r="A210" t="str">
            <v>103090</v>
          </cell>
          <cell r="B210" t="str">
            <v>ASSENTAMENTO DE TUBO DE FERRO FUNDIDO PARA REDE DE ÁGUA, DN 100 MM, JUNTA FLANGEADA (NÃO INCLUI O FORNECIMENTO). AF_09/2021</v>
          </cell>
          <cell r="C210" t="str">
            <v>M</v>
          </cell>
          <cell r="D210">
            <v>13.45</v>
          </cell>
          <cell r="E210">
            <v>5.9</v>
          </cell>
          <cell r="F210">
            <v>4.32</v>
          </cell>
          <cell r="G210">
            <v>3.23</v>
          </cell>
        </row>
        <row r="211">
          <cell r="A211" t="str">
            <v>103091</v>
          </cell>
          <cell r="B211" t="str">
            <v>ASSENTAMENTO DE TUBO DE FERRO FUNDIDO PARA REDE DE ÁGUA, DN 150 MM, JUNTA FLANGEADA (NÃO INCLUI O FORNECIMENTO). AF_09/2021</v>
          </cell>
          <cell r="C211" t="str">
            <v>M</v>
          </cell>
          <cell r="D211">
            <v>18.940000000000001</v>
          </cell>
          <cell r="E211">
            <v>8.51</v>
          </cell>
          <cell r="F211">
            <v>6.02</v>
          </cell>
          <cell r="G211">
            <v>4.41</v>
          </cell>
        </row>
        <row r="212">
          <cell r="A212" t="str">
            <v>103092</v>
          </cell>
          <cell r="B212" t="str">
            <v>ASSENTAMENTO DE TUBO DE FERRO FUNDIDO PARA REDE DE ÁGUA, DN 200 MM, JUNTA FLANGEADA (NÃO INCLUI O FORNECIMENTO). AF_09/2021</v>
          </cell>
          <cell r="C212" t="str">
            <v>M</v>
          </cell>
          <cell r="D212">
            <v>24.44</v>
          </cell>
          <cell r="E212">
            <v>11.08</v>
          </cell>
          <cell r="F212">
            <v>7.73</v>
          </cell>
          <cell r="G212">
            <v>5.63</v>
          </cell>
        </row>
        <row r="213">
          <cell r="A213" t="str">
            <v>103093</v>
          </cell>
          <cell r="B213" t="str">
            <v>ASSENTAMENTO DE TUBO DE FERRO FUNDIDO PARA REDE DE ÁGUA, DN 250 MM, JUNTA FLANGEADA (NÃO INCLUI O FORNECIMENTO). AF_09/2021</v>
          </cell>
          <cell r="C213" t="str">
            <v>M</v>
          </cell>
          <cell r="D213">
            <v>37.369999999999997</v>
          </cell>
          <cell r="E213">
            <v>16.96</v>
          </cell>
          <cell r="F213">
            <v>11.81</v>
          </cell>
          <cell r="G213">
            <v>8.6</v>
          </cell>
        </row>
        <row r="214">
          <cell r="A214" t="str">
            <v>103094</v>
          </cell>
          <cell r="B214" t="str">
            <v>ASSENTAMENTO DE TUBO DE FERRO FUNDIDO PARA REDE DE ÁGUA, DN 300 MM, JUNTA FLANGEADA (NÃO INCLUI O FORNECIMENTO). AF_09/2021</v>
          </cell>
          <cell r="C214" t="str">
            <v>M</v>
          </cell>
          <cell r="D214">
            <v>42.88</v>
          </cell>
          <cell r="E214">
            <v>19.52</v>
          </cell>
          <cell r="F214">
            <v>13.55</v>
          </cell>
          <cell r="G214">
            <v>9.81</v>
          </cell>
        </row>
        <row r="215">
          <cell r="A215" t="str">
            <v>103095</v>
          </cell>
          <cell r="B215" t="str">
            <v>ASSENTAMENTO DE TUBO DE FERRO FUNDIDO PARA REDE DE ÁGUA, DN 350 MM, JUNTA FLANGEADA (NÃO INCLUI O FORNECIMENTO). AF_09/2021</v>
          </cell>
          <cell r="C215" t="str">
            <v>M</v>
          </cell>
          <cell r="D215">
            <v>55.8</v>
          </cell>
          <cell r="E215">
            <v>25.4</v>
          </cell>
          <cell r="F215">
            <v>17.64</v>
          </cell>
          <cell r="G215">
            <v>12.76</v>
          </cell>
        </row>
        <row r="216">
          <cell r="A216" t="str">
            <v>103096</v>
          </cell>
          <cell r="B216" t="str">
            <v>ASSENTAMENTO DE TUBO DE FERRO FUNDIDO PARA REDE DE ÁGUA, DN 400 MM, JUNTA FLANGEADA (NÃO INCLUI O FORNECIMENTO). AF_09/2021</v>
          </cell>
          <cell r="C216" t="str">
            <v>M</v>
          </cell>
          <cell r="D216">
            <v>61.31</v>
          </cell>
          <cell r="E216">
            <v>27.97</v>
          </cell>
          <cell r="F216">
            <v>19.37</v>
          </cell>
          <cell r="G216">
            <v>13.97</v>
          </cell>
        </row>
        <row r="217">
          <cell r="A217" t="str">
            <v>103097</v>
          </cell>
          <cell r="B217" t="str">
            <v>ASSENTAMENTO DE TUBO DE FERRO FUNDIDO PARA REDE DE ÁGUA, DN 450 MM, JUNTA FLANGEADA (NÃO INCLUI O FORNECIMENTO). AF_09/2021</v>
          </cell>
          <cell r="C217" t="str">
            <v>M</v>
          </cell>
          <cell r="D217">
            <v>74.23</v>
          </cell>
          <cell r="E217">
            <v>33.840000000000003</v>
          </cell>
          <cell r="F217">
            <v>23.44</v>
          </cell>
          <cell r="G217">
            <v>16.95</v>
          </cell>
        </row>
        <row r="218">
          <cell r="A218" t="str">
            <v>103098</v>
          </cell>
          <cell r="B218" t="str">
            <v>ASSENTAMENTO DE TUBO DE FERRO FUNDIDO PARA REDE DE ÁGUA, DN 500 MM, JUNTA FLANGEADA (NÃO INCLUI O FORNECIMENTO). AF_09/2021</v>
          </cell>
          <cell r="C218" t="str">
            <v>M</v>
          </cell>
          <cell r="D218">
            <v>79.75</v>
          </cell>
          <cell r="E218">
            <v>36.43</v>
          </cell>
          <cell r="F218">
            <v>25.14</v>
          </cell>
          <cell r="G218">
            <v>18.18</v>
          </cell>
        </row>
        <row r="219">
          <cell r="A219" t="str">
            <v>103099</v>
          </cell>
          <cell r="B219" t="str">
            <v>ASSENTAMENTO DE TUBO DE FERRO FUNDIDO PARA REDE DE ÁGUA, DN 600 MM, JUNTA FLANGEADA (NÃO INCLUI O FORNECIMENTO). AF_09/2021</v>
          </cell>
          <cell r="C219" t="str">
            <v>M</v>
          </cell>
          <cell r="D219">
            <v>90.74</v>
          </cell>
          <cell r="E219">
            <v>41.6</v>
          </cell>
          <cell r="F219">
            <v>28.58</v>
          </cell>
          <cell r="G219">
            <v>20.56</v>
          </cell>
        </row>
        <row r="220">
          <cell r="A220" t="str">
            <v>103100</v>
          </cell>
          <cell r="B220" t="str">
            <v>ASSENTAMENTO DE TUBO DE FERRO FUNDIDO PARA REDE DE ÁGUA, DN 700 MM, JUNTA FLANGEADA (NÃO INCLUI O FORNECIMENTO). AF_09/2021</v>
          </cell>
          <cell r="C220" t="str">
            <v>M</v>
          </cell>
          <cell r="D220">
            <v>96.84</v>
          </cell>
          <cell r="E220">
            <v>44.58</v>
          </cell>
          <cell r="F220">
            <v>30.42</v>
          </cell>
          <cell r="G220">
            <v>21.84</v>
          </cell>
        </row>
        <row r="221">
          <cell r="A221" t="str">
            <v>103101</v>
          </cell>
          <cell r="B221" t="str">
            <v>ASSENTAMENTO DE TUBO DE FERRO FUNDIDO PARA REDE DE ÁGUA, DN 800 MM, JUNTA FLANGEADA (NÃO INCLUI O FORNECIMENTO). AF_09/2021</v>
          </cell>
          <cell r="C221" t="str">
            <v>M</v>
          </cell>
          <cell r="D221">
            <v>106.69</v>
          </cell>
          <cell r="E221">
            <v>49.22</v>
          </cell>
          <cell r="F221">
            <v>33.5</v>
          </cell>
          <cell r="G221">
            <v>23.97</v>
          </cell>
        </row>
        <row r="222">
          <cell r="A222" t="str">
            <v>103102</v>
          </cell>
          <cell r="B222" t="str">
            <v>ASSENTAMENTO DE TUBO DE FERRO FUNDIDO PARA REDE DE ÁGUA, DN 900 MM, JUNTA FLANGEADA (NÃO INCLUI O FORNECIMENTO). AF_09/2021</v>
          </cell>
          <cell r="C222" t="str">
            <v>M</v>
          </cell>
          <cell r="D222">
            <v>122.87</v>
          </cell>
          <cell r="E222">
            <v>56.68</v>
          </cell>
          <cell r="F222">
            <v>38.57</v>
          </cell>
          <cell r="G222">
            <v>27.62</v>
          </cell>
        </row>
        <row r="223">
          <cell r="A223" t="str">
            <v>103103</v>
          </cell>
          <cell r="B223" t="str">
            <v>ASSENTAMENTO DE TUBO DE FERRO FUNDIDO PARA REDE DE ÁGUA, DN 1000 MM, JUNTA FLANGEADA (NÃO INCLUI O FORNECIMENTO). AF_09/2021</v>
          </cell>
          <cell r="C223" t="str">
            <v>M</v>
          </cell>
          <cell r="D223">
            <v>132.69999999999999</v>
          </cell>
          <cell r="E223">
            <v>61.3</v>
          </cell>
          <cell r="F223">
            <v>41.61</v>
          </cell>
          <cell r="G223">
            <v>29.79</v>
          </cell>
        </row>
        <row r="224">
          <cell r="A224" t="str">
            <v>103104</v>
          </cell>
          <cell r="B224" t="str">
            <v>ASSENTAMENTO DE TUBO DE FERRO FUNDIDO PARA REDE DE ÁGUA, DN 1200 MM, JUNTA FLANGEADA (NÃO INCLUI O FORNECIMENTO). AF_09/2021</v>
          </cell>
          <cell r="C224" t="str">
            <v>M</v>
          </cell>
          <cell r="D224">
            <v>158.69999999999999</v>
          </cell>
          <cell r="E224">
            <v>73.41</v>
          </cell>
          <cell r="F224">
            <v>49.75</v>
          </cell>
          <cell r="G224">
            <v>35.54</v>
          </cell>
        </row>
        <row r="225">
          <cell r="A225" t="str">
            <v>103105</v>
          </cell>
          <cell r="B225" t="str">
            <v>ASSENTAMENTO DE CONEXÃO COM 2 ACESSOS, FERRO FUNDIDO PARA REDE DE ÁGUA, DN  80 MM, JUNTA FLANGEADA (NÃO INCLUI O FORNECIMENTO). AF_09/2021</v>
          </cell>
          <cell r="C225" t="str">
            <v>UN</v>
          </cell>
          <cell r="D225">
            <v>46.87</v>
          </cell>
          <cell r="E225">
            <v>16.48</v>
          </cell>
          <cell r="F225">
            <v>16.64</v>
          </cell>
          <cell r="G225">
            <v>13.75</v>
          </cell>
        </row>
        <row r="226">
          <cell r="A226" t="str">
            <v>103106</v>
          </cell>
          <cell r="B226" t="str">
            <v>ASSENTAMENTO DE CONEXÃO COM 2 ACESSOS, FERRO FUNDIDO PARA REDE DE ÁGUA, DN  100 MM, JUNTA FLANGEADA (NÃO INCLUI O FORNECIMENTO). AF_09/2021</v>
          </cell>
          <cell r="C226" t="str">
            <v>UN</v>
          </cell>
          <cell r="D226">
            <v>56.05</v>
          </cell>
          <cell r="E226">
            <v>20.56</v>
          </cell>
          <cell r="F226">
            <v>19.54</v>
          </cell>
          <cell r="G226">
            <v>15.95</v>
          </cell>
        </row>
        <row r="227">
          <cell r="A227" t="str">
            <v>103107</v>
          </cell>
          <cell r="B227" t="str">
            <v>ASSENTAMENTO DE CONEXÃO COM 2 ACESSOS, FERRO FUNDIDO PARA REDE DE ÁGUA, DN  150 MM, JUNTA FLANGEADA (NÃO INCLUI O FORNECIMENTO). AF_09/2021</v>
          </cell>
          <cell r="C227" t="str">
            <v>UN</v>
          </cell>
          <cell r="D227">
            <v>78.98</v>
          </cell>
          <cell r="E227">
            <v>30.7</v>
          </cell>
          <cell r="F227">
            <v>26.93</v>
          </cell>
          <cell r="G227">
            <v>21.35</v>
          </cell>
        </row>
        <row r="228">
          <cell r="A228" t="str">
            <v>103108</v>
          </cell>
          <cell r="B228" t="str">
            <v>ASSENTAMENTO DE CONEXÃO COM 2 ACESSOS, FERRO FUNDIDO PARA REDE DE ÁGUA, DN  200 MM, JUNTA FLANGEADA (NÃO INCLUI O FORNECIMENTO). AF_09/2021</v>
          </cell>
          <cell r="C228" t="str">
            <v>UN</v>
          </cell>
          <cell r="D228">
            <v>101.92</v>
          </cell>
          <cell r="E228">
            <v>40.840000000000003</v>
          </cell>
          <cell r="F228">
            <v>34.29</v>
          </cell>
          <cell r="G228">
            <v>26.79</v>
          </cell>
        </row>
        <row r="229">
          <cell r="A229" t="str">
            <v>103109</v>
          </cell>
          <cell r="B229" t="str">
            <v>ASSENTAMENTO DE CONEXÃO COM 2 ACESSOS, FERRO FUNDIDO PARA REDE DE ÁGUA, DN  250 MM, JUNTA FLANGEADA (NÃO INCLUI O FORNECIMENTO). AF_09/2021</v>
          </cell>
          <cell r="C229" t="str">
            <v>UN</v>
          </cell>
          <cell r="D229">
            <v>167.94</v>
          </cell>
          <cell r="E229">
            <v>70.06</v>
          </cell>
          <cell r="F229">
            <v>55.47</v>
          </cell>
          <cell r="G229">
            <v>42.41</v>
          </cell>
        </row>
        <row r="230">
          <cell r="A230" t="str">
            <v>103110</v>
          </cell>
          <cell r="B230" t="str">
            <v>ASSENTAMENTO DE CONEXÃO COM 2 ACESSOS, FERRO FUNDIDO PARA REDE DE ÁGUA, DN  300 MM, JUNTA FLANGEADA (NÃO INCLUI O FORNECIMENTO). AF_09/2021</v>
          </cell>
          <cell r="C230" t="str">
            <v>UN</v>
          </cell>
          <cell r="D230">
            <v>190.87</v>
          </cell>
          <cell r="E230">
            <v>80.2</v>
          </cell>
          <cell r="F230">
            <v>62.84</v>
          </cell>
          <cell r="G230">
            <v>47.83</v>
          </cell>
        </row>
        <row r="231">
          <cell r="A231" t="str">
            <v>103111</v>
          </cell>
          <cell r="B231" t="str">
            <v>ASSENTAMENTO DE CONEXÃO COM 2 ACESSOS, FERRO FUNDIDO PARA REDE DE ÁGUA, DN  350 MM, JUNTA FLANGEADA (NÃO INCLUI O FORNECIMENTO). AF_09/2021</v>
          </cell>
          <cell r="C231" t="str">
            <v>UN</v>
          </cell>
          <cell r="D231">
            <v>256.89999999999998</v>
          </cell>
          <cell r="E231">
            <v>109.41</v>
          </cell>
          <cell r="F231">
            <v>84.04</v>
          </cell>
          <cell r="G231">
            <v>63.45</v>
          </cell>
        </row>
        <row r="232">
          <cell r="A232" t="str">
            <v>103112</v>
          </cell>
          <cell r="B232" t="str">
            <v>ASSENTAMENTO DE CONEXÃO COM 2 ACESSOS, FERRO FUNDIDO PARA REDE DE ÁGUA, DN  400 MM, JUNTA FLANGEADA (NÃO INCLUI O FORNECIMENTO). AF_09/2021</v>
          </cell>
          <cell r="C232" t="str">
            <v>UN</v>
          </cell>
          <cell r="D232">
            <v>279.82</v>
          </cell>
          <cell r="E232">
            <v>119.54</v>
          </cell>
          <cell r="F232">
            <v>91.43</v>
          </cell>
          <cell r="G232">
            <v>68.849999999999994</v>
          </cell>
        </row>
        <row r="233">
          <cell r="A233" t="str">
            <v>103113</v>
          </cell>
          <cell r="B233" t="str">
            <v>ASSENTAMENTO DE CONEXÃO COM 2 ACESSOS, FERRO FUNDIDO PARA REDE DE ÁGUA, DN  450 MM, JUNTA FLANGEADA (NÃO INCLUI O FORNECIMENTO). AF_09/2021</v>
          </cell>
          <cell r="C233" t="str">
            <v>UN</v>
          </cell>
          <cell r="D233">
            <v>345.84</v>
          </cell>
          <cell r="E233">
            <v>148.75</v>
          </cell>
          <cell r="F233">
            <v>112.61</v>
          </cell>
          <cell r="G233">
            <v>84.48</v>
          </cell>
        </row>
        <row r="234">
          <cell r="A234" t="str">
            <v>103114</v>
          </cell>
          <cell r="B234" t="str">
            <v>ASSENTAMENTO DE CONEXÃO COM 2 ACESSOS, FERRO FUNDIDO PARA REDE DE ÁGUA, DN  500 MM, JUNTA FLANGEADA (NÃO INCLUI O FORNECIMENTO). AF_09/2021</v>
          </cell>
          <cell r="C234" t="str">
            <v>UN</v>
          </cell>
          <cell r="D234">
            <v>368.77</v>
          </cell>
          <cell r="E234">
            <v>158.87</v>
          </cell>
          <cell r="F234">
            <v>120</v>
          </cell>
          <cell r="G234">
            <v>89.9</v>
          </cell>
        </row>
        <row r="235">
          <cell r="A235" t="str">
            <v>103115</v>
          </cell>
          <cell r="B235" t="str">
            <v>ASSENTAMENTO DE CONEXÃO COM 2 ACESSOS, FERRO FUNDIDO PARA REDE DE ÁGUA, DN  600 MM, JUNTA FLANGEADA (NÃO INCLUI O FORNECIMENTO). AF_09/2021</v>
          </cell>
          <cell r="C235" t="str">
            <v>UN</v>
          </cell>
          <cell r="D235">
            <v>414.63</v>
          </cell>
          <cell r="E235">
            <v>179.18</v>
          </cell>
          <cell r="F235">
            <v>134.71</v>
          </cell>
          <cell r="G235">
            <v>100.74</v>
          </cell>
        </row>
        <row r="236">
          <cell r="A236" t="str">
            <v>103116</v>
          </cell>
          <cell r="B236" t="str">
            <v>ASSENTAMENTO DE CONEXÃO COM 2 ACESSOS, FERRO FUNDIDO PARA REDE DE ÁGUA, DN  700 MM, JUNTA FLANGEADA (NÃO INCLUI O FORNECIMENTO). AF_09/2021</v>
          </cell>
          <cell r="C236" t="str">
            <v>UN</v>
          </cell>
          <cell r="D236">
            <v>503.59</v>
          </cell>
          <cell r="E236">
            <v>218.54</v>
          </cell>
          <cell r="F236">
            <v>163.27000000000001</v>
          </cell>
          <cell r="G236">
            <v>121.78</v>
          </cell>
        </row>
        <row r="237">
          <cell r="A237" t="str">
            <v>103117</v>
          </cell>
          <cell r="B237" t="str">
            <v>ASSENTAMENTO DE CONEXÃO COM 2 ACESSOS, FERRO FUNDIDO PARA REDE DE ÁGUA, DN  800 MM, JUNTA FLANGEADA (NÃO INCLUI O FORNECIMENTO). AF_09/2021</v>
          </cell>
          <cell r="C237" t="str">
            <v>UN</v>
          </cell>
          <cell r="D237">
            <v>549.46</v>
          </cell>
          <cell r="E237">
            <v>238.81</v>
          </cell>
          <cell r="F237">
            <v>178.01</v>
          </cell>
          <cell r="G237">
            <v>132.63999999999999</v>
          </cell>
        </row>
        <row r="238">
          <cell r="A238" t="str">
            <v>103118</v>
          </cell>
          <cell r="B238" t="str">
            <v>ASSENTAMENTO DE CONEXÃO COM 2 ACESSOS, FERRO FUNDIDO PARA REDE DE ÁGUA, DN  900 MM, JUNTA FLANGEADA (NÃO INCLUI O FORNECIMENTO). AF_09/2021</v>
          </cell>
          <cell r="C238" t="str">
            <v>UN</v>
          </cell>
          <cell r="D238">
            <v>638.4</v>
          </cell>
          <cell r="E238">
            <v>278.14</v>
          </cell>
          <cell r="F238">
            <v>206.57</v>
          </cell>
          <cell r="G238">
            <v>153.69</v>
          </cell>
        </row>
        <row r="239">
          <cell r="A239" t="str">
            <v>103119</v>
          </cell>
          <cell r="B239" t="str">
            <v>ASSENTAMENTO DE CONEXÃO COM 2 ACESSOS, FERRO FUNDIDO PARA REDE DE ÁGUA, DN  1000 MM, JUNTA FLANGEADA (NÃO INCLUI O FORNECIMENTO). AF_09/2021</v>
          </cell>
          <cell r="C239" t="str">
            <v>UN</v>
          </cell>
          <cell r="D239">
            <v>684.28</v>
          </cell>
          <cell r="E239">
            <v>298.43</v>
          </cell>
          <cell r="F239">
            <v>221.34</v>
          </cell>
          <cell r="G239">
            <v>164.51</v>
          </cell>
        </row>
        <row r="240">
          <cell r="A240" t="str">
            <v>103120</v>
          </cell>
          <cell r="B240" t="str">
            <v>ASSENTAMENTO DE CONEXÃO COM 2 ACESSOS, FERRO FUNDIDO PARA REDE DE ÁGUA, DN  1200 MM, JUNTA FLANGEADA (NÃO INCLUI O FORNECIMENTO). AF_09/2021</v>
          </cell>
          <cell r="C240" t="str">
            <v>UN</v>
          </cell>
          <cell r="D240">
            <v>819.08</v>
          </cell>
          <cell r="E240">
            <v>358.06</v>
          </cell>
          <cell r="F240">
            <v>264.61</v>
          </cell>
          <cell r="G240">
            <v>196.41</v>
          </cell>
        </row>
        <row r="241">
          <cell r="A241" t="str">
            <v>103121</v>
          </cell>
          <cell r="B241" t="str">
            <v>ASSENTAMENTO DE CONEXÃO COM 3 ACESSOS, FERRO FUNDIDO PARA REDE DE ÁGUA, DN  80 MM, JUNTA FLANGEADA (NÃO INCLUI O FORNECIMENTO). AF_09/2021</v>
          </cell>
          <cell r="C241" t="str">
            <v>UN</v>
          </cell>
          <cell r="D241">
            <v>61.74</v>
          </cell>
          <cell r="E241">
            <v>23.08</v>
          </cell>
          <cell r="F241">
            <v>21.38</v>
          </cell>
          <cell r="G241">
            <v>17.28</v>
          </cell>
        </row>
        <row r="242">
          <cell r="A242" t="str">
            <v>103122</v>
          </cell>
          <cell r="B242" t="str">
            <v>ASSENTAMENTO DE CONEXÃO COM 3 ACESSOS, FERRO FUNDIDO PARA REDE DE ÁGUA, DN  100 MM, JUNTA FLANGEADA (NÃO INCLUI O FORNECIMENTO). AF_09/2021</v>
          </cell>
          <cell r="C242" t="str">
            <v>UN</v>
          </cell>
          <cell r="D242">
            <v>75.489999999999995</v>
          </cell>
          <cell r="E242">
            <v>29.17</v>
          </cell>
          <cell r="F242">
            <v>25.77</v>
          </cell>
          <cell r="G242">
            <v>20.55</v>
          </cell>
        </row>
        <row r="243">
          <cell r="A243" t="str">
            <v>103123</v>
          </cell>
          <cell r="B243" t="str">
            <v>ASSENTAMENTO DE CONEXÃO COM 3 ACESSOS, FERRO FUNDIDO PARA REDE DE ÁGUA, DN  150 MM, JUNTA FLANGEADA (NÃO INCLUI O FORNECIMENTO). AF_09/2021</v>
          </cell>
          <cell r="C243" t="str">
            <v>UN</v>
          </cell>
          <cell r="D243">
            <v>109.89</v>
          </cell>
          <cell r="E243">
            <v>44.37</v>
          </cell>
          <cell r="F243">
            <v>36.840000000000003</v>
          </cell>
          <cell r="G243">
            <v>28.68</v>
          </cell>
        </row>
        <row r="244">
          <cell r="A244" t="str">
            <v>103124</v>
          </cell>
          <cell r="B244" t="str">
            <v>ASSENTAMENTO DE CONEXÃO COM 3 ACESSOS, FERRO FUNDIDO PARA REDE DE ÁGUA, DN  200 MM, JUNTA FLANGEADA (NÃO INCLUI O FORNECIMENTO). AF_09/2021</v>
          </cell>
          <cell r="C244" t="str">
            <v>UN</v>
          </cell>
          <cell r="D244">
            <v>144.28</v>
          </cell>
          <cell r="E244">
            <v>59.6</v>
          </cell>
          <cell r="F244">
            <v>47.87</v>
          </cell>
          <cell r="G244">
            <v>36.81</v>
          </cell>
        </row>
        <row r="245">
          <cell r="A245" t="str">
            <v>103125</v>
          </cell>
          <cell r="B245" t="str">
            <v>ASSENTAMENTO DE CONEXÃO COM 3 ACESSOS, FERRO FUNDIDO PARA REDE DE ÁGUA, DN  250 MM, JUNTA FLANGEADA (NÃO INCLUI O FORNECIMENTO). AF_09/2021</v>
          </cell>
          <cell r="C245" t="str">
            <v>UN</v>
          </cell>
          <cell r="D245">
            <v>243.33</v>
          </cell>
          <cell r="E245">
            <v>103.42</v>
          </cell>
          <cell r="F245">
            <v>79.69</v>
          </cell>
          <cell r="G245">
            <v>60.22</v>
          </cell>
        </row>
        <row r="246">
          <cell r="A246" t="str">
            <v>103126</v>
          </cell>
          <cell r="B246" t="str">
            <v>ASSENTAMENTO DE CONEXÃO COM 3 ACESSOS, FERRO FUNDIDO PARA REDE DE ÁGUA, DN  300 MM, JUNTA FLANGEADA (NÃO INCLUI O FORNECIMENTO). AF_09/2021</v>
          </cell>
          <cell r="C246" t="str">
            <v>UN</v>
          </cell>
          <cell r="D246">
            <v>277.70999999999998</v>
          </cell>
          <cell r="E246">
            <v>118.62</v>
          </cell>
          <cell r="F246">
            <v>90.73</v>
          </cell>
          <cell r="G246">
            <v>68.36</v>
          </cell>
        </row>
        <row r="247">
          <cell r="A247" t="str">
            <v>103127</v>
          </cell>
          <cell r="B247" t="str">
            <v>ASSENTAMENTO DE CONEXÃO COM 3 ACESSOS, FERRO FUNDIDO PARA REDE DE ÁGUA, DN  350 MM, JUNTA FLANGEADA (NÃO INCLUI O FORNECIMENTO). AF_09/2021</v>
          </cell>
          <cell r="C247" t="str">
            <v>UN</v>
          </cell>
          <cell r="D247">
            <v>376.76</v>
          </cell>
          <cell r="E247">
            <v>162.41999999999999</v>
          </cell>
          <cell r="F247">
            <v>122.56</v>
          </cell>
          <cell r="G247">
            <v>91.78</v>
          </cell>
        </row>
        <row r="248">
          <cell r="A248" t="str">
            <v>103128</v>
          </cell>
          <cell r="B248" t="str">
            <v>ASSENTAMENTO DE CONEXÃO COM 3 ACESSOS, FERRO FUNDIDO PARA REDE DE ÁGUA, DN  400 MM, JUNTA FLANGEADA (NÃO INCLUI O FORNECIMENTO). AF_09/2021</v>
          </cell>
          <cell r="C248" t="str">
            <v>UN</v>
          </cell>
          <cell r="D248">
            <v>411.14</v>
          </cell>
          <cell r="E248">
            <v>177.64</v>
          </cell>
          <cell r="F248">
            <v>133.58000000000001</v>
          </cell>
          <cell r="G248">
            <v>99.92</v>
          </cell>
        </row>
        <row r="249">
          <cell r="A249" t="str">
            <v>103129</v>
          </cell>
          <cell r="B249" t="str">
            <v>ASSENTAMENTO DE CONEXÃO COM 3 ACESSOS, FERRO FUNDIDO PARA REDE DE ÁGUA, DN  450 MM, JUNTA FLANGEADA (NÃO INCLUI O FORNECIMENTO). AF_09/2021</v>
          </cell>
          <cell r="C249" t="str">
            <v>UN</v>
          </cell>
          <cell r="D249">
            <v>510.19</v>
          </cell>
          <cell r="E249">
            <v>221.44</v>
          </cell>
          <cell r="F249">
            <v>165.42</v>
          </cell>
          <cell r="G249">
            <v>123.33</v>
          </cell>
        </row>
        <row r="250">
          <cell r="A250" t="str">
            <v>103130</v>
          </cell>
          <cell r="B250" t="str">
            <v>ASSENTAMENTO DE CONEXÃO COM 3 ACESSOS, FERRO FUNDIDO PARA REDE DE ÁGUA, DN  500 MM, JUNTA FLANGEADA (NÃO INCLUI O FORNECIMENTO). AF_09/2021</v>
          </cell>
          <cell r="C250" t="str">
            <v>UN</v>
          </cell>
          <cell r="D250">
            <v>544.57000000000005</v>
          </cell>
          <cell r="E250">
            <v>236.67</v>
          </cell>
          <cell r="F250">
            <v>176.43</v>
          </cell>
          <cell r="G250">
            <v>131.47</v>
          </cell>
        </row>
        <row r="251">
          <cell r="A251" t="str">
            <v>103131</v>
          </cell>
          <cell r="B251" t="str">
            <v>ASSENTAMENTO DE CONEXÃO COM 3 ACESSOS, FERRO FUNDIDO PARA REDE DE ÁGUA, DN  600 MM, JUNTA FLANGEADA (NÃO INCLUI O FORNECIMENTO). AF_09/2021</v>
          </cell>
          <cell r="C251" t="str">
            <v>UN</v>
          </cell>
          <cell r="D251">
            <v>613.36</v>
          </cell>
          <cell r="E251">
            <v>267.06</v>
          </cell>
          <cell r="F251">
            <v>198.55</v>
          </cell>
          <cell r="G251">
            <v>147.75</v>
          </cell>
        </row>
        <row r="252">
          <cell r="A252" t="str">
            <v>103132</v>
          </cell>
          <cell r="B252" t="str">
            <v>ASSENTAMENTO DE CONEXÃO COM 3 ACESSOS, FERRO FUNDIDO PARA REDE DE ÁGUA, DN  700 MM, JUNTA FLANGEADA (NÃO INCLUI O FORNECIMENTO). AF_09/2021</v>
          </cell>
          <cell r="C252" t="str">
            <v>UN</v>
          </cell>
          <cell r="D252">
            <v>746.79</v>
          </cell>
          <cell r="E252">
            <v>326.07</v>
          </cell>
          <cell r="F252">
            <v>241.41</v>
          </cell>
          <cell r="G252">
            <v>179.31</v>
          </cell>
        </row>
        <row r="253">
          <cell r="A253" t="str">
            <v>103133</v>
          </cell>
          <cell r="B253" t="str">
            <v>ASSENTAMENTO DE CONEXÃO COM 3 ACESSOS, FERRO FUNDIDO PARA REDE DE ÁGUA, DN  800 MM, JUNTA FLANGEADA (NÃO INCLUI O FORNECIMENTO). AF_09/2021</v>
          </cell>
          <cell r="C253" t="str">
            <v>UN</v>
          </cell>
          <cell r="D253">
            <v>815.58</v>
          </cell>
          <cell r="E253">
            <v>356.51</v>
          </cell>
          <cell r="F253">
            <v>263.5</v>
          </cell>
          <cell r="G253">
            <v>195.57</v>
          </cell>
        </row>
        <row r="254">
          <cell r="A254" t="str">
            <v>103134</v>
          </cell>
          <cell r="B254" t="str">
            <v>ASSENTAMENTO DE CONEXÃO COM 3 ACESSOS, FERRO FUNDIDO PARA REDE DE ÁGUA, DN  900 MM, JUNTA FLANGEADA (NÃO INCLUI O FORNECIMENTO). AF_09/2021</v>
          </cell>
          <cell r="C254" t="str">
            <v>UN</v>
          </cell>
          <cell r="D254">
            <v>949.01</v>
          </cell>
          <cell r="E254">
            <v>415.53</v>
          </cell>
          <cell r="F254">
            <v>306.33999999999997</v>
          </cell>
          <cell r="G254">
            <v>227.14</v>
          </cell>
        </row>
        <row r="255">
          <cell r="A255" t="str">
            <v>103135</v>
          </cell>
          <cell r="B255" t="str">
            <v>ASSENTAMENTO DE CONEXÃO COM 3 ACESSOS, FERRO FUNDIDO PARA REDE DE ÁGUA, DN  1000 MM, JUNTA FLANGEADA (NÃO INCLUI O FORNECIMENTO). AF_09/2021</v>
          </cell>
          <cell r="C255" t="str">
            <v>UN</v>
          </cell>
          <cell r="D255">
            <v>1017.81</v>
          </cell>
          <cell r="E255">
            <v>445.95</v>
          </cell>
          <cell r="F255">
            <v>328.46</v>
          </cell>
          <cell r="G255">
            <v>243.4</v>
          </cell>
        </row>
        <row r="256">
          <cell r="A256" t="str">
            <v>103136</v>
          </cell>
          <cell r="B256" t="str">
            <v>ASSENTAMENTO DE CONEXÃO COM 3 ACESSOS, FERRO FUNDIDO PARA REDE DE ÁGUA, DN  1200 MM, JUNTA FLANGEADA (NÃO INCLUI O FORNECIMENTO). AF_09/2021</v>
          </cell>
          <cell r="C256" t="str">
            <v>UN</v>
          </cell>
          <cell r="D256">
            <v>1220.03</v>
          </cell>
          <cell r="E256">
            <v>535.39</v>
          </cell>
          <cell r="F256">
            <v>393.4</v>
          </cell>
          <cell r="G256">
            <v>291.24</v>
          </cell>
        </row>
        <row r="257">
          <cell r="A257" t="str">
            <v>103137</v>
          </cell>
          <cell r="B257" t="str">
            <v>ASSENTAMENTO DE CONEXÃO COM 1 ACESSO, FERRO FUNDIDO PARA REDE DE ÁGUA, DN  80 MM, JUNTA FLANGEADA (NÃO INCLUI O FORNECIMENTO). AF_09/2021</v>
          </cell>
          <cell r="C257" t="str">
            <v>UN</v>
          </cell>
          <cell r="D257">
            <v>32.049999999999997</v>
          </cell>
          <cell r="E257">
            <v>9.91</v>
          </cell>
          <cell r="F257">
            <v>11.85</v>
          </cell>
          <cell r="G257">
            <v>10.29</v>
          </cell>
        </row>
        <row r="258">
          <cell r="A258" t="str">
            <v>103138</v>
          </cell>
          <cell r="B258" t="str">
            <v>ASSENTAMENTO DE CONEXÃO COM 1 ACESSO, FERRO FUNDIDO PARA REDE DE ÁGUA, DN  100 MM, JUNTA FLANGEADA (NÃO INCLUI O FORNECIMENTO). AF_09/2021</v>
          </cell>
          <cell r="C258" t="str">
            <v>UN</v>
          </cell>
          <cell r="D258">
            <v>36.630000000000003</v>
          </cell>
          <cell r="E258">
            <v>11.96</v>
          </cell>
          <cell r="F258">
            <v>13.32</v>
          </cell>
          <cell r="G258">
            <v>11.35</v>
          </cell>
        </row>
        <row r="259">
          <cell r="A259" t="str">
            <v>103139</v>
          </cell>
          <cell r="B259" t="str">
            <v>ASSENTAMENTO DE CONEXÃO COM 1 ACESSO, FERRO FUNDIDO PARA REDE DE ÁGUA, DN  150 MM, JUNTA FLANGEADA (NÃO INCLUI O FORNECIMENTO). AF_09/2021</v>
          </cell>
          <cell r="C259" t="str">
            <v>UN</v>
          </cell>
          <cell r="D259">
            <v>48.11</v>
          </cell>
          <cell r="E259">
            <v>17</v>
          </cell>
          <cell r="F259">
            <v>17.02</v>
          </cell>
          <cell r="G259">
            <v>14.09</v>
          </cell>
        </row>
        <row r="260">
          <cell r="A260" t="str">
            <v>103140</v>
          </cell>
          <cell r="B260" t="str">
            <v>ASSENTAMENTO DE CONEXÃO COM 1 ACESSO, FERRO FUNDIDO PARA REDE DE ÁGUA, DN  200 MM, JUNTA FLANGEADA (NÃO INCLUI O FORNECIMENTO). AF_09/2021</v>
          </cell>
          <cell r="C260" t="str">
            <v>UN</v>
          </cell>
          <cell r="D260">
            <v>59.56</v>
          </cell>
          <cell r="E260">
            <v>22.11</v>
          </cell>
          <cell r="F260">
            <v>20.68</v>
          </cell>
          <cell r="G260">
            <v>16.77</v>
          </cell>
        </row>
        <row r="261">
          <cell r="A261" t="str">
            <v>103141</v>
          </cell>
          <cell r="B261" t="str">
            <v>ASSENTAMENTO DE CONEXÃO COM 1 ACESSO, FERRO FUNDIDO PARA REDE DE ÁGUA, DN  250 MM, JUNTA FLANGEADA (NÃO INCLUI O FORNECIMENTO). AF_09/2021</v>
          </cell>
          <cell r="C261" t="str">
            <v>UN</v>
          </cell>
          <cell r="D261">
            <v>92.59</v>
          </cell>
          <cell r="E261">
            <v>36.729999999999997</v>
          </cell>
          <cell r="F261">
            <v>31.28</v>
          </cell>
          <cell r="G261">
            <v>24.58</v>
          </cell>
        </row>
        <row r="262">
          <cell r="A262" t="str">
            <v>103142</v>
          </cell>
          <cell r="B262" t="str">
            <v>ASSENTAMENTO DE CONEXÃO COM 1 ACESSO, FERRO FUNDIDO PARA REDE DE ÁGUA, DN  300 MM, JUNTA FLANGEADA (NÃO INCLUI O FORNECIMENTO). AF_09/2021</v>
          </cell>
          <cell r="C262" t="str">
            <v>UN</v>
          </cell>
          <cell r="D262">
            <v>104.03</v>
          </cell>
          <cell r="E262">
            <v>41.8</v>
          </cell>
          <cell r="F262">
            <v>34.94</v>
          </cell>
          <cell r="G262">
            <v>27.29</v>
          </cell>
        </row>
        <row r="263">
          <cell r="A263" t="str">
            <v>103143</v>
          </cell>
          <cell r="B263" t="str">
            <v>ASSENTAMENTO DE CONEXÃO COM 1 ACESSO, FERRO FUNDIDO PARA REDE DE ÁGUA, DN  350 MM, JUNTA FLANGEADA (NÃO INCLUI O FORNECIMENTO). AF_09/2021</v>
          </cell>
          <cell r="C263" t="str">
            <v>UN</v>
          </cell>
          <cell r="D263">
            <v>137.05000000000001</v>
          </cell>
          <cell r="E263">
            <v>56.4</v>
          </cell>
          <cell r="F263">
            <v>45.55</v>
          </cell>
          <cell r="G263">
            <v>35.1</v>
          </cell>
        </row>
        <row r="264">
          <cell r="A264" t="str">
            <v>103144</v>
          </cell>
          <cell r="B264" t="str">
            <v>ASSENTAMENTO DE CONEXÃO COM 1 ACESSO, FERRO FUNDIDO PARA REDE DE ÁGUA, DN  400 MM, JUNTA FLANGEADA (NÃO INCLUI O FORNECIMENTO). AF_09/2021</v>
          </cell>
          <cell r="C264" t="str">
            <v>UN</v>
          </cell>
          <cell r="D264">
            <v>148.51</v>
          </cell>
          <cell r="E264">
            <v>61.48</v>
          </cell>
          <cell r="F264">
            <v>49.22</v>
          </cell>
          <cell r="G264">
            <v>37.81</v>
          </cell>
        </row>
        <row r="265">
          <cell r="A265" t="str">
            <v>103145</v>
          </cell>
          <cell r="B265" t="str">
            <v>ASSENTAMENTO DE CONEXÃO COM 1 ACESSO, FERRO FUNDIDO PARA REDE DE ÁGUA, DN  450 MM, JUNTA FLANGEADA (NÃO INCLUI O FORNECIMENTO). AF_09/2021</v>
          </cell>
          <cell r="C265" t="str">
            <v>UN</v>
          </cell>
          <cell r="D265">
            <v>181.53</v>
          </cell>
          <cell r="E265">
            <v>76.05</v>
          </cell>
          <cell r="F265">
            <v>59.85</v>
          </cell>
          <cell r="G265">
            <v>45.63</v>
          </cell>
        </row>
        <row r="266">
          <cell r="A266" t="str">
            <v>103146</v>
          </cell>
          <cell r="B266" t="str">
            <v>ASSENTAMENTO DE CONEXÃO COM 1 ACESSO, FERRO FUNDIDO PARA REDE DE ÁGUA, DN  500 MM, JUNTA FLANGEADA (NÃO INCLUI O FORNECIMENTO). AF_09/2021</v>
          </cell>
          <cell r="C266" t="str">
            <v>UN</v>
          </cell>
          <cell r="D266">
            <v>192.99</v>
          </cell>
          <cell r="E266">
            <v>81.14</v>
          </cell>
          <cell r="F266">
            <v>63.53</v>
          </cell>
          <cell r="G266">
            <v>48.32</v>
          </cell>
        </row>
        <row r="267">
          <cell r="A267" t="str">
            <v>103147</v>
          </cell>
          <cell r="B267" t="str">
            <v>ASSENTAMENTO DE CONEXÃO COM 1 ACESSO, FERRO FUNDIDO PARA REDE DE ÁGUA, DN  600 MM, JUNTA FLANGEADA (NÃO INCLUI O FORNECIMENTO). AF_09/2021</v>
          </cell>
          <cell r="C267" t="str">
            <v>UN</v>
          </cell>
          <cell r="D267">
            <v>215.92</v>
          </cell>
          <cell r="E267">
            <v>91.29</v>
          </cell>
          <cell r="F267">
            <v>70.89</v>
          </cell>
          <cell r="G267">
            <v>53.74</v>
          </cell>
        </row>
        <row r="268">
          <cell r="A268" t="str">
            <v>103148</v>
          </cell>
          <cell r="B268" t="str">
            <v>ASSENTAMENTO DE CONEXÃO COM 1 ACESSO, FERRO FUNDIDO PARA REDE DE ÁGUA, DN  700 MM, JUNTA FLANGEADA (NÃO INCLUI O FORNECIMENTO). AF_09/2021</v>
          </cell>
          <cell r="C268" t="str">
            <v>UN</v>
          </cell>
          <cell r="D268">
            <v>260.39999999999998</v>
          </cell>
          <cell r="E268">
            <v>110.97</v>
          </cell>
          <cell r="F268">
            <v>85.18</v>
          </cell>
          <cell r="G268">
            <v>64.25</v>
          </cell>
        </row>
        <row r="269">
          <cell r="A269" t="str">
            <v>103149</v>
          </cell>
          <cell r="B269" t="str">
            <v>ASSENTAMENTO DE CONEXÃO COM 1 ACESSO, FERRO FUNDIDO PARA REDE DE ÁGUA, DN  800 MM, JUNTA FLANGEADA (NÃO INCLUI O FORNECIMENTO). AF_09/2021</v>
          </cell>
          <cell r="C269" t="str">
            <v>UN</v>
          </cell>
          <cell r="D269">
            <v>283.33</v>
          </cell>
          <cell r="E269">
            <v>121.1</v>
          </cell>
          <cell r="F269">
            <v>92.53</v>
          </cell>
          <cell r="G269">
            <v>69.7</v>
          </cell>
        </row>
        <row r="270">
          <cell r="A270" t="str">
            <v>103150</v>
          </cell>
          <cell r="B270" t="str">
            <v>ASSENTAMENTO DE CONEXÃO COM 1 ACESSO, FERRO FUNDIDO PARA REDE DE ÁGUA, DN  900 MM, JUNTA FLANGEADA (NÃO INCLUI O FORNECIMENTO). AF_09/2021</v>
          </cell>
          <cell r="C270" t="str">
            <v>UN</v>
          </cell>
          <cell r="D270">
            <v>327.75</v>
          </cell>
          <cell r="E270">
            <v>140.76</v>
          </cell>
          <cell r="F270">
            <v>106.8</v>
          </cell>
          <cell r="G270">
            <v>80.19</v>
          </cell>
        </row>
        <row r="271">
          <cell r="A271" t="str">
            <v>103151</v>
          </cell>
          <cell r="B271" t="str">
            <v>ASSENTAMENTO DE CONEXÃO COM 1 ACESSO, FERRO FUNDIDO PARA REDE DE ÁGUA, DN  1000 MM, JUNTA FLANGEADA (NÃO INCLUI O FORNECIMENTO). AF_09/2021</v>
          </cell>
          <cell r="C271" t="str">
            <v>UN</v>
          </cell>
          <cell r="D271">
            <v>350.73</v>
          </cell>
          <cell r="E271">
            <v>150.93</v>
          </cell>
          <cell r="F271">
            <v>114.18</v>
          </cell>
          <cell r="G271">
            <v>85.62</v>
          </cell>
        </row>
        <row r="272">
          <cell r="A272" t="str">
            <v>103152</v>
          </cell>
          <cell r="B272" t="str">
            <v>ASSENTAMENTO DE CONEXÃO COM 1 ACESSO, FERRO FUNDIDO PARA REDE DE ÁGUA, DN  1200 MM, JUNTA FLANGEADA (NÃO INCLUI O FORNECIMENTO). AF_09/2021</v>
          </cell>
          <cell r="C272" t="str">
            <v>UN</v>
          </cell>
          <cell r="D272">
            <v>418.15</v>
          </cell>
          <cell r="E272">
            <v>180.71</v>
          </cell>
          <cell r="F272">
            <v>135.85</v>
          </cell>
          <cell r="G272">
            <v>101.59</v>
          </cell>
        </row>
        <row r="273">
          <cell r="A273" t="str">
            <v>103372</v>
          </cell>
          <cell r="B273" t="str">
            <v>TUBO PEAD LISO PARA REDE DE ÁGUA OU ESGOTO, DIÂMETRO DE 20 MM, JUNTA SOLDADA (NÃO INCLUI A EXECUÇÃO DE SOLDA) - FORNECIMENTO E ASSENTAMENTO. AF_12/2021</v>
          </cell>
          <cell r="C273" t="str">
            <v>M</v>
          </cell>
          <cell r="D273">
            <v>5.52</v>
          </cell>
          <cell r="E273">
            <v>0.18</v>
          </cell>
          <cell r="F273">
            <v>5.34</v>
          </cell>
          <cell r="G273">
            <v>0</v>
          </cell>
        </row>
        <row r="274">
          <cell r="A274" t="str">
            <v>103373</v>
          </cell>
          <cell r="B274" t="str">
            <v>TUBO PEAD LISO PARA REDE DE ÁGUA OU ESGOTO, DIÂMETRO DE 32 MM, JUNTA SOLDADA (NÃO INCLUI A EXECUÇÃO DE SOLDA) - FORNECIMENTO E ASSENTAMENTO. AF_12/2021</v>
          </cell>
          <cell r="C274" t="str">
            <v>M</v>
          </cell>
          <cell r="D274">
            <v>10.81</v>
          </cell>
          <cell r="E274">
            <v>0.3</v>
          </cell>
          <cell r="F274">
            <v>10.51</v>
          </cell>
          <cell r="G274">
            <v>0</v>
          </cell>
        </row>
        <row r="275">
          <cell r="A275" t="str">
            <v>103376</v>
          </cell>
          <cell r="B275" t="str">
            <v>TUBO PEAD LISO PARA REDE DE ÁGUA OU ESGOTO, DIÂMETRO DE 110 MM, JUNTA SOLDADA (NÃO INCLUI A EXECUÇÃO DE SOLDA) - FORNECIMENTO E ASSENTAMENTO. AF_12/2021</v>
          </cell>
          <cell r="C275" t="str">
            <v>M</v>
          </cell>
          <cell r="D275">
            <v>128.52000000000001</v>
          </cell>
          <cell r="E275">
            <v>1.06</v>
          </cell>
          <cell r="F275">
            <v>127.46</v>
          </cell>
          <cell r="G275">
            <v>0</v>
          </cell>
        </row>
        <row r="276">
          <cell r="A276" t="str">
            <v>103377</v>
          </cell>
          <cell r="B276" t="str">
            <v>TUBO PEAD LISO PARA REDE DE ÁGUA OU ESGOTO, DIÂMETRO DE 160 MM, JUNTA SOLDADA (NÃO INCLUI A EXECUÇÃO DE SOLDA) - FORNECIMENTO E ASSENTAMENTO. AF_12/2021</v>
          </cell>
          <cell r="C276" t="str">
            <v>M</v>
          </cell>
          <cell r="D276">
            <v>274.93</v>
          </cell>
          <cell r="E276">
            <v>1.56</v>
          </cell>
          <cell r="F276">
            <v>273.37</v>
          </cell>
          <cell r="G276">
            <v>0</v>
          </cell>
        </row>
        <row r="277">
          <cell r="A277" t="str">
            <v>103379</v>
          </cell>
          <cell r="B277" t="str">
            <v>TUBO PEAD LISO PARA REDE DE ÁGUA OU ESGOTO, DIÂMETRO DE 200 MM, JUNTA SOLDADA (NÃO INCLUI A EXECUÇÃO DE SOLDA) - FORNECIMENTO E ASSENTAMENTO. AF_12/2021</v>
          </cell>
          <cell r="C277" t="str">
            <v>M</v>
          </cell>
          <cell r="D277">
            <v>427.97</v>
          </cell>
          <cell r="E277">
            <v>1.96</v>
          </cell>
          <cell r="F277">
            <v>426.01</v>
          </cell>
          <cell r="G277">
            <v>0</v>
          </cell>
        </row>
        <row r="278">
          <cell r="A278" t="str">
            <v>103383</v>
          </cell>
          <cell r="B278" t="str">
            <v>TUBO PEAD LISO PARA REDE DE ÁGUA OU ESGOTO, DIÂMETRO DE 315 MM, JUNTA SOLDADA (NÃO INCLUI A EXECUÇÃO DE SOLDA) - FORNECIMENTO E ASSENTAMENTO. AF_12/2021</v>
          </cell>
          <cell r="C278" t="str">
            <v>M</v>
          </cell>
          <cell r="D278">
            <v>1048.48</v>
          </cell>
          <cell r="E278">
            <v>1.78</v>
          </cell>
          <cell r="F278">
            <v>1044.7</v>
          </cell>
          <cell r="G278">
            <v>2</v>
          </cell>
        </row>
        <row r="279">
          <cell r="A279" t="str">
            <v>103385</v>
          </cell>
          <cell r="B279" t="str">
            <v>TUBO PEAD LISO PARA REDE DE ÁGUA OU ESGOTO, DIÂMETRO DE 400 MM, JUNTA SOLDADA (NÃO INCLUI A EXECUÇÃO DE SOLDA) - FORNECIMENTO E ASSENTAMENTO. AF_12/2021</v>
          </cell>
          <cell r="C279" t="str">
            <v>M</v>
          </cell>
          <cell r="D279">
            <v>1690.54</v>
          </cell>
          <cell r="E279">
            <v>3.42</v>
          </cell>
          <cell r="F279">
            <v>1683.26</v>
          </cell>
          <cell r="G279">
            <v>3.86</v>
          </cell>
        </row>
        <row r="280">
          <cell r="A280" t="str">
            <v>103387</v>
          </cell>
          <cell r="B280" t="str">
            <v>TUBO PEAD LISO PARA REDE DE ÁGUA OU ESGOTO, DIÂMETRO DE 500 MM, JUNTA SOLDADA (NÃO INCLUI A EXECUÇÃO DE SOLDA) - FORNECIMENTO E ASSENTAMENTO. AF_12/2021</v>
          </cell>
          <cell r="C280" t="str">
            <v>M</v>
          </cell>
          <cell r="D280">
            <v>2965.79</v>
          </cell>
          <cell r="E280">
            <v>5.39</v>
          </cell>
          <cell r="F280">
            <v>2954.3</v>
          </cell>
          <cell r="G280">
            <v>6.1</v>
          </cell>
        </row>
        <row r="281">
          <cell r="A281" t="str">
            <v>103389</v>
          </cell>
          <cell r="B281" t="str">
            <v>TUBO PEAD LISO PARA REDE DE ÁGUA OU ESGOTO, DIÂMETRO DE 630 MM, JUNTA SOLDADA (NÃO INCLUI A EXECUÇÃO DE SOLDA) - FORNECIMENTO E ASSENTAMENTO. AF_12/2021</v>
          </cell>
          <cell r="C281" t="str">
            <v>M</v>
          </cell>
          <cell r="D281">
            <v>4410.62</v>
          </cell>
          <cell r="E281">
            <v>7.94</v>
          </cell>
          <cell r="F281">
            <v>4393.71</v>
          </cell>
          <cell r="G281">
            <v>8.9700000000000006</v>
          </cell>
        </row>
        <row r="282">
          <cell r="A282" t="str">
            <v>103391</v>
          </cell>
          <cell r="B282" t="str">
            <v>TUBO PEAD LISO PARA REDE DE ÁGUA OU ESGOTO, DIÂMETRO DE 800 MM, JUNTA SOLDADA (NÃO INCLUI A EXECUÇÃO DE SOLDA) - FORNECIMENTO E ASSENTAMENTO. AF_12/2021</v>
          </cell>
          <cell r="C282" t="str">
            <v>M</v>
          </cell>
          <cell r="D282">
            <v>2905.45</v>
          </cell>
          <cell r="E282">
            <v>11.25</v>
          </cell>
          <cell r="F282">
            <v>2881.45</v>
          </cell>
          <cell r="G282">
            <v>12.75</v>
          </cell>
        </row>
        <row r="283">
          <cell r="A283" t="str">
            <v>103392</v>
          </cell>
          <cell r="B283" t="str">
            <v>TUBO PEAD LISO PARA REDE DE ÁGUA OU ESGOTO, DIÂMETRO DE 900 MM, JUNTA SOLDADA (NÃO INCLUI A EXECUÇÃO DE SOLDA) - FORNECIMENTO E ASSENTAMENTO. AF_12/2021</v>
          </cell>
          <cell r="C283" t="str">
            <v>M</v>
          </cell>
          <cell r="D283">
            <v>4749.01</v>
          </cell>
          <cell r="E283">
            <v>13.2</v>
          </cell>
          <cell r="F283">
            <v>4720.83</v>
          </cell>
          <cell r="G283">
            <v>14.98</v>
          </cell>
        </row>
        <row r="284">
          <cell r="A284" t="str">
            <v>103393</v>
          </cell>
          <cell r="B284" t="str">
            <v>TUBO PEAD LISO PARA REDE DE ÁGUA OU ESGOTO, DIÂMETRO DE 1000 MM, JUNTA SOLDADA (NÃO INCLUI A EXECUÇÃO DE SOLDA) - FORNECIMENTO E ASSENTAMENTO. AF_12/2021</v>
          </cell>
          <cell r="C284" t="str">
            <v>M</v>
          </cell>
          <cell r="D284">
            <v>5237.9399999999996</v>
          </cell>
          <cell r="E284">
            <v>15.16</v>
          </cell>
          <cell r="F284">
            <v>5205.58</v>
          </cell>
          <cell r="G284">
            <v>17.2</v>
          </cell>
        </row>
        <row r="285">
          <cell r="A285" t="str">
            <v>103394</v>
          </cell>
          <cell r="B285" t="str">
            <v>TUBO PEAD LISO PARA REDE DE ÁGUA OU ESGOTO, DIÂMETRO DE 1200 MM, JUNTA SOLDADA (NÃO INCLUI A EXECUÇÃO DE SOLDA) - FORNECIMENTO E ASSENTAMENTO. AF_12/2021</v>
          </cell>
          <cell r="C285" t="str">
            <v>M</v>
          </cell>
          <cell r="D285">
            <v>3881.99</v>
          </cell>
          <cell r="E285">
            <v>19.059999999999999</v>
          </cell>
          <cell r="F285">
            <v>3841.29</v>
          </cell>
          <cell r="G285">
            <v>21.64</v>
          </cell>
        </row>
        <row r="286">
          <cell r="A286" t="str">
            <v>103395</v>
          </cell>
          <cell r="B286" t="str">
            <v>TUBO PEAD LISO PARA REDE DE ÁGUA OU ESGOTO, DIÂMETRO DE 1400 MM, JUNTA SOLDADA (NÃO INCLUI A EXECUÇÃO DE SOLDA) - FORNECIMENTO E ASSENTAMENTO. AF_12/2021</v>
          </cell>
          <cell r="C286" t="str">
            <v>M</v>
          </cell>
          <cell r="D286">
            <v>1931.93</v>
          </cell>
          <cell r="E286">
            <v>22.98</v>
          </cell>
          <cell r="F286">
            <v>1882.9</v>
          </cell>
          <cell r="G286">
            <v>26.05</v>
          </cell>
        </row>
        <row r="287">
          <cell r="A287" t="str">
            <v>103396</v>
          </cell>
          <cell r="B287" t="str">
            <v>TUBO PEAD LISO PARA REDE DE ÁGUA OU ESGOTO, DIÂMETRO DE 1600 MM, JUNTA SOLDADA (NÃO INCLUI A EXECUÇÃO DE SOLDA) - FORNECIMENTO E ASSENTAMENTO. AF_12/2021</v>
          </cell>
          <cell r="C287" t="str">
            <v>M</v>
          </cell>
          <cell r="D287">
            <v>1306.6600000000001</v>
          </cell>
          <cell r="E287">
            <v>26.89</v>
          </cell>
          <cell r="F287">
            <v>1249.28</v>
          </cell>
          <cell r="G287">
            <v>30.49</v>
          </cell>
        </row>
        <row r="288">
          <cell r="A288" t="str">
            <v>103397</v>
          </cell>
          <cell r="B288" t="str">
            <v>ASSENTAMENTO DE CONEXÃO COM 2 ACESSOS, EM PEAD LISO PARA REDE DE ÁGUA OU ESGOTO, DIÂMETRO DE 20 MM, JUNTA SOLDADA (NÃO INCLUI O FORNECIMENTO E EXECUÇÃO DE SOLDA). AF_12/2021</v>
          </cell>
          <cell r="C288" t="str">
            <v>UN</v>
          </cell>
          <cell r="D288">
            <v>4.2300000000000004</v>
          </cell>
          <cell r="E288">
            <v>3.42</v>
          </cell>
          <cell r="F288">
            <v>0.81</v>
          </cell>
          <cell r="G288">
            <v>0</v>
          </cell>
        </row>
        <row r="289">
          <cell r="A289" t="str">
            <v>103398</v>
          </cell>
          <cell r="B289" t="str">
            <v>ASSENTAMENTO DE CONEXÃO COM 2 ACESSOS, EM PEAD LISO PARA REDE DE ÁGUA OU ESGOTO, DIÂMETRO DE 32 MM, JUNTA SOLDADA (NÃO INCLUI O FORNECIMENTO E EXECUÇÃO DE SOLDA). AF_12/2021</v>
          </cell>
          <cell r="C289" t="str">
            <v>UN</v>
          </cell>
          <cell r="D289">
            <v>6.77</v>
          </cell>
          <cell r="E289">
            <v>5.42</v>
          </cell>
          <cell r="F289">
            <v>1.35</v>
          </cell>
          <cell r="G289">
            <v>0</v>
          </cell>
        </row>
        <row r="290">
          <cell r="A290" t="str">
            <v>103399</v>
          </cell>
          <cell r="B290" t="str">
            <v>ASSENTAMENTO DE CONEXÃO COM 2 ACESSOS, EM PEAD LISO PARA REDE DE ÁGUA OU ESGOTO, DIÂMETRO DE 63 MM, JUNTA SOLDADA (NÃO INCLUI O FORNECIMENTO E EXECUÇÃO DE SOLDA). AF_12/2021</v>
          </cell>
          <cell r="C290" t="str">
            <v>UN</v>
          </cell>
          <cell r="D290">
            <v>13.34</v>
          </cell>
          <cell r="E290">
            <v>10.65</v>
          </cell>
          <cell r="F290">
            <v>2.69</v>
          </cell>
          <cell r="G290">
            <v>0</v>
          </cell>
        </row>
        <row r="291">
          <cell r="A291" t="str">
            <v>103400</v>
          </cell>
          <cell r="B291" t="str">
            <v>ASSENTAMENTO DE CONEXÃO COM 2 ACESSOS, EM PEAD LISO PARA REDE DE ÁGUA OU ESGOTO, DIÂMETRO DE 90 MM, JUNTA SOLDADA (NÃO INCLUI O FORNECIMENTO E EXECUÇÃO DE SOLDA). AF_12/2021</v>
          </cell>
          <cell r="C291" t="str">
            <v>UN</v>
          </cell>
          <cell r="D291">
            <v>19.059999999999999</v>
          </cell>
          <cell r="E291">
            <v>15.22</v>
          </cell>
          <cell r="F291">
            <v>3.84</v>
          </cell>
          <cell r="G291">
            <v>0</v>
          </cell>
        </row>
        <row r="292">
          <cell r="A292" t="str">
            <v>103401</v>
          </cell>
          <cell r="B292" t="str">
            <v>ASSENTAMENTO DE CONEXÃO COM 2 ACESSOS, EM PEAD LISO PARA REDE DE ÁGUA OU ESGOTO, DIÂMETRO DE 110 MM, JUNTA SOLDADA (NÃO INCLUI O FORNECIMENTO E EXECUÇÃO DE SOLDA). AF_12/2021</v>
          </cell>
          <cell r="C292" t="str">
            <v>UN</v>
          </cell>
          <cell r="D292">
            <v>23.3</v>
          </cell>
          <cell r="E292">
            <v>18.559999999999999</v>
          </cell>
          <cell r="F292">
            <v>4.74</v>
          </cell>
          <cell r="G292">
            <v>0</v>
          </cell>
        </row>
        <row r="293">
          <cell r="A293" t="str">
            <v>103402</v>
          </cell>
          <cell r="B293" t="str">
            <v>ASSENTAMENTO DE CONEXÃO COM 2 ACESSOS, EM PEAD LISO PARA REDE DE ÁGUA OU ESGOTO, DIÂMETRO DE 160 MM, JUNTA SOLDADA (NÃO INCLUI O FORNECIMENTO E EXECUÇÃO DE SOLDA). AF_12/2021</v>
          </cell>
          <cell r="C293" t="str">
            <v>UN</v>
          </cell>
          <cell r="D293">
            <v>33.89</v>
          </cell>
          <cell r="E293">
            <v>26.99</v>
          </cell>
          <cell r="F293">
            <v>6.9</v>
          </cell>
          <cell r="G293">
            <v>0</v>
          </cell>
        </row>
        <row r="294">
          <cell r="A294" t="str">
            <v>103403</v>
          </cell>
          <cell r="B294" t="str">
            <v>ASSENTAMENTO DE CONEXÃO COM 2 ACESSOS, EM PEAD LISO PARA REDE DE ÁGUA OU ESGOTO, DIÂMETRO DE 180 MM, JUNTA SOLDADA (NÃO INCLUI O FORNECIMENTO E EXECUÇÃO DE SOLDA). AF_12/2021</v>
          </cell>
          <cell r="C294" t="str">
            <v>UN</v>
          </cell>
          <cell r="D294">
            <v>38.130000000000003</v>
          </cell>
          <cell r="E294">
            <v>30.37</v>
          </cell>
          <cell r="F294">
            <v>7.76</v>
          </cell>
          <cell r="G294">
            <v>0</v>
          </cell>
        </row>
        <row r="295">
          <cell r="A295" t="str">
            <v>103404</v>
          </cell>
          <cell r="B295" t="str">
            <v>ASSENTAMENTO DE CONEXÃO COM 2 ACESSOS, EM PEAD LISO PARA REDE DE ÁGUA OU ESGOTO, DIÂMETRO DE 200 MM, JUNTA SOLDADA (NÃO INCLUI O FORNECIMENTO E EXECUÇÃO DE SOLDA). AF_12/2021</v>
          </cell>
          <cell r="C295" t="str">
            <v>UN</v>
          </cell>
          <cell r="D295">
            <v>42.37</v>
          </cell>
          <cell r="E295">
            <v>33.729999999999997</v>
          </cell>
          <cell r="F295">
            <v>8.64</v>
          </cell>
          <cell r="G295">
            <v>0</v>
          </cell>
        </row>
        <row r="296">
          <cell r="A296" t="str">
            <v>103405</v>
          </cell>
          <cell r="B296" t="str">
            <v>ASSENTAMENTO DE CONEXÃO COM 2 ACESSOS, EM PEAD LISO PARA REDE DE ÁGUA OU ESGOTO, DIÂMETRO DE 225 MM, JUNTA SOLDADA (NÃO INCLUI O FORNECIMENTO E EXECUÇÃO DE SOLDA). AF_12/2021</v>
          </cell>
          <cell r="C296" t="str">
            <v>UN</v>
          </cell>
          <cell r="D296">
            <v>47.67</v>
          </cell>
          <cell r="E296">
            <v>37.950000000000003</v>
          </cell>
          <cell r="F296">
            <v>9.7200000000000006</v>
          </cell>
          <cell r="G296">
            <v>0</v>
          </cell>
        </row>
        <row r="297">
          <cell r="A297" t="str">
            <v>103406</v>
          </cell>
          <cell r="B297" t="str">
            <v>ASSENTAMENTO DE CONEXÃO COM 2 ACESSOS, EM PEAD LISO PARA REDE DE ÁGUA OU ESGOTO, DIÂMETRO DE 250 MM, JUNTA SOLDADA (NÃO INCLUI O FORNECIMENTO E EXECUÇÃO DE SOLDA). AF_12/2021</v>
          </cell>
          <cell r="C297" t="str">
            <v>UN</v>
          </cell>
          <cell r="D297">
            <v>52.96</v>
          </cell>
          <cell r="E297">
            <v>42.14</v>
          </cell>
          <cell r="F297">
            <v>10.82</v>
          </cell>
          <cell r="G297">
            <v>0</v>
          </cell>
        </row>
        <row r="298">
          <cell r="A298" t="str">
            <v>103407</v>
          </cell>
          <cell r="B298" t="str">
            <v>ASSENTAMENTO DE CONEXÃO COM 2 ACESSOS, EM PEAD LISO PARA REDE DE ÁGUA OU ESGOTO, DIÂMETRO DE 280 MM, JUNTA SOLDADA (NÃO INCLUI O FORNECIMENTO E EXECUÇÃO DE SOLDA). AF_12/2021</v>
          </cell>
          <cell r="C298" t="str">
            <v>UN</v>
          </cell>
          <cell r="D298">
            <v>59.32</v>
          </cell>
          <cell r="E298">
            <v>47.2</v>
          </cell>
          <cell r="F298">
            <v>12.12</v>
          </cell>
          <cell r="G298">
            <v>0</v>
          </cell>
        </row>
        <row r="299">
          <cell r="A299" t="str">
            <v>103408</v>
          </cell>
          <cell r="B299" t="str">
            <v>ASSENTAMENTO DE CONEXÃO COM 2 ACESSOS, EM PEAD LISO PARA REDE DE ÁGUA OU ESGOTO, DIÂMETRO DE 315 MM, JUNTA SOLDADA (NÃO INCLUI O FORNECIMENTO E EXECUÇÃO DE SOLDA). AF_12/2021</v>
          </cell>
          <cell r="C299" t="str">
            <v>UN</v>
          </cell>
          <cell r="D299">
            <v>66.73</v>
          </cell>
          <cell r="E299">
            <v>53.11</v>
          </cell>
          <cell r="F299">
            <v>13.62</v>
          </cell>
          <cell r="G299">
            <v>0</v>
          </cell>
        </row>
        <row r="300">
          <cell r="A300" t="str">
            <v>103409</v>
          </cell>
          <cell r="B300" t="str">
            <v>ASSENTAMENTO DE CONEXÃO COM 2 ACESSOS, EM PEAD LISO PARA REDE DE ÁGUA OU ESGOTO, DIÂMETRO DE 355 MM, JUNTA SOLDADA (NÃO INCLUI O FORNECIMENTO E EXECUÇÃO DE SOLDA). AF_12/2021</v>
          </cell>
          <cell r="C300" t="str">
            <v>UN</v>
          </cell>
          <cell r="D300">
            <v>75.209999999999994</v>
          </cell>
          <cell r="E300">
            <v>59.83</v>
          </cell>
          <cell r="F300">
            <v>15.38</v>
          </cell>
          <cell r="G300">
            <v>0</v>
          </cell>
        </row>
        <row r="301">
          <cell r="A301" t="str">
            <v>103410</v>
          </cell>
          <cell r="B301" t="str">
            <v>ASSENTAMENTO DE CONEXÃO COM 2 ACESSOS, EM PEAD LISO PARA REDE DE ÁGUA OU ESGOTO, DIÂMETRO DE 400 MM, JUNTA SOLDADA (NÃO INCLUI O FORNECIMENTO E EXECUÇÃO DE SOLDA). AF_12/2021</v>
          </cell>
          <cell r="C301" t="str">
            <v>UN</v>
          </cell>
          <cell r="D301">
            <v>84.75</v>
          </cell>
          <cell r="E301">
            <v>67.430000000000007</v>
          </cell>
          <cell r="F301">
            <v>17.32</v>
          </cell>
          <cell r="G301">
            <v>0</v>
          </cell>
        </row>
        <row r="302">
          <cell r="A302" t="str">
            <v>103411</v>
          </cell>
          <cell r="B302" t="str">
            <v>ASSENTAMENTO DE CONEXÃO COM 3 ACESSOS, EM PEAD LISO PARA REDE DE ÁGUA OU ESGOTO, DIÂMETRO DE 20 MM, JUNTA SOLDADA (NÃO INCLUI O FORNECIMENTO E EXECUÇÃO DE SOLDA). AF_12/2021</v>
          </cell>
          <cell r="C302" t="str">
            <v>UN</v>
          </cell>
          <cell r="D302">
            <v>8.4600000000000009</v>
          </cell>
          <cell r="E302">
            <v>6.78</v>
          </cell>
          <cell r="F302">
            <v>1.68</v>
          </cell>
          <cell r="G302">
            <v>0</v>
          </cell>
        </row>
        <row r="303">
          <cell r="A303" t="str">
            <v>103412</v>
          </cell>
          <cell r="B303" t="str">
            <v>ASSENTAMENTO DE CONEXÃO COM 3 ACESSOS, EM PEAD LISO PARA REDE DE ÁGUA OU ESGOTO, DIÂMETRO DE 32 MM, JUNTA SOLDADA (NÃO INCLUI O FORNECIMENTO E EXECUÇÃO DE SOLDA). AF_12/2021</v>
          </cell>
          <cell r="C303" t="str">
            <v>UN</v>
          </cell>
          <cell r="D303">
            <v>13.56</v>
          </cell>
          <cell r="E303">
            <v>10.81</v>
          </cell>
          <cell r="F303">
            <v>2.75</v>
          </cell>
          <cell r="G303">
            <v>0</v>
          </cell>
        </row>
        <row r="304">
          <cell r="A304" t="str">
            <v>103413</v>
          </cell>
          <cell r="B304" t="str">
            <v>ASSENTAMENTO DE CONEXÃO COM 3 ACESSOS, EM PEAD LISO PARA REDE DE ÁGUA OU ESGOTO, DIÂMETRO DE 63 MM, JUNTA SOLDADA (NÃO INCLUI O FORNECIMENTO E EXECUÇÃO DE SOLDA). AF_12/2021</v>
          </cell>
          <cell r="C304" t="str">
            <v>UN</v>
          </cell>
          <cell r="D304">
            <v>26.69</v>
          </cell>
          <cell r="E304">
            <v>21.28</v>
          </cell>
          <cell r="F304">
            <v>5.41</v>
          </cell>
          <cell r="G304">
            <v>0</v>
          </cell>
        </row>
        <row r="305">
          <cell r="A305" t="str">
            <v>103414</v>
          </cell>
          <cell r="B305" t="str">
            <v>ASSENTAMENTO DE CONEXÃO COM 3 ACESSOS, EM PEAD LISO PARA REDE DE ÁGUA OU ESGOTO, DIÂMETRO DE 90 MM, JUNTA SOLDADA (NÃO INCLUI O FORNECIMENTO E EXECUÇÃO DE SOLDA). AF_12/2021</v>
          </cell>
          <cell r="C305" t="str">
            <v>UN</v>
          </cell>
          <cell r="D305">
            <v>38.130000000000003</v>
          </cell>
          <cell r="E305">
            <v>30.37</v>
          </cell>
          <cell r="F305">
            <v>7.76</v>
          </cell>
          <cell r="G305">
            <v>0</v>
          </cell>
        </row>
        <row r="306">
          <cell r="A306" t="str">
            <v>103415</v>
          </cell>
          <cell r="B306" t="str">
            <v>ASSENTAMENTO DE CONEXÃO COM 3 ACESSOS, EM PEAD LISO PARA REDE DE ÁGUA OU ESGOTO, DIÂMETRO DE 110 MM, JUNTA SOLDADA (NÃO INCLUI O FORNECIMENTO E EXECUÇÃO DE SOLDA). AF_12/2021</v>
          </cell>
          <cell r="C306" t="str">
            <v>UN</v>
          </cell>
          <cell r="D306">
            <v>46.61</v>
          </cell>
          <cell r="E306">
            <v>37.119999999999997</v>
          </cell>
          <cell r="F306">
            <v>9.49</v>
          </cell>
          <cell r="G306">
            <v>0</v>
          </cell>
        </row>
        <row r="307">
          <cell r="A307" t="str">
            <v>103416</v>
          </cell>
          <cell r="B307" t="str">
            <v>ASSENTAMENTO DE CONEXÃO COM 3 ACESSOS, EM PEAD LISO PARA REDE DE ÁGUA OU ESGOTO, DIÂMETRO DE 160 MM, JUNTA SOLDADA (NÃO INCLUI O FORNECIMENTO E EXECUÇÃO DE SOLDA). AF_12/2021</v>
          </cell>
          <cell r="C307" t="str">
            <v>UN</v>
          </cell>
          <cell r="D307">
            <v>67.8</v>
          </cell>
          <cell r="E307">
            <v>53.96</v>
          </cell>
          <cell r="F307">
            <v>13.84</v>
          </cell>
          <cell r="G307">
            <v>0</v>
          </cell>
        </row>
        <row r="308">
          <cell r="A308" t="str">
            <v>103417</v>
          </cell>
          <cell r="B308" t="str">
            <v>ASSENTAMENTO DE CONEXÃO COM 3 ACESSOS, EM PEAD LISO PARA REDE DE ÁGUA OU ESGOTO, DIÂMETRO DE 180 MM, JUNTA SOLDADA (NÃO INCLUI O FORNECIMENTO E EXECUÇÃO DE SOLDA). AF_12/2021</v>
          </cell>
          <cell r="C308" t="str">
            <v>UN</v>
          </cell>
          <cell r="D308">
            <v>76.28</v>
          </cell>
          <cell r="E308">
            <v>60.7</v>
          </cell>
          <cell r="F308">
            <v>15.58</v>
          </cell>
          <cell r="G308">
            <v>0</v>
          </cell>
        </row>
        <row r="309">
          <cell r="A309" t="str">
            <v>103418</v>
          </cell>
          <cell r="B309" t="str">
            <v>ASSENTAMENTO DE CONEXÃO COM 3 ACESSOS, EM PEAD LISO PARA REDE DE ÁGUA OU ESGOTO, DIÂMETRO DE 200 MM, JUNTA SOLDADA (NÃO INCLUI O FORNECIMENTO E EXECUÇÃO DE SOLDA). AF_12/2021</v>
          </cell>
          <cell r="C309" t="str">
            <v>UN</v>
          </cell>
          <cell r="D309">
            <v>84.75</v>
          </cell>
          <cell r="E309">
            <v>67.430000000000007</v>
          </cell>
          <cell r="F309">
            <v>17.32</v>
          </cell>
          <cell r="G309">
            <v>0</v>
          </cell>
        </row>
        <row r="310">
          <cell r="A310" t="str">
            <v>103419</v>
          </cell>
          <cell r="B310" t="str">
            <v>ASSENTAMENTO DE CONEXÃO COM 3 ACESSOS, EM PEAD LISO PARA REDE DE ÁGUA OU ESGOTO, DIÂMETRO DE 225 MM, JUNTA SOLDADA (NÃO INCLUI O FORNECIMENTO E EXECUÇÃO DE SOLDA). AF_12/2021</v>
          </cell>
          <cell r="C310" t="str">
            <v>UN</v>
          </cell>
          <cell r="D310">
            <v>95.35</v>
          </cell>
          <cell r="E310">
            <v>75.86</v>
          </cell>
          <cell r="F310">
            <v>19.489999999999998</v>
          </cell>
          <cell r="G310">
            <v>0</v>
          </cell>
        </row>
        <row r="311">
          <cell r="A311" t="str">
            <v>103420</v>
          </cell>
          <cell r="B311" t="str">
            <v>ASSENTAMENTO DE CONEXÃO COM 3 ACESSOS, EM PEAD LISO PARA REDE DE ÁGUA OU ESGOTO, DIÂMETRO DE 250 MM, JUNTA SOLDADA (NÃO INCLUI O FORNECIMENTO E EXECUÇÃO DE SOLDA). AF_12/2021</v>
          </cell>
          <cell r="C311" t="str">
            <v>UN</v>
          </cell>
          <cell r="D311">
            <v>105.93</v>
          </cell>
          <cell r="E311">
            <v>84.26</v>
          </cell>
          <cell r="F311">
            <v>21.67</v>
          </cell>
          <cell r="G311">
            <v>0</v>
          </cell>
        </row>
        <row r="312">
          <cell r="A312" t="str">
            <v>103421</v>
          </cell>
          <cell r="B312" t="str">
            <v>ASSENTAMENTO DE CONEXÃO COM 3 ACESSOS, EM PEAD LISO PARA REDE DE ÁGUA OU ESGOTO, DIÂMETRO DE 280 MM, JUNTA SOLDADA (NÃO INCLUI O FORNECIMENTO E EXECUÇÃO DE SOLDA). AF_12/2021</v>
          </cell>
          <cell r="C312" t="str">
            <v>UN</v>
          </cell>
          <cell r="D312">
            <v>118.65</v>
          </cell>
          <cell r="E312">
            <v>94.38</v>
          </cell>
          <cell r="F312">
            <v>24.27</v>
          </cell>
          <cell r="G312">
            <v>0</v>
          </cell>
        </row>
        <row r="313">
          <cell r="A313" t="str">
            <v>103422</v>
          </cell>
          <cell r="B313" t="str">
            <v>ASSENTAMENTO DE CONEXÃO COM 3 ACESSOS, EM PEAD LISO PARA REDE DE ÁGUA OU ESGOTO, DIÂMETRO DE 315 MM, JUNTA SOLDADA (NÃO INCLUI O FORNECIMENTO E EXECUÇÃO DE SOLDA). AF_12/2021</v>
          </cell>
          <cell r="C313" t="str">
            <v>UN</v>
          </cell>
          <cell r="D313">
            <v>133.47999999999999</v>
          </cell>
          <cell r="E313">
            <v>106.19</v>
          </cell>
          <cell r="F313">
            <v>27.29</v>
          </cell>
          <cell r="G313">
            <v>0</v>
          </cell>
        </row>
        <row r="314">
          <cell r="A314" t="str">
            <v>103423</v>
          </cell>
          <cell r="B314" t="str">
            <v>ASSENTAMENTO DE CONEXÃO COM 3 ACESSOS, EM PEAD LISO PARA REDE DE ÁGUA OU ESGOTO, DIÂMETRO DE 355 MM, JUNTA SOLDADA (NÃO INCLUI O FORNECIMENTO E EXECUÇÃO DE SOLDA). AF_12/2021</v>
          </cell>
          <cell r="C314" t="str">
            <v>UN</v>
          </cell>
          <cell r="D314">
            <v>150.44</v>
          </cell>
          <cell r="E314">
            <v>119.65</v>
          </cell>
          <cell r="F314">
            <v>30.79</v>
          </cell>
          <cell r="G314">
            <v>0</v>
          </cell>
        </row>
        <row r="315">
          <cell r="A315" t="str">
            <v>103424</v>
          </cell>
          <cell r="B315" t="str">
            <v>ASSENTAMENTO DE CONEXÃO COM 3 ACESSOS, EM PEAD LISO PARA REDE DE ÁGUA OU ESGOTO, DIÂMETRO DE 400 MM, JUNTA SOLDADA (NÃO INCLUI O FORNECIMENTO E EXECUÇÃO DE SOLDA). AF_12/2021</v>
          </cell>
          <cell r="C315" t="str">
            <v>UN</v>
          </cell>
          <cell r="D315">
            <v>169.51</v>
          </cell>
          <cell r="E315">
            <v>134.82</v>
          </cell>
          <cell r="F315">
            <v>34.69</v>
          </cell>
          <cell r="G315">
            <v>0</v>
          </cell>
        </row>
        <row r="316">
          <cell r="A316" t="str">
            <v>103425</v>
          </cell>
          <cell r="B316" t="str">
            <v>LUVA, EM PEAD LISO PARA REDE DE ÁGUA OU ESGOTO, DIÂMETRO DE 20 MM, JUNTA SOLDADA POR ELETROFUSÃO (NÃO INCLUI A EXECUÇÃO DE SOLDA). AF_12/2021</v>
          </cell>
          <cell r="C316" t="str">
            <v>UN</v>
          </cell>
          <cell r="D316">
            <v>16.190000000000001</v>
          </cell>
          <cell r="E316">
            <v>3.36</v>
          </cell>
          <cell r="F316">
            <v>12.83</v>
          </cell>
          <cell r="G316">
            <v>0</v>
          </cell>
        </row>
        <row r="317">
          <cell r="A317" t="str">
            <v>103426</v>
          </cell>
          <cell r="B317" t="str">
            <v>LUVA, EM PEAD LISO PARA REDE DE ÁGUA OU ESGOTO, DIÂMETRO DE 32 MM, JUNTA SOLDADA POR ELETROFUSÃO (NÃO INCLUI A EXECUÇÃO DE SOLDA). AF_12/2021</v>
          </cell>
          <cell r="C317" t="str">
            <v>UN</v>
          </cell>
          <cell r="D317">
            <v>19.670000000000002</v>
          </cell>
          <cell r="E317">
            <v>5.38</v>
          </cell>
          <cell r="F317">
            <v>14.29</v>
          </cell>
          <cell r="G317">
            <v>0</v>
          </cell>
        </row>
        <row r="318">
          <cell r="A318" t="str">
            <v>103427</v>
          </cell>
          <cell r="B318" t="str">
            <v>LUVA, EM PEAD LISO PARA REDE DE ÁGUA OU ESGOTO, DIÂMETRO DE 63 MM, JUNTA SOLDADA POR ELETROFUSÃO (NÃO INCLUI A EXECUÇÃO DE SOLDA). AF_12/2021</v>
          </cell>
          <cell r="C318" t="str">
            <v>UN</v>
          </cell>
          <cell r="D318">
            <v>39.380000000000003</v>
          </cell>
          <cell r="E318">
            <v>10.61</v>
          </cell>
          <cell r="F318">
            <v>28.77</v>
          </cell>
          <cell r="G318">
            <v>0</v>
          </cell>
        </row>
        <row r="319">
          <cell r="A319" t="str">
            <v>103428</v>
          </cell>
          <cell r="B319" t="str">
            <v>LUVA, EM PEAD LISO PARA REDE DE ÁGUA OU ESGOTO, DIÂMETRO DE 200 MM, JUNTA SOLDADA POR ELETROFUSÃO (NÃO INCLUI A EXECUÇÃO DE SOLDA). AF_12/2021</v>
          </cell>
          <cell r="C319" t="str">
            <v>UN</v>
          </cell>
          <cell r="D319">
            <v>256.43</v>
          </cell>
          <cell r="E319">
            <v>33.68</v>
          </cell>
          <cell r="F319">
            <v>222.75</v>
          </cell>
          <cell r="G319">
            <v>0</v>
          </cell>
        </row>
        <row r="320">
          <cell r="A320" t="str">
            <v>103429</v>
          </cell>
          <cell r="B320" t="str">
            <v>LUVA, EM PEAD LISO PARA REDE DE ÁGUA OU ESGOTO, DIÂMETRO DE 400 MM, JUNTA SOLDADA POR ELETROFUSÃO (NÃO INCLUI A EXECUÇÃO DE SOLDA). AF_12/2021</v>
          </cell>
          <cell r="C320" t="str">
            <v>UN</v>
          </cell>
          <cell r="D320">
            <v>2791.72</v>
          </cell>
          <cell r="E320">
            <v>67.38</v>
          </cell>
          <cell r="F320">
            <v>2724.34</v>
          </cell>
          <cell r="G320">
            <v>0</v>
          </cell>
        </row>
        <row r="321">
          <cell r="A321" t="str">
            <v>103430</v>
          </cell>
          <cell r="B321" t="str">
            <v>COTOVELO 45 GRAUS, EM PEAD LISO PARA REDE DE ÁGUA OU ESGOTO, DIÂMETRO DE 32 MM, JUNTA SOLDADA POR ELETROFUSÃO (NÃO INCLUI A EXECUÇÃO DE SOLDA). AF_12/2021</v>
          </cell>
          <cell r="C321" t="str">
            <v>UN</v>
          </cell>
          <cell r="D321">
            <v>34.479999999999997</v>
          </cell>
          <cell r="E321">
            <v>5.37</v>
          </cell>
          <cell r="F321">
            <v>29.11</v>
          </cell>
          <cell r="G321">
            <v>0</v>
          </cell>
        </row>
        <row r="322">
          <cell r="A322" t="str">
            <v>103431</v>
          </cell>
          <cell r="B322" t="str">
            <v>COTOVELO 45 GRAUS, EM PEAD LISO PARA REDE DE ÁGUA OU ESGOTO, DIÂMETRO DE 63 MM, JUNTA SOLDADA POR ELETROFUSÃO (NÃO INCLUI A EXECUÇÃO DE SOLDA). AF_12/2021</v>
          </cell>
          <cell r="C322" t="str">
            <v>UN</v>
          </cell>
          <cell r="D322">
            <v>60.64</v>
          </cell>
          <cell r="E322">
            <v>10.61</v>
          </cell>
          <cell r="F322">
            <v>50.03</v>
          </cell>
          <cell r="G322">
            <v>0</v>
          </cell>
        </row>
        <row r="323">
          <cell r="A323" t="str">
            <v>103432</v>
          </cell>
          <cell r="B323" t="str">
            <v>COTOVELO 45 GRAUS, EM PEAD LISO PARA REDE DE ÁGUA OU ESGOTO, DIÂMETRO DE 200 MM, JUNTA SOLDADA POR ELETROFUSÃO (NÃO INCLUI A EXECUÇÃO DE SOLDA). AF_12/2021</v>
          </cell>
          <cell r="C323" t="str">
            <v>UN</v>
          </cell>
          <cell r="D323">
            <v>1584.05</v>
          </cell>
          <cell r="E323">
            <v>33.68</v>
          </cell>
          <cell r="F323">
            <v>1550.37</v>
          </cell>
          <cell r="G323">
            <v>0</v>
          </cell>
        </row>
        <row r="324">
          <cell r="A324" t="str">
            <v>103433</v>
          </cell>
          <cell r="B324" t="str">
            <v>COTOVELO 90 GRAUS, EM PEAD LISO PARA REDE DE ÁGUA OU ESGOTO, DIÂMETRO DE 20 MM, JUNTA SOLDADA POR ELETROFUSÃO (NÃO INCLUI A EXECUÇÃO DE SOLDA). AF_12/2021</v>
          </cell>
          <cell r="C324" t="str">
            <v>UN</v>
          </cell>
          <cell r="D324">
            <v>33.78</v>
          </cell>
          <cell r="E324">
            <v>3.35</v>
          </cell>
          <cell r="F324">
            <v>30.43</v>
          </cell>
          <cell r="G324">
            <v>0</v>
          </cell>
        </row>
        <row r="325">
          <cell r="A325" t="str">
            <v>103434</v>
          </cell>
          <cell r="B325" t="str">
            <v>COTOVELO 90 GRAUS, EM PEAD LISO PARA REDE DE ÁGUA OU ESGOTO, DIÂMETRO DE 32 MM, JUNTA SOLDADA POR ELETROFUSÃO (NÃO INCLUI A EXECUÇÃO DE SOLDA). AF_12/2021</v>
          </cell>
          <cell r="C325" t="str">
            <v>UN</v>
          </cell>
          <cell r="D325">
            <v>46.85</v>
          </cell>
          <cell r="E325">
            <v>5.37</v>
          </cell>
          <cell r="F325">
            <v>41.48</v>
          </cell>
          <cell r="G325">
            <v>0</v>
          </cell>
        </row>
        <row r="326">
          <cell r="A326" t="str">
            <v>103435</v>
          </cell>
          <cell r="B326" t="str">
            <v>COTOVELO 90 GRAUS, EM PEAD LISO PARA REDE DE ÁGUA OU ESGOTO, DIÂMETRO DE 63 MM, JUNTA SOLDADA POR ELETROFUSÃO (NÃO INCLUI A EXECUÇÃO DE SOLDA). AF_12/2021</v>
          </cell>
          <cell r="C326" t="str">
            <v>UN</v>
          </cell>
          <cell r="D326">
            <v>87.28</v>
          </cell>
          <cell r="E326">
            <v>10.6</v>
          </cell>
          <cell r="F326">
            <v>76.680000000000007</v>
          </cell>
          <cell r="G326">
            <v>0</v>
          </cell>
        </row>
        <row r="327">
          <cell r="A327" t="str">
            <v>103436</v>
          </cell>
          <cell r="B327" t="str">
            <v>COTOVELO 90 GRAUS, POLIETILENO DE ALTA DENSIDADE (PEAD) PARA REDE DE ÁGUA OU ESGOTO, DIÂMETRO DE 200 MM, JUNTA SOLDADA POR ELETROFUSÃO (NÃO INCLUI A EXECUÇÃO DE SOLDA). AF_12/2021</v>
          </cell>
          <cell r="C327" t="str">
            <v>UN</v>
          </cell>
          <cell r="D327">
            <v>2241.02</v>
          </cell>
          <cell r="E327">
            <v>33.68</v>
          </cell>
          <cell r="F327">
            <v>2207.34</v>
          </cell>
          <cell r="G327">
            <v>0</v>
          </cell>
        </row>
        <row r="328">
          <cell r="A328" t="str">
            <v>103437</v>
          </cell>
          <cell r="B328" t="str">
            <v>TÊ DE SERVIÇO, EM PEAD LISO PARA REDE DE ÁGUA OU ESGOTO, DIÂMETRO DE 63 X 20 MM, JUNTA SOLDADA POR ELETROFUSÃO (NÃO INCLUI A EXECUÇÃO DE SOLDA). AF_12/2021</v>
          </cell>
          <cell r="C328" t="str">
            <v>UN</v>
          </cell>
          <cell r="D328">
            <v>180.95</v>
          </cell>
          <cell r="E328">
            <v>21.21</v>
          </cell>
          <cell r="F328">
            <v>159.74</v>
          </cell>
          <cell r="G328">
            <v>0</v>
          </cell>
        </row>
        <row r="329">
          <cell r="A329" t="str">
            <v>103438</v>
          </cell>
          <cell r="B329" t="str">
            <v>TÊ DE SERVIÇO, EM PEAD LISO PARA REDE DE ÁGUA OU ESGOTO, DIÂMETRO DE 63 X 32 MM, JUNTA SOLDADA POR ELETROFUSÃO (NÃO INCLUI A EXECUÇÃO DE SOLDA). AF_12/2021</v>
          </cell>
          <cell r="C329" t="str">
            <v>UN</v>
          </cell>
          <cell r="D329">
            <v>180.95</v>
          </cell>
          <cell r="E329">
            <v>21.21</v>
          </cell>
          <cell r="F329">
            <v>159.74</v>
          </cell>
          <cell r="G329">
            <v>0</v>
          </cell>
        </row>
        <row r="330">
          <cell r="A330" t="str">
            <v>103439</v>
          </cell>
          <cell r="B330" t="str">
            <v>TÊ DE SERVIÇO, EM PEAD LISO PARA REDE DE ÁGUA OU ESGOTO, DIÂMETRO DE 63 X 63 MM, JUNTA SOLDADA POR ELETROFUSÃO (NÃO INCLUI A EXECUÇÃO DE SOLDA). AF_12/2021</v>
          </cell>
          <cell r="C330" t="str">
            <v>UN</v>
          </cell>
          <cell r="D330">
            <v>212.49</v>
          </cell>
          <cell r="E330">
            <v>21.2</v>
          </cell>
          <cell r="F330">
            <v>191.29</v>
          </cell>
          <cell r="G330">
            <v>0</v>
          </cell>
        </row>
        <row r="331">
          <cell r="A331" t="str">
            <v>103440</v>
          </cell>
          <cell r="B331" t="str">
            <v>TÊ DE SERVIÇO, EM PEAD LISO PARA REDE DE ÁGUA OU ESGOTO, DIÂMETRO DE 200 X 20 MM, JUNTA SOLDADA POR ELETROFUSÃO (NÃO INCLUI A EXECUÇÃO DE SOLDA). AF_12/2021</v>
          </cell>
          <cell r="C331" t="str">
            <v>UN</v>
          </cell>
          <cell r="D331">
            <v>411.34</v>
          </cell>
          <cell r="E331">
            <v>67.38</v>
          </cell>
          <cell r="F331">
            <v>343.96</v>
          </cell>
          <cell r="G331">
            <v>0</v>
          </cell>
        </row>
        <row r="332">
          <cell r="A332" t="str">
            <v>103441</v>
          </cell>
          <cell r="B332" t="str">
            <v>TÊ DE SERVIÇO, EM PEAD LISO PARA REDE DE ÁGUA OU ESGOTO, DIÂMETRO DE 200 X 32 MM, JUNTA SOLDADA POR ELETROFUSÃO (NÃO INCLUI A EXECUÇÃO DE SOLDA). AF_12/2021</v>
          </cell>
          <cell r="C332" t="str">
            <v>UN</v>
          </cell>
          <cell r="D332">
            <v>416.45</v>
          </cell>
          <cell r="E332">
            <v>67.38</v>
          </cell>
          <cell r="F332">
            <v>349.07</v>
          </cell>
          <cell r="G332">
            <v>0</v>
          </cell>
        </row>
        <row r="333">
          <cell r="A333" t="str">
            <v>103442</v>
          </cell>
          <cell r="B333" t="str">
            <v>TÊ DE SERVIÇO, EM PEAD LISO PARA REDE DE ÁGUA OU ESGOTO, DIÂMETRO DE 200 X 63 MM, JUNTA SOLDADA POR ELETROFUSÃO (NÃO INCLUI A EXECUÇÃO DE SOLDA). AF_12/2021</v>
          </cell>
          <cell r="C333" t="str">
            <v>UN</v>
          </cell>
          <cell r="D333">
            <v>539.73</v>
          </cell>
          <cell r="E333">
            <v>67.38</v>
          </cell>
          <cell r="F333">
            <v>472.35</v>
          </cell>
          <cell r="G333">
            <v>0</v>
          </cell>
        </row>
        <row r="334">
          <cell r="A334" t="str">
            <v>93206</v>
          </cell>
          <cell r="B334" t="str">
            <v>EXECUÇÃO DE ESCRITÓRIO EM CANTEIRO DE OBRA EM ALVENARIA, NÃO INCLUSO MOBILIÁRIO E EQUIPAMENTOS. AF_02/2016</v>
          </cell>
          <cell r="C334" t="str">
            <v>M2</v>
          </cell>
          <cell r="D334">
            <v>1183.42</v>
          </cell>
          <cell r="E334">
            <v>361.64</v>
          </cell>
          <cell r="F334">
            <v>821.47</v>
          </cell>
          <cell r="G334">
            <v>0.17</v>
          </cell>
        </row>
        <row r="335">
          <cell r="A335" t="str">
            <v>93207</v>
          </cell>
          <cell r="B335" t="str">
            <v>EXECUÇÃO DE ESCRITÓRIO EM CANTEIRO DE OBRA EM CHAPA DE MADEIRA COMPENSADA, NÃO INCLUSO MOBILIÁRIO E EQUIPAMENTOS. AF_02/2016</v>
          </cell>
          <cell r="C335" t="str">
            <v>M2</v>
          </cell>
          <cell r="D335">
            <v>1134.5</v>
          </cell>
          <cell r="E335">
            <v>214.11</v>
          </cell>
          <cell r="F335">
            <v>920.13</v>
          </cell>
          <cell r="G335">
            <v>0.16</v>
          </cell>
        </row>
        <row r="336">
          <cell r="A336" t="str">
            <v>93208</v>
          </cell>
          <cell r="B336" t="str">
            <v>EXECUÇÃO DE ALMOXARIFADO EM CANTEIRO DE OBRA EM CHAPA DE MADEIRA COMPENSADA, INCLUSO PRATELEIRAS. AF_02/2016</v>
          </cell>
          <cell r="C336" t="str">
            <v>M2</v>
          </cell>
          <cell r="D336">
            <v>860.55</v>
          </cell>
          <cell r="E336">
            <v>151.41</v>
          </cell>
          <cell r="F336">
            <v>708.86</v>
          </cell>
          <cell r="G336">
            <v>0.17</v>
          </cell>
        </row>
        <row r="337">
          <cell r="A337" t="str">
            <v>93209</v>
          </cell>
          <cell r="B337" t="str">
            <v>EXECUÇÃO DE ALMOXARIFADO EM CANTEIRO DE OBRA EM ALVENARIA, INCLUSO PRATELEIRAS. AF_02/2016</v>
          </cell>
          <cell r="C337" t="str">
            <v>M2</v>
          </cell>
          <cell r="D337">
            <v>920.32</v>
          </cell>
          <cell r="E337">
            <v>266.8</v>
          </cell>
          <cell r="F337">
            <v>653.19000000000005</v>
          </cell>
          <cell r="G337">
            <v>0.19</v>
          </cell>
        </row>
        <row r="338">
          <cell r="A338" t="str">
            <v>93210</v>
          </cell>
          <cell r="B338" t="str">
            <v>EXECUÇÃO DE REFEITÓRIO EM CANTEIRO DE OBRA EM CHAPA DE MADEIRA COMPENSADA, NÃO INCLUSO MOBILIÁRIO E EQUIPAMENTOS. AF_02/2016</v>
          </cell>
          <cell r="C338" t="str">
            <v>M2</v>
          </cell>
          <cell r="D338">
            <v>606.91999999999996</v>
          </cell>
          <cell r="E338">
            <v>132.33000000000001</v>
          </cell>
          <cell r="F338">
            <v>474.26</v>
          </cell>
          <cell r="G338">
            <v>0.22</v>
          </cell>
        </row>
        <row r="339">
          <cell r="A339" t="str">
            <v>93211</v>
          </cell>
          <cell r="B339" t="str">
            <v>EXECUÇÃO DE REFEITÓRIO EM CANTEIRO DE OBRA EM ALVENARIA, NÃO INCLUSO MOBILIÁRIO E EQUIPAMENTOS. AF_02/2016</v>
          </cell>
          <cell r="C339" t="str">
            <v>M2</v>
          </cell>
          <cell r="D339">
            <v>596.44000000000005</v>
          </cell>
          <cell r="E339">
            <v>163.96</v>
          </cell>
          <cell r="F339">
            <v>432.15</v>
          </cell>
          <cell r="G339">
            <v>0.22</v>
          </cell>
        </row>
        <row r="340">
          <cell r="A340" t="str">
            <v>93212</v>
          </cell>
          <cell r="B340" t="str">
            <v>EXECUÇÃO DE SANITÁRIO E VESTIÁRIO EM CANTEIRO DE OBRA EM CHAPA DE MADEIRA COMPENSADA, NÃO INCLUSO MOBILIÁRIO. AF_02/2016</v>
          </cell>
          <cell r="C340" t="str">
            <v>M2</v>
          </cell>
          <cell r="D340">
            <v>992.92</v>
          </cell>
          <cell r="E340">
            <v>219.78</v>
          </cell>
          <cell r="F340">
            <v>772.82</v>
          </cell>
          <cell r="G340">
            <v>0.2</v>
          </cell>
        </row>
        <row r="341">
          <cell r="A341" t="str">
            <v>93213</v>
          </cell>
          <cell r="B341" t="str">
            <v>EXECUÇÃO DE SANITÁRIO E VESTIÁRIO EM CANTEIRO DE OBRA EM ALVENARIA, NÃO INCLUSO MOBILIÁRIO. AF_02/2016</v>
          </cell>
          <cell r="C341" t="str">
            <v>M2</v>
          </cell>
          <cell r="D341">
            <v>1043.5</v>
          </cell>
          <cell r="E341">
            <v>291.97000000000003</v>
          </cell>
          <cell r="F341">
            <v>751.25</v>
          </cell>
          <cell r="G341">
            <v>0.16</v>
          </cell>
        </row>
        <row r="342">
          <cell r="A342" t="str">
            <v>93214</v>
          </cell>
          <cell r="B342" t="str">
            <v>EXECUÇÃO DE RESERVATÓRIO ELEVADO DE ÁGUA (1000 LITROS) EM CANTEIRO DE OBRA, APOIADO EM ESTRUTURA DE MADEIRA. AF_02/2016_PA</v>
          </cell>
          <cell r="C342" t="str">
            <v>UN</v>
          </cell>
          <cell r="D342">
            <v>5186.58</v>
          </cell>
          <cell r="E342">
            <v>365.01</v>
          </cell>
          <cell r="F342">
            <v>4821.37</v>
          </cell>
          <cell r="G342">
            <v>0.06</v>
          </cell>
        </row>
        <row r="343">
          <cell r="A343" t="str">
            <v>93243</v>
          </cell>
          <cell r="B343" t="str">
            <v>EXECUÇÃO DE RESERVATÓRIO ELEVADO DE ÁGUA (2000 LITROS) EM CANTEIRO DE OBRA, APOIADO EM ESTRUTURA DE MADEIRA. AF_02/2016_PA</v>
          </cell>
          <cell r="C343" t="str">
            <v>UN</v>
          </cell>
          <cell r="D343">
            <v>8276.74</v>
          </cell>
          <cell r="E343">
            <v>473.75</v>
          </cell>
          <cell r="F343">
            <v>7802.81</v>
          </cell>
          <cell r="G343">
            <v>0.05</v>
          </cell>
        </row>
        <row r="344">
          <cell r="A344" t="str">
            <v>93582</v>
          </cell>
          <cell r="B344" t="str">
            <v>EXECUÇÃO DE CENTRAL DE ARMADURA EM CANTEIRO DE OBRA, NÃO INCLUSO MOBILIÁRIO E EQUIPAMENTOS. AF_04/2016</v>
          </cell>
          <cell r="C344" t="str">
            <v>M2</v>
          </cell>
          <cell r="D344">
            <v>265.05</v>
          </cell>
          <cell r="E344">
            <v>53.69</v>
          </cell>
          <cell r="F344">
            <v>211.13</v>
          </cell>
          <cell r="G344">
            <v>0.14000000000000001</v>
          </cell>
        </row>
        <row r="345">
          <cell r="A345" t="str">
            <v>93583</v>
          </cell>
          <cell r="B345" t="str">
            <v>EXECUÇÃO DE CENTRAL DE FÔRMAS, PRODUÇÃO DE ARGAMASSA OU CONCRETO EM CANTEIRO DE OBRA, NÃO INCLUSO MOBILIÁRIO E EQUIPAMENTOS. AF_04/2016</v>
          </cell>
          <cell r="C345" t="str">
            <v>M2</v>
          </cell>
          <cell r="D345">
            <v>446.32</v>
          </cell>
          <cell r="E345">
            <v>90.41</v>
          </cell>
          <cell r="F345">
            <v>355.52</v>
          </cell>
          <cell r="G345">
            <v>0.24</v>
          </cell>
        </row>
        <row r="346">
          <cell r="A346" t="str">
            <v>93584</v>
          </cell>
          <cell r="B346" t="str">
            <v>EXECUÇÃO DE DEPÓSITO EM CANTEIRO DE OBRA EM CHAPA DE MADEIRA COMPENSADA, NÃO INCLUSO MOBILIÁRIO. AF_04/2016</v>
          </cell>
          <cell r="C346" t="str">
            <v>M2</v>
          </cell>
          <cell r="D346">
            <v>877.28</v>
          </cell>
          <cell r="E346">
            <v>164.03</v>
          </cell>
          <cell r="F346">
            <v>712.94</v>
          </cell>
          <cell r="G346">
            <v>0.19</v>
          </cell>
        </row>
        <row r="347">
          <cell r="A347" t="str">
            <v>93585</v>
          </cell>
          <cell r="B347" t="str">
            <v>EXECUÇÃO DE GUARITA EM CANTEIRO DE OBRA EM CHAPA DE MADEIRA COMPENSADA, NÃO INCLUSO MOBILIÁRIO. AF_04/2016</v>
          </cell>
          <cell r="C347" t="str">
            <v>M2</v>
          </cell>
          <cell r="D347">
            <v>1162.06</v>
          </cell>
          <cell r="E347">
            <v>196.36</v>
          </cell>
          <cell r="F347">
            <v>965.51</v>
          </cell>
          <cell r="G347">
            <v>0.11</v>
          </cell>
        </row>
        <row r="348">
          <cell r="A348" t="str">
            <v>98441</v>
          </cell>
          <cell r="B348" t="str">
            <v>PAREDE DE MADEIRA COMPENSADA PARA CONSTRUÇÃO TEMPORÁRIA EM CHAPA SIMPLES, EXTERNA, COM ÁREA LÍQUIDA MAIOR OU IGUAL A 6 M², SEM VÃO. AF_05/2018</v>
          </cell>
          <cell r="C348" t="str">
            <v>M2</v>
          </cell>
          <cell r="D348">
            <v>134.30000000000001</v>
          </cell>
          <cell r="E348">
            <v>20.69</v>
          </cell>
          <cell r="F348">
            <v>113.61</v>
          </cell>
          <cell r="G348">
            <v>0</v>
          </cell>
        </row>
        <row r="349">
          <cell r="A349" t="str">
            <v>98442</v>
          </cell>
          <cell r="B349" t="str">
            <v>PAREDE DE MADEIRA COMPENSADA PARA CONSTRUÇÃO TEMPORÁRIA EM CHAPA SIMPLES, EXTERNA, COM ÁREA LÍQUIDA MENOR QUE 6 M², SEM VÃO. AF_05/2018</v>
          </cell>
          <cell r="C349" t="str">
            <v>M2</v>
          </cell>
          <cell r="D349">
            <v>137.47999999999999</v>
          </cell>
          <cell r="E349">
            <v>23.16</v>
          </cell>
          <cell r="F349">
            <v>114.32</v>
          </cell>
          <cell r="G349">
            <v>0</v>
          </cell>
        </row>
        <row r="350">
          <cell r="A350" t="str">
            <v>98443</v>
          </cell>
          <cell r="B350" t="str">
            <v>PAREDE DE MADEIRA COMPENSADA PARA CONSTRUÇÃO TEMPORÁRIA EM CHAPA SIMPLES, INTERNA, COM ÁREA LÍQUIDA MAIOR OU IGUAL A 6 M², SEM VÃO. AF_05/2018</v>
          </cell>
          <cell r="C350" t="str">
            <v>M2</v>
          </cell>
          <cell r="D350">
            <v>118.21</v>
          </cell>
          <cell r="E350">
            <v>11.22</v>
          </cell>
          <cell r="F350">
            <v>106.99</v>
          </cell>
          <cell r="G350">
            <v>0</v>
          </cell>
        </row>
        <row r="351">
          <cell r="A351" t="str">
            <v>98444</v>
          </cell>
          <cell r="B351" t="str">
            <v>PAREDE DE MADEIRA COMPENSADA PARA CONSTRUÇÃO TEMPORÁRIA EM CHAPA SIMPLES, INTERNA, COM ÁREA LÍQUIDA MENOR QUE 6 M², SEM VÃO. AF_05/2018</v>
          </cell>
          <cell r="C351" t="str">
            <v>M2</v>
          </cell>
          <cell r="D351">
            <v>120.46</v>
          </cell>
          <cell r="E351">
            <v>12.99</v>
          </cell>
          <cell r="F351">
            <v>107.47</v>
          </cell>
          <cell r="G351">
            <v>0</v>
          </cell>
        </row>
        <row r="352">
          <cell r="A352" t="str">
            <v>98445</v>
          </cell>
          <cell r="B352" t="str">
            <v>PAREDE DE MADEIRA COMPENSADA PARA CONSTRUÇÃO TEMPORÁRIA EM CHAPA SIMPLES, EXTERNA, COM ÁREA LÍQUIDA MAIOR OU IGUAL A 6 M², COM VÃO. AF_05/2018</v>
          </cell>
          <cell r="C352" t="str">
            <v>M2</v>
          </cell>
          <cell r="D352">
            <v>157.49</v>
          </cell>
          <cell r="E352">
            <v>30.02</v>
          </cell>
          <cell r="F352">
            <v>127.46</v>
          </cell>
          <cell r="G352">
            <v>0</v>
          </cell>
        </row>
        <row r="353">
          <cell r="A353" t="str">
            <v>98446</v>
          </cell>
          <cell r="B353" t="str">
            <v>PAREDE DE MADEIRA COMPENSADA PARA CONSTRUÇÃO TEMPORÁRIA EM CHAPA SIMPLES, EXTERNA, COM ÁREA LÍQUIDA MENOR QUE 6 M², COM VÃO. AF_05/2018</v>
          </cell>
          <cell r="C353" t="str">
            <v>M2</v>
          </cell>
          <cell r="D353">
            <v>197.89</v>
          </cell>
          <cell r="E353">
            <v>49.17</v>
          </cell>
          <cell r="F353">
            <v>148.71</v>
          </cell>
          <cell r="G353">
            <v>0</v>
          </cell>
        </row>
        <row r="354">
          <cell r="A354" t="str">
            <v>98447</v>
          </cell>
          <cell r="B354" t="str">
            <v>PAREDE DE MADEIRA COMPENSADA PARA CONSTRUÇÃO TEMPORÁRIA EM CHAPA SIMPLES, INTERNA, COM ÁREA LÍQUIDA MAIOR OU IGUAL A 6 M², COM VÃO. AF_05/2018</v>
          </cell>
          <cell r="C354" t="str">
            <v>M2</v>
          </cell>
          <cell r="D354">
            <v>135.22</v>
          </cell>
          <cell r="E354">
            <v>17.18</v>
          </cell>
          <cell r="F354">
            <v>118.03</v>
          </cell>
          <cell r="G354">
            <v>0</v>
          </cell>
        </row>
        <row r="355">
          <cell r="A355" t="str">
            <v>98448</v>
          </cell>
          <cell r="B355" t="str">
            <v>PAREDE DE MADEIRA COMPENSADA PARA CONSTRUÇÃO TEMPORÁRIA EM CHAPA SIMPLES, INTERNA, COM ÁREA LÍQUIDA MENOR QUE 6 M², COM VÃO. AF_05/2018</v>
          </cell>
          <cell r="C355" t="str">
            <v>M2</v>
          </cell>
          <cell r="D355">
            <v>165.91</v>
          </cell>
          <cell r="E355">
            <v>30.79</v>
          </cell>
          <cell r="F355">
            <v>135.11000000000001</v>
          </cell>
          <cell r="G355">
            <v>0</v>
          </cell>
        </row>
        <row r="356">
          <cell r="A356" t="str">
            <v>98449</v>
          </cell>
          <cell r="B356" t="str">
            <v>PAREDE DE MADEIRA COMPENSADA PARA CONSTRUÇÃO TEMPORÁRIA EM CHAPA DUPLA, EXTERNA, COM ÁREA LÍQUIDA MAIOR OU IGUAL A 6 M², SEM VÃO. AF_05/2018</v>
          </cell>
          <cell r="C356" t="str">
            <v>M2</v>
          </cell>
          <cell r="D356">
            <v>196.28</v>
          </cell>
          <cell r="E356">
            <v>24.39</v>
          </cell>
          <cell r="F356">
            <v>171.88</v>
          </cell>
          <cell r="G356">
            <v>0</v>
          </cell>
        </row>
        <row r="357">
          <cell r="A357" t="str">
            <v>98450</v>
          </cell>
          <cell r="B357" t="str">
            <v>PAREDE DE MADEIRA COMPENSADA PARA CONSTRUÇÃO TEMPORÁRIA EM CHAPA DUPLA, EXTERNA, COM ÁREA LÍQUIDA MENOR QUE 6 M², SEM VÃO. AF_05/2018</v>
          </cell>
          <cell r="C357" t="str">
            <v>M2</v>
          </cell>
          <cell r="D357">
            <v>200.92</v>
          </cell>
          <cell r="E357">
            <v>28.02</v>
          </cell>
          <cell r="F357">
            <v>172.89</v>
          </cell>
          <cell r="G357">
            <v>0</v>
          </cell>
        </row>
        <row r="358">
          <cell r="A358" t="str">
            <v>98451</v>
          </cell>
          <cell r="B358" t="str">
            <v>PAREDE DE MADEIRA COMPENSADA PARA CONSTRUÇÃO TEMPORÁRIA EM CHAPA DUPLA, INTERNA, COM ÁREA LÍQUIDA MAIOR OU IGUAL A 6 M², SEM VÃO. AF_05/2018</v>
          </cell>
          <cell r="C358" t="str">
            <v>M2</v>
          </cell>
          <cell r="D358">
            <v>177.44</v>
          </cell>
          <cell r="E358">
            <v>12.77</v>
          </cell>
          <cell r="F358">
            <v>164.66</v>
          </cell>
          <cell r="G358">
            <v>0</v>
          </cell>
        </row>
        <row r="359">
          <cell r="A359" t="str">
            <v>98452</v>
          </cell>
          <cell r="B359" t="str">
            <v>PAREDE DE MADEIRA COMPENSADA PARA CONSTRUÇÃO TEMPORÁRIA EM CHAPA DUPLA, INTERNA, COM ÁREA LÍQUIDA MENOR QUE 6 M², SEM VÃO. AF_05/2018</v>
          </cell>
          <cell r="C359" t="str">
            <v>M2</v>
          </cell>
          <cell r="D359">
            <v>180.24</v>
          </cell>
          <cell r="E359">
            <v>14.97</v>
          </cell>
          <cell r="F359">
            <v>165.26</v>
          </cell>
          <cell r="G359">
            <v>0</v>
          </cell>
        </row>
        <row r="360">
          <cell r="A360" t="str">
            <v>98453</v>
          </cell>
          <cell r="B360" t="str">
            <v>PAREDE DE MADEIRA COMPENSADA PARA CONSTRUÇÃO TEMPORÁRIA EM CHAPA DUPLA, EXTERNA, COM ÁREA LÍQUIDA MAIOR OU IGUAL A QUE 6 M², COM VÃO. AF_05/2018</v>
          </cell>
          <cell r="C360" t="str">
            <v>M2</v>
          </cell>
          <cell r="D360">
            <v>224.96</v>
          </cell>
          <cell r="E360">
            <v>37.92</v>
          </cell>
          <cell r="F360">
            <v>187.03</v>
          </cell>
          <cell r="G360">
            <v>0</v>
          </cell>
        </row>
        <row r="361">
          <cell r="A361" t="str">
            <v>98454</v>
          </cell>
          <cell r="B361" t="str">
            <v>PAREDE DE MADEIRA COMPENSADA PARA CONSTRUÇÃO TEMPORÁRIA EM CHAPA DUPLA, EXTERNA, COM ÁREA LÍQUIDA MENOR QUE 6 M², COM VÃO. AF_05/2018</v>
          </cell>
          <cell r="C361" t="str">
            <v>M2</v>
          </cell>
          <cell r="D361">
            <v>278.74</v>
          </cell>
          <cell r="E361">
            <v>67.349999999999994</v>
          </cell>
          <cell r="F361">
            <v>211.37</v>
          </cell>
          <cell r="G361">
            <v>0</v>
          </cell>
        </row>
        <row r="362">
          <cell r="A362" t="str">
            <v>98455</v>
          </cell>
          <cell r="B362" t="str">
            <v>PAREDE DE MADEIRA COMPENSADA PARA CONSTRUÇÃO TEMPORÁRIA EM CHAPA DUPLA, INTERNA, COM ÁREA LÍQUIDA MAIOR OU IGUAL A 6 M², COM VÃO. AF_05/2018</v>
          </cell>
          <cell r="C362" t="str">
            <v>M2</v>
          </cell>
          <cell r="D362">
            <v>199.94</v>
          </cell>
          <cell r="E362">
            <v>22.93</v>
          </cell>
          <cell r="F362">
            <v>177</v>
          </cell>
          <cell r="G362">
            <v>0</v>
          </cell>
        </row>
        <row r="363">
          <cell r="A363" t="str">
            <v>98456</v>
          </cell>
          <cell r="B363" t="str">
            <v>PAREDE DE MADEIRA COMPENSADA PARA CONSTRUÇÃO TEMPORÁRIA EM CHAPA DUPLA, INTERNA, COM ÁREA LÍQUIDA MENOR QUE 6 M², COM VÃO. AF_05/2018</v>
          </cell>
          <cell r="C363" t="str">
            <v>M2</v>
          </cell>
          <cell r="D363">
            <v>243.09</v>
          </cell>
          <cell r="E363">
            <v>46.12</v>
          </cell>
          <cell r="F363">
            <v>196.95</v>
          </cell>
          <cell r="G363">
            <v>0</v>
          </cell>
        </row>
        <row r="364">
          <cell r="A364" t="str">
            <v>98458</v>
          </cell>
          <cell r="B364" t="str">
            <v>TAPUME COM COMPENSADO DE MADEIRA. AF_05/2018</v>
          </cell>
          <cell r="C364" t="str">
            <v>M2</v>
          </cell>
          <cell r="D364">
            <v>128.85</v>
          </cell>
          <cell r="E364">
            <v>16.52</v>
          </cell>
          <cell r="F364">
            <v>112.33</v>
          </cell>
          <cell r="G364">
            <v>0</v>
          </cell>
        </row>
        <row r="365">
          <cell r="A365" t="str">
            <v>98459</v>
          </cell>
          <cell r="B365" t="str">
            <v>TAPUME COM TELHA METÁLICA. AF_05/2018</v>
          </cell>
          <cell r="C365" t="str">
            <v>M2</v>
          </cell>
          <cell r="D365">
            <v>86.49</v>
          </cell>
          <cell r="E365">
            <v>15.37</v>
          </cell>
          <cell r="F365">
            <v>71.12</v>
          </cell>
          <cell r="G365">
            <v>0</v>
          </cell>
        </row>
        <row r="366">
          <cell r="A366" t="str">
            <v>98460</v>
          </cell>
          <cell r="B366" t="str">
            <v>PISO PARA CONSTRUÇÃO TEMPORÁRIA EM MADEIRA, SEM REAPROVEITAMENTO. AF_05/2018</v>
          </cell>
          <cell r="C366" t="str">
            <v>M2</v>
          </cell>
          <cell r="D366">
            <v>176.61</v>
          </cell>
          <cell r="E366">
            <v>7.33</v>
          </cell>
          <cell r="F366">
            <v>169.27</v>
          </cell>
          <cell r="G366">
            <v>0</v>
          </cell>
        </row>
        <row r="367">
          <cell r="A367" t="str">
            <v>98461</v>
          </cell>
          <cell r="B367" t="str">
            <v>ESTRUTURA DE MADEIRA PROVISÓRIA PARA SUPORTE DE CAIXA D ÁGUA ELEVADA DE 1000 LITROS. AF_05/2018_PS</v>
          </cell>
          <cell r="C367" t="str">
            <v>UN</v>
          </cell>
          <cell r="D367">
            <v>4280.88</v>
          </cell>
          <cell r="E367">
            <v>203.9</v>
          </cell>
          <cell r="F367">
            <v>4076.78</v>
          </cell>
          <cell r="G367">
            <v>0.06</v>
          </cell>
        </row>
        <row r="368">
          <cell r="A368" t="str">
            <v>98462</v>
          </cell>
          <cell r="B368" t="str">
            <v>ESTRUTURA DE MADEIRA PROVISÓRIA PARA SUPORTE DE CAIXA D ÁGUA ELEVADA DE 3000 LITROS. AF_05/2018_PS</v>
          </cell>
          <cell r="C368" t="str">
            <v>UN</v>
          </cell>
          <cell r="D368">
            <v>6599.67</v>
          </cell>
          <cell r="E368">
            <v>307.14</v>
          </cell>
          <cell r="F368">
            <v>6292.35</v>
          </cell>
          <cell r="G368">
            <v>0.05</v>
          </cell>
        </row>
        <row r="369">
          <cell r="A369" t="str">
            <v>5631</v>
          </cell>
          <cell r="B369" t="str">
            <v>ESCAVADEIRA HIDRÁULICA SOBRE ESTEIRAS, CAÇAMBA 0,80 M3, PESO OPERACIONAL 17 T, POTENCIA BRUTA 111 HP - CHP DIURNO. AF_06/2014</v>
          </cell>
          <cell r="C369" t="str">
            <v>CHP</v>
          </cell>
          <cell r="D369">
            <v>225.95</v>
          </cell>
          <cell r="E369">
            <v>30.31</v>
          </cell>
          <cell r="F369">
            <v>66.05</v>
          </cell>
          <cell r="G369">
            <v>129.59</v>
          </cell>
        </row>
        <row r="370">
          <cell r="A370" t="str">
            <v>5678</v>
          </cell>
          <cell r="B370" t="str">
            <v>RETROESCAVADEIRA SOBRE RODAS COM CARREGADEIRA, TRAÇÃO 4X4, POTÊNCIA LÍQ. 88 HP, CAÇAMBA CARREG. CAP. MÍN. 1 M3, CAÇAMBA RETRO CAP. 0,26 M3, PESO OPERACIONAL MÍN. 6.674 KG, PROFUNDIDADE ESCAVAÇÃO MÁX. 4,37 M - CHP DIURNO. AF_06/2014</v>
          </cell>
          <cell r="C370" t="str">
            <v>CHP</v>
          </cell>
          <cell r="D370">
            <v>150.25</v>
          </cell>
          <cell r="E370">
            <v>30.31</v>
          </cell>
          <cell r="F370">
            <v>53.21</v>
          </cell>
          <cell r="G370">
            <v>66.73</v>
          </cell>
        </row>
        <row r="371">
          <cell r="A371" t="str">
            <v>5680</v>
          </cell>
          <cell r="B371" t="str">
            <v>RETROESCAVADEIRA SOBRE RODAS COM CARREGADEIRA, TRAÇÃO 4X2, POTÊNCIA LÍQ. 79 HP, CAÇAMBA CARREG. CAP. MÍN. 1 M3, CAÇAMBA RETRO CAP. 0,20 M3, PESO OPERACIONAL MÍN. 6.570 KG, PROFUNDIDADE ESCAVAÇÃO MÁX. 4,37 M - CHP DIURNO. AF_06/2014</v>
          </cell>
          <cell r="C371" t="str">
            <v>CHP</v>
          </cell>
          <cell r="D371">
            <v>137.88999999999999</v>
          </cell>
          <cell r="E371">
            <v>30.31</v>
          </cell>
          <cell r="F371">
            <v>48.23</v>
          </cell>
          <cell r="G371">
            <v>59.35</v>
          </cell>
        </row>
        <row r="372">
          <cell r="A372" t="str">
            <v>5684</v>
          </cell>
          <cell r="B372" t="str">
            <v>ROLO COMPACTADOR VIBRATÓRIO DE UM CILINDRO AÇO LISO, POTÊNCIA 80 HP, PESO OPERACIONAL MÁXIMO 8,1 T, IMPACTO DINÂMICO 16,15 / 9,5 T, LARGURA DE TRABALHO 1,68 M - CHP DIURNO. AF_06/2014</v>
          </cell>
          <cell r="C372" t="str">
            <v>CHP</v>
          </cell>
          <cell r="D372">
            <v>146.41999999999999</v>
          </cell>
          <cell r="E372">
            <v>21.54</v>
          </cell>
          <cell r="F372">
            <v>59.06</v>
          </cell>
          <cell r="G372">
            <v>65.819999999999993</v>
          </cell>
        </row>
        <row r="373">
          <cell r="A373" t="str">
            <v>5689</v>
          </cell>
          <cell r="B373" t="str">
            <v>GRADE DE DISCO CONTROLE REMOTO REBOCÁVEL, COM 24 DISCOS 24 X 6 MM COM PNEUS PARA TRANSPORTE - CHP DIURNO. AF_06/2014</v>
          </cell>
          <cell r="C373" t="str">
            <v>CHP</v>
          </cell>
          <cell r="D373">
            <v>7.02</v>
          </cell>
          <cell r="E373">
            <v>0</v>
          </cell>
          <cell r="F373">
            <v>0</v>
          </cell>
          <cell r="G373">
            <v>7.02</v>
          </cell>
        </row>
        <row r="374">
          <cell r="A374" t="str">
            <v>5795</v>
          </cell>
          <cell r="B374" t="str">
            <v>MARTELETE OU ROMPEDOR PNEUMÁTICO MANUAL, 28 KG, COM SILENCIADOR - CHP DIURNO. AF_07/2016</v>
          </cell>
          <cell r="C374" t="str">
            <v>CHP</v>
          </cell>
          <cell r="D374">
            <v>32.590000000000003</v>
          </cell>
          <cell r="E374">
            <v>23.98</v>
          </cell>
          <cell r="F374">
            <v>4.34</v>
          </cell>
          <cell r="G374">
            <v>4.2699999999999996</v>
          </cell>
        </row>
        <row r="375">
          <cell r="A375" t="str">
            <v>5811</v>
          </cell>
          <cell r="B375" t="str">
            <v>CAMINHÃO BASCULANTE 6 M3, PESO BRUTO TOTAL 16.000 KG, CARGA ÚTIL MÁXIMA 13.071 KG, DISTÂNCIA ENTRE EIXOS 4,80 M, POTÊNCIA 230 CV INCLUSIVE CAÇAMBA METÁLICA - CHP DIURNO. AF_06/2014</v>
          </cell>
          <cell r="C375" t="str">
            <v>CHP</v>
          </cell>
          <cell r="D375">
            <v>197.47</v>
          </cell>
          <cell r="E375">
            <v>23.35</v>
          </cell>
          <cell r="F375">
            <v>101.34</v>
          </cell>
          <cell r="G375">
            <v>72.78</v>
          </cell>
        </row>
        <row r="376">
          <cell r="A376" t="str">
            <v>5823</v>
          </cell>
          <cell r="B376" t="str">
            <v>USINA DE CONCRETO FIXA, CAPACIDADE NOMINAL DE 90 A 120 M3/H, SEM SILO - CHP DIURNO. AF_07/2016</v>
          </cell>
          <cell r="C376" t="str">
            <v>CHP</v>
          </cell>
          <cell r="D376">
            <v>206.4</v>
          </cell>
          <cell r="E376">
            <v>88.64</v>
          </cell>
          <cell r="F376">
            <v>25.74</v>
          </cell>
          <cell r="G376">
            <v>72.03</v>
          </cell>
        </row>
        <row r="377">
          <cell r="A377" t="str">
            <v>5824</v>
          </cell>
          <cell r="B377" t="str">
            <v>CAMINHÃO TOCO, PBT 16.000 KG, CARGA ÚTIL MÁX. 10.685 KG, DIST. ENTRE EIXOS 4,8 M, POTÊNCIA 189 CV, INCLUSIVE CARROCERIA FIXA ABERTA DE MADEIRA P/ TRANSPORTE GERAL DE CARGA SECA, DIMEN. APROX. 2,5 X 7,00 X 0,50 M - CHP DIURNO. AF_06/2014</v>
          </cell>
          <cell r="C377" t="str">
            <v>CHP</v>
          </cell>
          <cell r="D377">
            <v>210.02</v>
          </cell>
          <cell r="E377">
            <v>24.76</v>
          </cell>
          <cell r="F377">
            <v>115.9</v>
          </cell>
          <cell r="G377">
            <v>69.36</v>
          </cell>
        </row>
        <row r="378">
          <cell r="A378" t="str">
            <v>5835</v>
          </cell>
          <cell r="B378" t="str">
            <v>VIBROACABADORA DE ASFALTO SOBRE ESTEIRAS, LARGURA DE PAVIMENTAÇÃO 1,90 M A 5,30 M, POTÊNCIA 105 HP CAPACIDADE 450 T/H - CHP DIURNO. AF_11/2014</v>
          </cell>
          <cell r="C378" t="str">
            <v>CHP</v>
          </cell>
          <cell r="D378">
            <v>389.65</v>
          </cell>
          <cell r="E378">
            <v>28.95</v>
          </cell>
          <cell r="F378">
            <v>89.6</v>
          </cell>
          <cell r="G378">
            <v>271.10000000000002</v>
          </cell>
        </row>
        <row r="379">
          <cell r="A379" t="str">
            <v>5839</v>
          </cell>
          <cell r="B379" t="str">
            <v>VASSOURA MECÂNICA REBOCÁVEL COM ESCOVA CILÍNDRICA, LARGURA ÚTIL DE VARRIMENTO DE 2,44 M - CHP DIURNO. AF_06/2014</v>
          </cell>
          <cell r="C379" t="str">
            <v>CHP</v>
          </cell>
          <cell r="D379">
            <v>10.55</v>
          </cell>
          <cell r="E379">
            <v>0</v>
          </cell>
          <cell r="F379">
            <v>0</v>
          </cell>
          <cell r="G379">
            <v>10.55</v>
          </cell>
        </row>
        <row r="380">
          <cell r="A380" t="str">
            <v>5843</v>
          </cell>
          <cell r="B380" t="str">
            <v>TRATOR DE PNEUS, POTÊNCIA 122 CV, TRAÇÃO 4X4, PESO COM LASTRO DE 4.510 KG - CHP DIURNO. AF_06/2014</v>
          </cell>
          <cell r="C380" t="str">
            <v>CHP</v>
          </cell>
          <cell r="D380">
            <v>179.43</v>
          </cell>
          <cell r="E380">
            <v>31.58</v>
          </cell>
          <cell r="F380">
            <v>96.93</v>
          </cell>
          <cell r="G380">
            <v>50.92</v>
          </cell>
        </row>
        <row r="381">
          <cell r="A381" t="str">
            <v>5847</v>
          </cell>
          <cell r="B381" t="str">
            <v>TRATOR DE ESTEIRAS, POTÊNCIA 170 HP, PESO OPERACIONAL 19 T, CAÇAMBA 5,2 M3 - CHP DIURNO. AF_06/2014</v>
          </cell>
          <cell r="C381" t="str">
            <v>CHP</v>
          </cell>
          <cell r="D381">
            <v>270.83999999999997</v>
          </cell>
          <cell r="E381">
            <v>31.58</v>
          </cell>
          <cell r="F381">
            <v>106.1</v>
          </cell>
          <cell r="G381">
            <v>133.16</v>
          </cell>
        </row>
        <row r="382">
          <cell r="A382" t="str">
            <v>5851</v>
          </cell>
          <cell r="B382" t="str">
            <v>TRATOR DE ESTEIRAS, POTÊNCIA 150 HP, PESO OPERACIONAL 16,7 T, COM RODA MOTRIZ ELEVADA E LÂMINA 3,18 M3 - CHP DIURNO. AF_06/2014</v>
          </cell>
          <cell r="C382" t="str">
            <v>CHP</v>
          </cell>
          <cell r="D382">
            <v>259.68</v>
          </cell>
          <cell r="E382">
            <v>31.58</v>
          </cell>
          <cell r="F382">
            <v>94.12</v>
          </cell>
          <cell r="G382">
            <v>133.97999999999999</v>
          </cell>
        </row>
        <row r="383">
          <cell r="A383" t="str">
            <v>5855</v>
          </cell>
          <cell r="B383" t="str">
            <v>TRATOR DE ESTEIRAS, POTÊNCIA 347 HP, PESO OPERACIONAL 38,5 T, COM LÂMINA 8,70 M3 - CHP DIURNO. AF_06/2014</v>
          </cell>
          <cell r="C383" t="str">
            <v>CHP</v>
          </cell>
          <cell r="D383">
            <v>682.45</v>
          </cell>
          <cell r="E383">
            <v>31.58</v>
          </cell>
          <cell r="F383">
            <v>211.99</v>
          </cell>
          <cell r="G383">
            <v>438.88</v>
          </cell>
        </row>
        <row r="384">
          <cell r="A384" t="str">
            <v>5863</v>
          </cell>
          <cell r="B384" t="str">
            <v>ROLO COMPACTADOR VIBRATÓRIO REBOCÁVEL, CILINDRO DE AÇO LISO, POTÊNCIA DE TRAÇÃO DE 65 CV, PESO 4,7 T, IMPACTO DINÂMICO 18,3 T, LARGURA DE TRABALHO 1,67 M - CHP DIURNO. AF_02/2016</v>
          </cell>
          <cell r="C384" t="str">
            <v>CHP</v>
          </cell>
          <cell r="D384">
            <v>19.86</v>
          </cell>
          <cell r="E384">
            <v>0</v>
          </cell>
          <cell r="F384">
            <v>0</v>
          </cell>
          <cell r="G384">
            <v>19.86</v>
          </cell>
        </row>
        <row r="385">
          <cell r="A385" t="str">
            <v>5867</v>
          </cell>
          <cell r="B385" t="str">
            <v>ROLO COMPACTADOR VIBRATÓRIO TANDEM AÇO LISO, POTÊNCIA 58 HP, PESO SEM/COM LASTRO 6,5 / 9,4 T, LARGURA DE TRABALHO 1,2 M - CHP DIURNO. AF_06/2014</v>
          </cell>
          <cell r="C385" t="str">
            <v>CHP</v>
          </cell>
          <cell r="D385">
            <v>145.83000000000001</v>
          </cell>
          <cell r="E385">
            <v>21.54</v>
          </cell>
          <cell r="F385">
            <v>43.47</v>
          </cell>
          <cell r="G385">
            <v>80.819999999999993</v>
          </cell>
        </row>
        <row r="386">
          <cell r="A386" t="str">
            <v>5875</v>
          </cell>
          <cell r="B386" t="str">
            <v>RETROESCAVADEIRA SOBRE RODAS COM CARREGADEIRA, TRAÇÃO 4X4, POTÊNCIA LÍQ. 72 HP, CAÇAMBA CARREG. CAP. MÍN. 0,79 M3, CAÇAMBA RETRO CAP. 0,18 M3, PESO OPERACIONAL MÍN. 7.140 KG, PROFUNDIDADE ESCAVAÇÃO MÁX. 4,50 M - CHP DIURNO. AF_06/2014</v>
          </cell>
          <cell r="C386" t="str">
            <v>CHP</v>
          </cell>
          <cell r="D386">
            <v>139.03</v>
          </cell>
          <cell r="E386">
            <v>30.31</v>
          </cell>
          <cell r="F386">
            <v>44.33</v>
          </cell>
          <cell r="G386">
            <v>64.39</v>
          </cell>
        </row>
        <row r="387">
          <cell r="A387" t="str">
            <v>5879</v>
          </cell>
          <cell r="B387" t="str">
            <v>ROLO COMPACTADOR VIBRATÓRIO PÉ DE CARNEIRO, OPERADO POR CONTROLE REMOTO, POTÊNCIA 12,5 KW, PESO OPERACIONAL 1,675 T, LARGURA DE TRABALHO 0,85 M - CHP DIURNO. AF_02/2016</v>
          </cell>
          <cell r="C387" t="str">
            <v>CHP</v>
          </cell>
          <cell r="D387">
            <v>127.28</v>
          </cell>
          <cell r="E387">
            <v>21.54</v>
          </cell>
          <cell r="F387">
            <v>15.8</v>
          </cell>
          <cell r="G387">
            <v>89.94</v>
          </cell>
        </row>
        <row r="388">
          <cell r="A388" t="str">
            <v>5882</v>
          </cell>
          <cell r="B388" t="str">
            <v>USINA DE LAMA ASFÁLTICA, PROD 30 A 50 T/H, SILO DE AGREGADO 7 M3, RESERVATÓRIOS PARA EMULSÃO E ÁGUA DE 2,3 M3 CADA, MISTURADOR TIPO PUG MILL A SER MONTADO SOBRE CAMINHÃO - CHP DIURNO. AF_10/2014</v>
          </cell>
          <cell r="C388" t="str">
            <v>CHP</v>
          </cell>
          <cell r="D388">
            <v>112.11</v>
          </cell>
          <cell r="E388">
            <v>15.95</v>
          </cell>
          <cell r="F388">
            <v>31.76</v>
          </cell>
          <cell r="G388">
            <v>64.400000000000006</v>
          </cell>
        </row>
        <row r="389">
          <cell r="A389" t="str">
            <v>5890</v>
          </cell>
          <cell r="B389" t="str">
            <v>CAMINHÃO TOCO, PESO BRUTO TOTAL 14.300 KG, CARGA ÚTIL MÁXIMA 9590 KG, DISTÂNCIA ENTRE EIXOS 4,76 M, POTÊNCIA 185 CV (NÃO INCLUI CARROCERIA) - CHP DIURNO. AF_06/2014</v>
          </cell>
          <cell r="C389" t="str">
            <v>CHP</v>
          </cell>
          <cell r="D389">
            <v>196.89</v>
          </cell>
          <cell r="E389">
            <v>24.76</v>
          </cell>
          <cell r="F389">
            <v>113.55</v>
          </cell>
          <cell r="G389">
            <v>58.58</v>
          </cell>
        </row>
        <row r="390">
          <cell r="A390" t="str">
            <v>5894</v>
          </cell>
          <cell r="B390" t="str">
            <v>CAMINHÃO TOCO, PESO BRUTO TOTAL 16.000 KG, CARGA ÚTIL MÁXIMA DE 10.685 KG, DISTÂNCIA ENTRE EIXOS 4,80 M, POTÊNCIA 189 CV EXCLUSIVE CARROCERIA - CHP DIURNO. AF_06/2014</v>
          </cell>
          <cell r="C390" t="str">
            <v>CHP</v>
          </cell>
          <cell r="D390">
            <v>204.98</v>
          </cell>
          <cell r="E390">
            <v>24.76</v>
          </cell>
          <cell r="F390">
            <v>115.9</v>
          </cell>
          <cell r="G390">
            <v>64.319999999999993</v>
          </cell>
        </row>
        <row r="391">
          <cell r="A391" t="str">
            <v>5901</v>
          </cell>
          <cell r="B391" t="str">
            <v>CAMINHÃO PIPA 10.000 L TRUCADO, PESO BRUTO TOTAL 23.000 KG, CARGA ÚTIL MÁXIMA 15.935 KG, DISTÂNCIA ENTRE EIXOS 4,8 M, POTÊNCIA 230 CV, INCLUSIVE TANQUE DE AÇO PARA TRANSPORTE DE ÁGUA - CHP DIURNO. AF_06/2014</v>
          </cell>
          <cell r="C391" t="str">
            <v>CHP</v>
          </cell>
          <cell r="D391">
            <v>307.08</v>
          </cell>
          <cell r="E391">
            <v>24.76</v>
          </cell>
          <cell r="F391">
            <v>188.61</v>
          </cell>
          <cell r="G391">
            <v>93.71</v>
          </cell>
        </row>
        <row r="392">
          <cell r="A392" t="str">
            <v>5909</v>
          </cell>
          <cell r="B392" t="str">
            <v>ESPARGIDOR DE ASFALTO PRESSURIZADO COM TANQUE DE 2500 L, REBOCÁVEL COM MOTOR A GASOLINA POTÊNCIA 3,4 HP - CHP DIURNO. AF_07/2014</v>
          </cell>
          <cell r="C392" t="str">
            <v>CHP</v>
          </cell>
          <cell r="D392">
            <v>32.369999999999997</v>
          </cell>
          <cell r="E392">
            <v>15.95</v>
          </cell>
          <cell r="F392">
            <v>7.95</v>
          </cell>
          <cell r="G392">
            <v>8.4700000000000006</v>
          </cell>
        </row>
        <row r="393">
          <cell r="A393" t="str">
            <v>5921</v>
          </cell>
          <cell r="B393" t="str">
            <v>GRADE DE DISCO REBOCÁVEL COM 20 DISCOS 24" X 6 MM COM PNEUS PARA TRANSPORTE - CHP DIURNO. AF_06/2014</v>
          </cell>
          <cell r="C393" t="str">
            <v>CHP</v>
          </cell>
          <cell r="D393">
            <v>5.5</v>
          </cell>
          <cell r="E393">
            <v>0</v>
          </cell>
          <cell r="F393">
            <v>0</v>
          </cell>
          <cell r="G393">
            <v>5.5</v>
          </cell>
        </row>
        <row r="394">
          <cell r="A394" t="str">
            <v>5928</v>
          </cell>
          <cell r="B394" t="str">
            <v>GUINDAUTO HIDRÁULICO, CAPACIDADE MÁXIMA DE CARGA 6200 KG, MOMENTO MÁXIMO DE CARGA 11,7 TM, ALCANCE MÁXIMO HORIZONTAL 9,70 M, INCLUSIVE CAMINHÃO TOCO PBT 16.000 KG, POTÊNCIA DE 189 CV - CHP DIURNO. AF_06/2014</v>
          </cell>
          <cell r="C394" t="str">
            <v>CHP</v>
          </cell>
          <cell r="D394">
            <v>264.54000000000002</v>
          </cell>
          <cell r="E394">
            <v>25.62</v>
          </cell>
          <cell r="F394">
            <v>155.78</v>
          </cell>
          <cell r="G394">
            <v>83.14</v>
          </cell>
        </row>
        <row r="395">
          <cell r="A395" t="str">
            <v>5932</v>
          </cell>
          <cell r="B395" t="str">
            <v>MOTONIVELADORA POTÊNCIA BÁSICA LÍQUIDA (PRIMEIRA MARCHA) 125 HP, PESO BRUTO 13032 KG, LARGURA DA LÂMINA DE 3,7 M - CHP DIURNO. AF_06/2014</v>
          </cell>
          <cell r="C395" t="str">
            <v>CHP</v>
          </cell>
          <cell r="D395">
            <v>253.78</v>
          </cell>
          <cell r="E395">
            <v>34.39</v>
          </cell>
          <cell r="F395">
            <v>84.5</v>
          </cell>
          <cell r="G395">
            <v>134.88999999999999</v>
          </cell>
        </row>
        <row r="396">
          <cell r="A396" t="str">
            <v>5940</v>
          </cell>
          <cell r="B396" t="str">
            <v>PÁ CARREGADEIRA SOBRE RODAS, POTÊNCIA LÍQUIDA 128 HP, CAPACIDADE DA CAÇAMBA 1,7 A 2,8 M3, PESO OPERACIONAL 11632 KG - CHP DIURNO. AF_06/2014</v>
          </cell>
          <cell r="C396" t="str">
            <v>CHP</v>
          </cell>
          <cell r="D396">
            <v>190.36</v>
          </cell>
          <cell r="E396">
            <v>27.33</v>
          </cell>
          <cell r="F396">
            <v>48.11</v>
          </cell>
          <cell r="G396">
            <v>114.92</v>
          </cell>
        </row>
        <row r="397">
          <cell r="A397" t="str">
            <v>5944</v>
          </cell>
          <cell r="B397" t="str">
            <v>PÁ CARREGADEIRA SOBRE RODAS, POTÊNCIA 197 HP, CAPACIDADE DA CAÇAMBA 2,5 A 3,5 M3, PESO OPERACIONAL 18338 KG - CHP DIURNO. AF_06/2014</v>
          </cell>
          <cell r="C397" t="str">
            <v>CHP</v>
          </cell>
          <cell r="D397">
            <v>229.18</v>
          </cell>
          <cell r="E397">
            <v>27.33</v>
          </cell>
          <cell r="F397">
            <v>71.72</v>
          </cell>
          <cell r="G397">
            <v>130.13</v>
          </cell>
        </row>
        <row r="398">
          <cell r="A398" t="str">
            <v>5953</v>
          </cell>
          <cell r="B398" t="str">
            <v>COMPRESSOR DE AR REBOCÁVEL, VAZÃO 189 PCM, PRESSÃO EFETIVA DE TRABALHO 102 PSI, MOTOR DIESEL, POTÊNCIA 63 CV - CHP DIURNO. AF_06/2015</v>
          </cell>
          <cell r="C398" t="str">
            <v>CHP</v>
          </cell>
          <cell r="D398">
            <v>57.93</v>
          </cell>
          <cell r="E398">
            <v>0</v>
          </cell>
          <cell r="F398">
            <v>45.15</v>
          </cell>
          <cell r="G398">
            <v>12.78</v>
          </cell>
        </row>
        <row r="399">
          <cell r="A399" t="str">
            <v>6259</v>
          </cell>
          <cell r="B399" t="str">
            <v>CAMINHÃO PIPA 6.000 L, PESO BRUTO TOTAL 13.000 KG, DISTÂNCIA ENTRE EIXOS 4,80 M, POTÊNCIA 189 CV INCLUSIVE TANQUE DE AÇO PARA TRANSPORTE DE ÁGUA, CAPACIDADE 6 M3 - CHP DIURNO. AF_06/2014</v>
          </cell>
          <cell r="C399" t="str">
            <v>CHP</v>
          </cell>
          <cell r="D399">
            <v>247.75</v>
          </cell>
          <cell r="E399">
            <v>24.76</v>
          </cell>
          <cell r="F399">
            <v>155.78</v>
          </cell>
          <cell r="G399">
            <v>67.209999999999994</v>
          </cell>
        </row>
        <row r="400">
          <cell r="A400" t="str">
            <v>6879</v>
          </cell>
          <cell r="B400" t="str">
            <v>ROLO COMPACTADOR DE PNEUS ESTÁTICO, PRESSÃO VARIÁVEL, POTÊNCIA 111 HP, PESO SEM/COM LASTRO 9,5 / 26 T, LARGURA DE TRABALHO 1,90 M - CHP DIURNO. AF_07/2014</v>
          </cell>
          <cell r="C400" t="str">
            <v>CHP</v>
          </cell>
          <cell r="D400">
            <v>190.46</v>
          </cell>
          <cell r="E400">
            <v>21.54</v>
          </cell>
          <cell r="F400">
            <v>66.05</v>
          </cell>
          <cell r="G400">
            <v>102.87</v>
          </cell>
        </row>
        <row r="401">
          <cell r="A401" t="str">
            <v>7030</v>
          </cell>
          <cell r="B401" t="str">
            <v>TANQUE DE ASFALTO ESTACIONÁRIO COM SERPENTINA, CAPACIDADE 30.000 L - CHP DIURNO. AF_06/2014</v>
          </cell>
          <cell r="C401" t="str">
            <v>CHP</v>
          </cell>
          <cell r="D401">
            <v>257.86</v>
          </cell>
          <cell r="E401">
            <v>0</v>
          </cell>
          <cell r="F401">
            <v>245.58</v>
          </cell>
          <cell r="G401">
            <v>12.28</v>
          </cell>
        </row>
        <row r="402">
          <cell r="A402" t="str">
            <v>7042</v>
          </cell>
          <cell r="B402" t="str">
            <v>MOTOBOMBA TRASH (PARA ÁGUA SUJA) AUTO ESCORVANTE, MOTOR GASOLINA DE 6,41 HP, DIÂMETROS DE SUCÇÃO X RECALQUE: 3" X 3", HM/Q = 10 MCA / 60 M3/H A 23 MCA / 0 M3/H - CHP DIURNO. AF_10/2014</v>
          </cell>
          <cell r="C402" t="str">
            <v>CHP</v>
          </cell>
          <cell r="D402">
            <v>22.62</v>
          </cell>
          <cell r="E402">
            <v>0</v>
          </cell>
          <cell r="F402">
            <v>22</v>
          </cell>
          <cell r="G402">
            <v>0.62</v>
          </cell>
        </row>
        <row r="403">
          <cell r="A403" t="str">
            <v>7049</v>
          </cell>
          <cell r="B403" t="str">
            <v>ROLO COMPACTADOR PE DE CARNEIRO VIBRATORIO, POTENCIA 125 HP, PESO OPERACIONAL SEM/COM LASTRO 11,95 / 13,30 T, IMPACTO DINAMICO 38,5 / 22,5 T, LARGURA DE TRABALHO 2,15 M - CHP DIURNO. AF_06/2014</v>
          </cell>
          <cell r="C403" t="str">
            <v>CHP</v>
          </cell>
          <cell r="D403">
            <v>202.61</v>
          </cell>
          <cell r="E403">
            <v>21.54</v>
          </cell>
          <cell r="F403">
            <v>89.83</v>
          </cell>
          <cell r="G403">
            <v>91.24</v>
          </cell>
        </row>
        <row r="404">
          <cell r="A404" t="str">
            <v>67826</v>
          </cell>
          <cell r="B404" t="str">
            <v>CAMINHÃO BASCULANTE 6 M3 TOCO, PESO BRUTO TOTAL 16.000 KG, CARGA ÚTIL MÁXIMA 11.130 KG, DISTÂNCIA ENTRE EIXOS 5,36 M, POTÊNCIA 185 CV, INCLUSIVE CAÇAMBA METÁLICA - CHP DIURNO. AF_06/2014</v>
          </cell>
          <cell r="C404" t="str">
            <v>CHP</v>
          </cell>
          <cell r="D404">
            <v>181.02</v>
          </cell>
          <cell r="E404">
            <v>23.35</v>
          </cell>
          <cell r="F404">
            <v>82.38</v>
          </cell>
          <cell r="G404">
            <v>75.290000000000006</v>
          </cell>
        </row>
        <row r="405">
          <cell r="A405" t="str">
            <v>73417</v>
          </cell>
          <cell r="B405" t="str">
            <v>GRUPO GERADOR ESTACIONÁRIO, MOTOR DIESEL POTÊNCIA 170 KVA - CHP DIURNO. AF_02/2016</v>
          </cell>
          <cell r="C405" t="str">
            <v>CHP</v>
          </cell>
          <cell r="D405">
            <v>183.66</v>
          </cell>
          <cell r="E405">
            <v>0</v>
          </cell>
          <cell r="F405">
            <v>170.58</v>
          </cell>
          <cell r="G405">
            <v>13.08</v>
          </cell>
        </row>
        <row r="406">
          <cell r="A406" t="str">
            <v>73436</v>
          </cell>
          <cell r="B406" t="str">
            <v>ROLO COMPACTADOR VIBRATÓRIO PÉ DE CARNEIRO PARA SOLOS, POTÊNCIA 80 HP, PESO OPERACIONAL SEM/COM LASTRO 7,4 / 8,8 T, LARGURA DE TRABALHO 1,68 M - CHP DIURNO. AF_02/2016</v>
          </cell>
          <cell r="C406" t="str">
            <v>CHP</v>
          </cell>
          <cell r="D406">
            <v>200.79</v>
          </cell>
          <cell r="E406">
            <v>64.62</v>
          </cell>
          <cell r="F406">
            <v>67.739999999999995</v>
          </cell>
          <cell r="G406">
            <v>68.430000000000007</v>
          </cell>
        </row>
        <row r="407">
          <cell r="A407" t="str">
            <v>73467</v>
          </cell>
          <cell r="B407" t="str">
            <v>CAMINHÃO TOCO, PBT 14.300 KG, CARGA ÚTIL MÁX. 9.710 KG, DIST. ENTRE EIXOS 3,56 M, POTÊNCIA 185 CV, INCLUSIVE CARROCERIA FIXA ABERTA DE MADEIRA P/ TRANSPORTE GERAL DE CARGA SECA, DIMEN. APROX. 2,50 X 6,50 X 0,50 M - CHP DIURNO. AF_06/2014</v>
          </cell>
          <cell r="C407" t="str">
            <v>CHP</v>
          </cell>
          <cell r="D407">
            <v>240.61</v>
          </cell>
          <cell r="E407">
            <v>24.76</v>
          </cell>
          <cell r="F407">
            <v>152.57</v>
          </cell>
          <cell r="G407">
            <v>63.28</v>
          </cell>
        </row>
        <row r="408">
          <cell r="A408" t="str">
            <v>73536</v>
          </cell>
          <cell r="B408" t="str">
            <v>MOTOBOMBA CENTRÍFUGA, MOTOR A GASOLINA, POTÊNCIA 5,42 HP, BOCAIS 1 1/2" X 1", DIÂMETRO ROTOR 143 MM HM/Q = 6 MCA / 16,8 M3/H A 38 MCA / 6,6 M3/H - CHP DIURNO. AF_06/2014</v>
          </cell>
          <cell r="C408" t="str">
            <v>CHP</v>
          </cell>
          <cell r="D408">
            <v>19.14</v>
          </cell>
          <cell r="E408">
            <v>0</v>
          </cell>
          <cell r="F408">
            <v>18.64</v>
          </cell>
          <cell r="G408">
            <v>0.5</v>
          </cell>
        </row>
        <row r="409">
          <cell r="A409" t="str">
            <v>83362</v>
          </cell>
          <cell r="B409" t="str">
            <v>ESPARGIDOR DE ASFALTO PRESSURIZADO, TANQUE 6 M3 COM ISOLAÇÃO TÉRMICA, AQUECIDO COM 2 MAÇARICOS, COM BARRA ESPARGIDORA 3,60 M, MONTADO SOBRE CAMINHÃO  TOCO, PBT 14.300 KG, POTÊNCIA 185 CV - CHP DIURNO. AF_08/2015</v>
          </cell>
          <cell r="C409" t="str">
            <v>CHP</v>
          </cell>
          <cell r="D409">
            <v>254.29</v>
          </cell>
          <cell r="E409">
            <v>24.76</v>
          </cell>
          <cell r="F409">
            <v>152.57</v>
          </cell>
          <cell r="G409">
            <v>76.959999999999994</v>
          </cell>
        </row>
        <row r="410">
          <cell r="A410" t="str">
            <v>83765</v>
          </cell>
          <cell r="B410" t="str">
            <v>GRUPO DE SOLDAGEM COM GERADOR A DIESEL 60 CV PARA SOLDA ELÉTRICA, SOBRE 04 RODAS, COM MOTOR 4 CILINDROS 600 A - CHP DIURNO. AF_02/2016</v>
          </cell>
          <cell r="C410" t="str">
            <v>CHP</v>
          </cell>
          <cell r="D410">
            <v>101.41</v>
          </cell>
          <cell r="E410">
            <v>27.9</v>
          </cell>
          <cell r="F410">
            <v>54.43</v>
          </cell>
          <cell r="G410">
            <v>19.079999999999998</v>
          </cell>
        </row>
        <row r="411">
          <cell r="A411" t="str">
            <v>87445</v>
          </cell>
          <cell r="B411" t="str">
            <v>BETONEIRA CAPACIDADE NOMINAL 400 L, CAPACIDADE DE MISTURA 310 L, MOTOR A DIESEL POTÊNCIA 5,0 HP, SEM CARREGADOR - CHP DIURNO. AF_06/2014</v>
          </cell>
          <cell r="C411" t="str">
            <v>CHP</v>
          </cell>
          <cell r="D411">
            <v>4.97</v>
          </cell>
          <cell r="E411">
            <v>0</v>
          </cell>
          <cell r="F411">
            <v>4.01</v>
          </cell>
          <cell r="G411">
            <v>0.96</v>
          </cell>
        </row>
        <row r="412">
          <cell r="A412" t="str">
            <v>88386</v>
          </cell>
          <cell r="B412" t="str">
            <v>MISTURADOR DE ARGAMASSA, EIXO HORIZONTAL, CAPACIDADE DE MISTURA 300 KG, MOTOR ELÉTRICO POTÊNCIA 5 CV - CHP DIURNO. AF_06/2014</v>
          </cell>
          <cell r="C412" t="str">
            <v>CHP</v>
          </cell>
          <cell r="D412">
            <v>4.3899999999999997</v>
          </cell>
          <cell r="E412">
            <v>0</v>
          </cell>
          <cell r="F412">
            <v>0</v>
          </cell>
          <cell r="G412">
            <v>1.77</v>
          </cell>
        </row>
        <row r="413">
          <cell r="A413" t="str">
            <v>88393</v>
          </cell>
          <cell r="B413" t="str">
            <v>MISTURADOR DE ARGAMASSA, EIXO HORIZONTAL, CAPACIDADE DE MISTURA 600 KG, MOTOR ELÉTRICO POTÊNCIA 7,5 CV - CHP DIURNO. AF_06/2014</v>
          </cell>
          <cell r="C413" t="str">
            <v>CHP</v>
          </cell>
          <cell r="D413">
            <v>6.03</v>
          </cell>
          <cell r="E413">
            <v>0</v>
          </cell>
          <cell r="F413">
            <v>0</v>
          </cell>
          <cell r="G413">
            <v>2.1</v>
          </cell>
        </row>
        <row r="414">
          <cell r="A414" t="str">
            <v>88399</v>
          </cell>
          <cell r="B414" t="str">
            <v>MISTURADOR DE ARGAMASSA, EIXO HORIZONTAL, CAPACIDADE DE MISTURA 160 KG, MOTOR ELÉTRICO POTÊNCIA 3 CV - CHP DIURNO. AF_06/2014</v>
          </cell>
          <cell r="C414" t="str">
            <v>CHP</v>
          </cell>
          <cell r="D414">
            <v>3.25</v>
          </cell>
          <cell r="E414">
            <v>0</v>
          </cell>
          <cell r="F414">
            <v>0</v>
          </cell>
          <cell r="G414">
            <v>1.68</v>
          </cell>
        </row>
        <row r="415">
          <cell r="A415" t="str">
            <v>88418</v>
          </cell>
          <cell r="B415" t="str">
            <v>PROJETOR DE ARGAMASSA, CAPACIDADE DE PROJEÇÃO 1,5 M3/H, ALCANCE DE 30 ATÉ 60 M, MOTOR ELÉTRICO POTÊNCIA 7,5 HP - CHP DIURNO. AF_06/2014</v>
          </cell>
          <cell r="C415" t="str">
            <v>CHP</v>
          </cell>
          <cell r="D415">
            <v>12.6</v>
          </cell>
          <cell r="E415">
            <v>0</v>
          </cell>
          <cell r="F415">
            <v>0</v>
          </cell>
          <cell r="G415">
            <v>11.71</v>
          </cell>
        </row>
        <row r="416">
          <cell r="A416" t="str">
            <v>88433</v>
          </cell>
          <cell r="B416" t="str">
            <v>PROJETOR DE ARGAMASSA, CAPACIDADE DE PROJEÇÃO 2 M3/H, ALCANCE ATÉ 50 M, MOTOR ELÉTRICO POTÊNCIA 7,5 HP - CHP DIURNO. AF_06/2014</v>
          </cell>
          <cell r="C416" t="str">
            <v>CHP</v>
          </cell>
          <cell r="D416">
            <v>16.420000000000002</v>
          </cell>
          <cell r="E416">
            <v>0</v>
          </cell>
          <cell r="F416">
            <v>0</v>
          </cell>
          <cell r="G416">
            <v>15.53</v>
          </cell>
        </row>
        <row r="417">
          <cell r="A417" t="str">
            <v>88830</v>
          </cell>
          <cell r="B417" t="str">
            <v>BETONEIRA CAPACIDADE NOMINAL DE 400 L, CAPACIDADE DE MISTURA 280 L, MOTOR ELÉTRICO TRIFÁSICO POTÊNCIA DE 2 CV, SEM CARREGADOR - CHP DIURNO. AF_10/2014</v>
          </cell>
          <cell r="C417" t="str">
            <v>CHP</v>
          </cell>
          <cell r="D417">
            <v>1.71</v>
          </cell>
          <cell r="E417">
            <v>0</v>
          </cell>
          <cell r="F417">
            <v>0</v>
          </cell>
          <cell r="G417">
            <v>0.66</v>
          </cell>
        </row>
        <row r="418">
          <cell r="A418" t="str">
            <v>88843</v>
          </cell>
          <cell r="B418" t="str">
            <v>TRATOR DE ESTEIRAS, POTÊNCIA 125 HP, PESO OPERACIONAL 12,9 T, COM LÂMINA 2,7 M3 - CHP DIURNO. AF_10/2014</v>
          </cell>
          <cell r="C418" t="str">
            <v>CHP</v>
          </cell>
          <cell r="D418">
            <v>218.91</v>
          </cell>
          <cell r="E418">
            <v>31.58</v>
          </cell>
          <cell r="F418">
            <v>187.33</v>
          </cell>
          <cell r="G418">
            <v>0</v>
          </cell>
        </row>
        <row r="419">
          <cell r="A419" t="str">
            <v>88907</v>
          </cell>
          <cell r="B419" t="str">
            <v>ESCAVADEIRA HIDRÁULICA SOBRE ESTEIRAS, CAÇAMBA 1,20 M3, PESO OPERACIONAL 21 T, POTÊNCIA BRUTA 155 HP - CHP DIURNO. AF_06/2014</v>
          </cell>
          <cell r="C419" t="str">
            <v>CHP</v>
          </cell>
          <cell r="D419">
            <v>264.93</v>
          </cell>
          <cell r="E419">
            <v>30.31</v>
          </cell>
          <cell r="F419">
            <v>90.46</v>
          </cell>
          <cell r="G419">
            <v>144.16</v>
          </cell>
        </row>
        <row r="420">
          <cell r="A420" t="str">
            <v>89021</v>
          </cell>
          <cell r="B420" t="str">
            <v>BOMBA SUBMERSÍVEL ELÉTRICA TRIFÁSICA, POTÊNCIA 2,96 HP, Ø ROTOR 144 MM SEMI-ABERTO, BOCAL DE SAÍDA Ø 2, HM/Q = 2 MCA / 38,8 M3/H A 28 MCA / 5 M3/H - CHP DIURNO. AF_06/2014</v>
          </cell>
          <cell r="C420" t="str">
            <v>CHP</v>
          </cell>
          <cell r="D420">
            <v>2.8</v>
          </cell>
          <cell r="E420">
            <v>0</v>
          </cell>
          <cell r="F420">
            <v>0</v>
          </cell>
          <cell r="G420">
            <v>1.19</v>
          </cell>
        </row>
        <row r="421">
          <cell r="A421" t="str">
            <v>89028</v>
          </cell>
          <cell r="B421" t="str">
            <v>TANQUE DE ASFALTO ESTACIONÁRIO COM MAÇARICO, CAPACIDADE 20.000 L - CHP DIURNO. AF_06/2014</v>
          </cell>
          <cell r="C421" t="str">
            <v>CHP</v>
          </cell>
          <cell r="D421">
            <v>173.68</v>
          </cell>
          <cell r="E421">
            <v>0</v>
          </cell>
          <cell r="F421">
            <v>163.69999999999999</v>
          </cell>
          <cell r="G421">
            <v>9.98</v>
          </cell>
        </row>
        <row r="422">
          <cell r="A422" t="str">
            <v>89032</v>
          </cell>
          <cell r="B422" t="str">
            <v>TRATOR DE ESTEIRAS, POTÊNCIA 100 HP, PESO OPERACIONAL 9,4 T, COM LÂMINA 2,19 M3 - CHP DIURNO. AF_06/2014</v>
          </cell>
          <cell r="C422" t="str">
            <v>CHP</v>
          </cell>
          <cell r="D422">
            <v>199.09</v>
          </cell>
          <cell r="E422">
            <v>31.58</v>
          </cell>
          <cell r="F422">
            <v>64.16</v>
          </cell>
          <cell r="G422">
            <v>103.35</v>
          </cell>
        </row>
        <row r="423">
          <cell r="A423" t="str">
            <v>89035</v>
          </cell>
          <cell r="B423" t="str">
            <v>TRATOR DE PNEUS, POTÊNCIA 85 CV, TRAÇÃO 4X4, PESO COM LASTRO DE 4.675 KG - CHP DIURNO. AF_06/2014</v>
          </cell>
          <cell r="C423" t="str">
            <v>CHP</v>
          </cell>
          <cell r="D423">
            <v>137.75</v>
          </cell>
          <cell r="E423">
            <v>31.58</v>
          </cell>
          <cell r="F423">
            <v>68.849999999999994</v>
          </cell>
          <cell r="G423">
            <v>37.32</v>
          </cell>
        </row>
        <row r="424">
          <cell r="A424" t="str">
            <v>89225</v>
          </cell>
          <cell r="B424" t="str">
            <v>BETONEIRA CAPACIDADE NOMINAL DE 600 L, CAPACIDADE DE MISTURA 360 L, MOTOR ELÉTRICO TRIFÁSICO POTÊNCIA DE 4 CV, SEM CARREGADOR - CHP DIURNO. AF_11/2014</v>
          </cell>
          <cell r="C424" t="str">
            <v>CHP</v>
          </cell>
          <cell r="D424">
            <v>4.82</v>
          </cell>
          <cell r="E424">
            <v>0</v>
          </cell>
          <cell r="F424">
            <v>0</v>
          </cell>
          <cell r="G424">
            <v>2.72</v>
          </cell>
        </row>
        <row r="425">
          <cell r="A425" t="str">
            <v>89234</v>
          </cell>
          <cell r="B425" t="str">
            <v>FRESADORA DE ASFALTO A FRIO SOBRE RODAS, LARGURA FRESAGEM DE 1,0 M, POTÊNCIA 208 HP - CHP DIURNO. AF_11/2014</v>
          </cell>
          <cell r="C425" t="str">
            <v>CHP</v>
          </cell>
          <cell r="D425">
            <v>592.48</v>
          </cell>
          <cell r="E425">
            <v>28.95</v>
          </cell>
          <cell r="F425">
            <v>164.37</v>
          </cell>
          <cell r="G425">
            <v>399.16</v>
          </cell>
        </row>
        <row r="426">
          <cell r="A426" t="str">
            <v>89242</v>
          </cell>
          <cell r="B426" t="str">
            <v>FRESADORA DE ASFALTO A FRIO SOBRE RODAS, LARGURA FRESAGEM DE 2,0 M, POTÊNCIA 550 HP - CHP DIURNO. AF_11/2014</v>
          </cell>
          <cell r="C426" t="str">
            <v>CHP</v>
          </cell>
          <cell r="D426">
            <v>1388.93</v>
          </cell>
          <cell r="E426">
            <v>28.95</v>
          </cell>
          <cell r="F426">
            <v>427.55</v>
          </cell>
          <cell r="G426">
            <v>932.43</v>
          </cell>
        </row>
        <row r="427">
          <cell r="A427" t="str">
            <v>89250</v>
          </cell>
          <cell r="B427" t="str">
            <v>RECICLADORA DE ASFALTO A FRIO SOBRE RODAS, LARGURA FRESAGEM DE 2,0 M, POTÊNCIA 422 HP - CHP DIURNO. AF_11/2014</v>
          </cell>
          <cell r="C427" t="str">
            <v>CHP</v>
          </cell>
          <cell r="D427">
            <v>1204.27</v>
          </cell>
          <cell r="E427">
            <v>28.95</v>
          </cell>
          <cell r="F427">
            <v>365.1</v>
          </cell>
          <cell r="G427">
            <v>810.22</v>
          </cell>
        </row>
        <row r="428">
          <cell r="A428" t="str">
            <v>89257</v>
          </cell>
          <cell r="B428" t="str">
            <v>VIBROACABADORA DE ASFALTO SOBRE ESTEIRAS, LARGURA DE PAVIMENTAÇÃO 2,13 M A 4,55 M, POTÊNCIA 100 HP CAPACIDADE 400 T/H - CHP DIURNO. AF_11/2014</v>
          </cell>
          <cell r="C428" t="str">
            <v>CHP</v>
          </cell>
          <cell r="D428">
            <v>336.64</v>
          </cell>
          <cell r="E428">
            <v>28.95</v>
          </cell>
          <cell r="F428">
            <v>85.53</v>
          </cell>
          <cell r="G428">
            <v>222.16</v>
          </cell>
        </row>
        <row r="429">
          <cell r="A429" t="str">
            <v>89272</v>
          </cell>
          <cell r="B429" t="str">
            <v>GUINDASTE HIDRÁULICO AUTOPROPELIDO, COM LANÇA TELESCÓPICA 28,80 M, CAPACIDADE MÁXIMA 30 T, POTÊNCIA 97 KW, TRAÇÃO 4 X 4 - CHP DIURNO. AF_11/2014</v>
          </cell>
          <cell r="C429" t="str">
            <v>CHP</v>
          </cell>
          <cell r="D429">
            <v>203.18</v>
          </cell>
          <cell r="E429">
            <v>25.94</v>
          </cell>
          <cell r="F429">
            <v>32.130000000000003</v>
          </cell>
          <cell r="G429">
            <v>145.11000000000001</v>
          </cell>
        </row>
        <row r="430">
          <cell r="A430" t="str">
            <v>89278</v>
          </cell>
          <cell r="B430" t="str">
            <v>BETONEIRA CAPACIDADE NOMINAL DE 600 L, CAPACIDADE DE MISTURA 440 L, MOTOR A DIESEL POTÊNCIA 10 HP, COM CARREGADOR - CHP DIURNO. AF_11/2014</v>
          </cell>
          <cell r="C430" t="str">
            <v>CHP</v>
          </cell>
          <cell r="D430">
            <v>11.56</v>
          </cell>
          <cell r="E430">
            <v>0</v>
          </cell>
          <cell r="F430">
            <v>8.02</v>
          </cell>
          <cell r="G430">
            <v>3.54</v>
          </cell>
        </row>
        <row r="431">
          <cell r="A431" t="str">
            <v>89843</v>
          </cell>
          <cell r="B431" t="str">
            <v>BATE-ESTACAS POR GRAVIDADE, POTÊNCIA DE 160 HP, PESO DO MARTELO ATÉ 3 TONELADAS - CHP DIURNO. AF_11/2014</v>
          </cell>
          <cell r="C431" t="str">
            <v>CHP</v>
          </cell>
          <cell r="D431">
            <v>209.58</v>
          </cell>
          <cell r="E431">
            <v>52.34</v>
          </cell>
          <cell r="F431">
            <v>97.6</v>
          </cell>
          <cell r="G431">
            <v>59.64</v>
          </cell>
        </row>
        <row r="432">
          <cell r="A432" t="str">
            <v>89876</v>
          </cell>
          <cell r="B432" t="str">
            <v>CAMINHÃO BASCULANTE 14 M3, COM CAVALO MECÂNICO DE CAPACIDADE MÁXIMA DE TRAÇÃO COMBINADO DE 36000 KG, POTÊNCIA 286 CV, INCLUSIVE SEMIREBOQUE COM CAÇAMBA METÁLICA - CHP DIURNO. AF_12/2014</v>
          </cell>
          <cell r="C432" t="str">
            <v>CHP</v>
          </cell>
          <cell r="D432">
            <v>330.47</v>
          </cell>
          <cell r="E432">
            <v>23.35</v>
          </cell>
          <cell r="F432">
            <v>173.2</v>
          </cell>
          <cell r="G432">
            <v>133.91999999999999</v>
          </cell>
        </row>
        <row r="433">
          <cell r="A433" t="str">
            <v>89883</v>
          </cell>
          <cell r="B433" t="str">
            <v>CAMINHÃO BASCULANTE 18 M3, COM CAVALO MECÂNICO DE CAPACIDADE MÁXIMA DE TRAÇÃO COMBINADO DE 45000 KG, POTÊNCIA 330 CV, INCLUSIVE SEMIREBOQUE COM CAÇAMBA METÁLICA - CHP DIURNO. AF_12/2014</v>
          </cell>
          <cell r="C433" t="str">
            <v>CHP</v>
          </cell>
          <cell r="D433">
            <v>365.11</v>
          </cell>
          <cell r="E433">
            <v>23.35</v>
          </cell>
          <cell r="F433">
            <v>199.16</v>
          </cell>
          <cell r="G433">
            <v>142.6</v>
          </cell>
        </row>
        <row r="434">
          <cell r="A434" t="str">
            <v>90586</v>
          </cell>
          <cell r="B434" t="str">
            <v>VIBRADOR DE IMERSÃO, DIÂMETRO DE PONTEIRA 45MM, MOTOR ELÉTRICO TRIFÁSICO POTÊNCIA DE 2 CV - CHP DIURNO. AF_06/2015</v>
          </cell>
          <cell r="C434" t="str">
            <v>CHP</v>
          </cell>
          <cell r="D434">
            <v>1.28</v>
          </cell>
          <cell r="E434">
            <v>0</v>
          </cell>
          <cell r="F434">
            <v>0</v>
          </cell>
          <cell r="G434">
            <v>0.85</v>
          </cell>
        </row>
        <row r="435">
          <cell r="A435" t="str">
            <v>90625</v>
          </cell>
          <cell r="B435" t="str">
            <v>PERFURATRIZ MANUAL, TORQUE MÁXIMO 83 N.M, POTÊNCIA 5 CV, COM DIÂMETRO MÁXIMO 4" - CHP DIURNO. AF_06/2015</v>
          </cell>
          <cell r="C435" t="str">
            <v>CHP</v>
          </cell>
          <cell r="D435">
            <v>8.32</v>
          </cell>
          <cell r="E435">
            <v>0</v>
          </cell>
          <cell r="F435">
            <v>0</v>
          </cell>
          <cell r="G435">
            <v>5.7</v>
          </cell>
        </row>
        <row r="436">
          <cell r="A436" t="str">
            <v>90631</v>
          </cell>
          <cell r="B436" t="str">
            <v>PERFURATRIZ SOBRE ESTEIRA, TORQUE MÁXIMO 600 KGF, PESO MÉDIO 1000 KG, POTÊNCIA 20 HP, DIÂMETRO MÁXIMO 10" - CHP DIURNO. AF_06/2015</v>
          </cell>
          <cell r="C436" t="str">
            <v>CHP</v>
          </cell>
          <cell r="D436">
            <v>163.11000000000001</v>
          </cell>
          <cell r="E436">
            <v>25.47</v>
          </cell>
          <cell r="F436">
            <v>4.34</v>
          </cell>
          <cell r="G436">
            <v>132.05000000000001</v>
          </cell>
        </row>
        <row r="437">
          <cell r="A437" t="str">
            <v>90637</v>
          </cell>
          <cell r="B437" t="str">
            <v>MISTURADOR DUPLO HORIZONTAL DE ALTA TURBULÊNCIA, CAPACIDADE / VOLUME 2 X 500 LITROS, MOTORES ELÉTRICOS MÍNIMO 5 CV CADA, PARA NATA CIMENTO, ARGAMASSA E OUTROS - CHP DIURNO. AF_06/2015</v>
          </cell>
          <cell r="C437" t="str">
            <v>CHP</v>
          </cell>
          <cell r="D437">
            <v>13.66</v>
          </cell>
          <cell r="E437">
            <v>0</v>
          </cell>
          <cell r="F437">
            <v>0</v>
          </cell>
          <cell r="G437">
            <v>8.41</v>
          </cell>
        </row>
        <row r="438">
          <cell r="A438" t="str">
            <v>90643</v>
          </cell>
          <cell r="B438" t="str">
            <v>BOMBA TRIPLEX, PARA INJEÇÃO DE NATA DE CIMENTO, VAZÃO MÁXIMA DE 100 LITROS/MINUTO, PRESSÃO MÁXIMA DE 70 BAR - CHP DIURNO. AF_06/2015</v>
          </cell>
          <cell r="C438" t="str">
            <v>CHP</v>
          </cell>
          <cell r="D438">
            <v>24.59</v>
          </cell>
          <cell r="E438">
            <v>0</v>
          </cell>
          <cell r="F438">
            <v>12.03</v>
          </cell>
          <cell r="G438">
            <v>12.56</v>
          </cell>
        </row>
        <row r="439">
          <cell r="A439" t="str">
            <v>90650</v>
          </cell>
          <cell r="B439" t="str">
            <v>BOMBA CENTRÍFUGA MONOESTÁGIO COM MOTOR ELÉTRICO MONOFÁSICO, POTÊNCIA 15 HP, DIÂMETRO DO ROTOR 173 MM, HM/Q = 30 MCA / 90 M3/H A 45 MCA / 55 M3/H - CHP DIURNO. AF_06/2015</v>
          </cell>
          <cell r="C439" t="str">
            <v>CHP</v>
          </cell>
          <cell r="D439">
            <v>9.94</v>
          </cell>
          <cell r="E439">
            <v>0</v>
          </cell>
          <cell r="F439">
            <v>0</v>
          </cell>
          <cell r="G439">
            <v>1.77</v>
          </cell>
        </row>
        <row r="440">
          <cell r="A440" t="str">
            <v>90656</v>
          </cell>
          <cell r="B440" t="str">
            <v>BOMBA DE PROJEÇÃO DE CONCRETO SECO, POTÊNCIA 10 CV, VAZÃO 3 M3/H - CHP DIURNO. AF_06/2015</v>
          </cell>
          <cell r="C440" t="str">
            <v>CHP</v>
          </cell>
          <cell r="D440">
            <v>13.55</v>
          </cell>
          <cell r="E440">
            <v>0</v>
          </cell>
          <cell r="F440">
            <v>0</v>
          </cell>
          <cell r="G440">
            <v>8.17</v>
          </cell>
        </row>
        <row r="441">
          <cell r="A441" t="str">
            <v>90662</v>
          </cell>
          <cell r="B441" t="str">
            <v>BOMBA DE PROJEÇÃO DE CONCRETO SECO, POTÊNCIA 10 CV, VAZÃO 6 M3/H - CHP DIURNO. AF_06/2015</v>
          </cell>
          <cell r="C441" t="str">
            <v>CHP</v>
          </cell>
          <cell r="D441">
            <v>14.14</v>
          </cell>
          <cell r="E441">
            <v>0</v>
          </cell>
          <cell r="F441">
            <v>0</v>
          </cell>
          <cell r="G441">
            <v>8.76</v>
          </cell>
        </row>
        <row r="442">
          <cell r="A442" t="str">
            <v>90668</v>
          </cell>
          <cell r="B442" t="str">
            <v>PROJETOR PNEUMÁTICO DE ARGAMASSA PARA CHAPISCO E REBOCO COM RECIPIENTE ACOPLADO, TIPO CANEQUINHA, COM COMPRESSOR DE AR REBOCÁVEL VAZÃO 89 PCM E MOTOR DIESEL DE 20 CV - CHP DIURNO. AF_06/2015</v>
          </cell>
          <cell r="C442" t="str">
            <v>CHP</v>
          </cell>
          <cell r="D442">
            <v>31.46</v>
          </cell>
          <cell r="E442">
            <v>0</v>
          </cell>
          <cell r="F442">
            <v>14.32</v>
          </cell>
          <cell r="G442">
            <v>17.14</v>
          </cell>
        </row>
        <row r="443">
          <cell r="A443" t="str">
            <v>90674</v>
          </cell>
          <cell r="B443" t="str">
            <v>PERFURATRIZ COM TORRE METÁLICA PARA EXECUÇÃO DE ESTACA HÉLICE CONTÍNUA, PROFUNDIDADE MÁXIMA DE 30 M, DIÂMETRO MÁXIMO DE 800 MM, POTÊNCIA INSTALADA DE 268 HP, MESA ROTATIVA COM TORQUE MÁXIMO DE 170 KNM - CHP DIURNO. AF_06/2015</v>
          </cell>
          <cell r="C443" t="str">
            <v>CHP</v>
          </cell>
          <cell r="D443">
            <v>750.84</v>
          </cell>
          <cell r="E443">
            <v>25.47</v>
          </cell>
          <cell r="F443">
            <v>118.88</v>
          </cell>
          <cell r="G443">
            <v>606.49</v>
          </cell>
        </row>
        <row r="444">
          <cell r="A444" t="str">
            <v>90680</v>
          </cell>
          <cell r="B444" t="str">
            <v>PERFURATRIZ HIDRÁULICA SOBRE CAMINHÃO COM TRADO CURTO ACOPLADO, PROFUNDIDADE MÁXIMA DE 20 M, DIÂMETRO MÁXIMO DE 1500 MM, POTÊNCIA INSTALADA DE 137 HP, MESA ROTATIVA COM TORQUE MÁXIMO DE 30 KNM - CHP DIURNO. AF_06/2015</v>
          </cell>
          <cell r="C444" t="str">
            <v>CHP</v>
          </cell>
          <cell r="D444">
            <v>435.78</v>
          </cell>
          <cell r="E444">
            <v>25.47</v>
          </cell>
          <cell r="F444">
            <v>92.18</v>
          </cell>
          <cell r="G444">
            <v>318.13</v>
          </cell>
        </row>
        <row r="445">
          <cell r="A445" t="str">
            <v>90686</v>
          </cell>
          <cell r="B445" t="str">
            <v>MANIPULADOR TELESCÓPICO, POTÊNCIA DE 85 HP, CAPACIDADE DE CARGA DE 3.500 KG, ALTURA MÁXIMA DE ELEVAÇÃO DE 12,3 M - CHP DIURNO. AF_06/2015</v>
          </cell>
          <cell r="C445" t="str">
            <v>CHP</v>
          </cell>
          <cell r="D445">
            <v>159.79</v>
          </cell>
          <cell r="E445">
            <v>27.33</v>
          </cell>
          <cell r="F445">
            <v>58.83</v>
          </cell>
          <cell r="G445">
            <v>73.63</v>
          </cell>
        </row>
        <row r="446">
          <cell r="A446" t="str">
            <v>90692</v>
          </cell>
          <cell r="B446" t="str">
            <v>MINICARREGADEIRA SOBRE RODAS, POTÊNCIA LÍQUIDA DE 47 HP, CAPACIDADE NOMINAL DE OPERAÇÃO DE 646 KG - CHP DIURNO. AF_06/2015</v>
          </cell>
          <cell r="C446" t="str">
            <v>CHP</v>
          </cell>
          <cell r="D446">
            <v>133.78</v>
          </cell>
          <cell r="E446">
            <v>27.33</v>
          </cell>
          <cell r="F446">
            <v>42.5</v>
          </cell>
          <cell r="G446">
            <v>63.95</v>
          </cell>
        </row>
        <row r="447">
          <cell r="A447" t="str">
            <v>90964</v>
          </cell>
          <cell r="B447" t="str">
            <v>COMPRESSOR DE AR REBOCÁVEL, VAZÃO 89 PCM, PRESSÃO EFETIVA DE TRABALHO 102 PSI, MOTOR DIESEL, POTÊNCIA 20 CV - CHP DIURNO. AF_06/2015</v>
          </cell>
          <cell r="C447" t="str">
            <v>CHP</v>
          </cell>
          <cell r="D447">
            <v>31.39</v>
          </cell>
          <cell r="E447">
            <v>0</v>
          </cell>
          <cell r="F447">
            <v>14.32</v>
          </cell>
          <cell r="G447">
            <v>17.07</v>
          </cell>
        </row>
        <row r="448">
          <cell r="A448" t="str">
            <v>90972</v>
          </cell>
          <cell r="B448" t="str">
            <v>COMPRESSOR DE AR REBOCAVEL, VAZÃO 250 PCM, PRESSAO DE TRABALHO 102 PSI, MOTOR A DIESEL POTÊNCIA 81 CV - CHP DIURNO. AF_06/2015</v>
          </cell>
          <cell r="C448" t="str">
            <v>CHP</v>
          </cell>
          <cell r="D448">
            <v>75.16</v>
          </cell>
          <cell r="E448">
            <v>0</v>
          </cell>
          <cell r="F448">
            <v>58.04</v>
          </cell>
          <cell r="G448">
            <v>17.12</v>
          </cell>
        </row>
        <row r="449">
          <cell r="A449" t="str">
            <v>90979</v>
          </cell>
          <cell r="B449" t="str">
            <v>COMPRESSOR DE AR REBOCÁVEL, VAZÃO 748 PCM, PRESSÃO EFETIVA DE TRABALHO 102 PSI, MOTOR DIESEL, POTÊNCIA 210 CV - CHP DIURNO. AF_06/2015</v>
          </cell>
          <cell r="C449" t="str">
            <v>CHP</v>
          </cell>
          <cell r="D449">
            <v>194.06</v>
          </cell>
          <cell r="E449">
            <v>0</v>
          </cell>
          <cell r="F449">
            <v>150.58000000000001</v>
          </cell>
          <cell r="G449">
            <v>43.48</v>
          </cell>
        </row>
        <row r="450">
          <cell r="A450" t="str">
            <v>90991</v>
          </cell>
          <cell r="B450" t="str">
            <v>ESCAVADEIRA HIDRÁULICA SOBRE ESTEIRAS, CAÇAMBA 0,80 M3, PESO OPERACIONAL 17,8 T, POTÊNCIA LÍQUIDA 110 HP - CHP DIURNO. AF_10/2014</v>
          </cell>
          <cell r="C450" t="str">
            <v>CHP</v>
          </cell>
          <cell r="D450">
            <v>219.41</v>
          </cell>
          <cell r="E450">
            <v>30.31</v>
          </cell>
          <cell r="F450">
            <v>65.47</v>
          </cell>
          <cell r="G450">
            <v>123.63</v>
          </cell>
        </row>
        <row r="451">
          <cell r="A451" t="str">
            <v>90999</v>
          </cell>
          <cell r="B451" t="str">
            <v>COMPRESSOR DE AR REBOCAVEL, VAZÃO 400 PCM, PRESSAO DE TRABALHO 102 PSI, MOTOR A DIESEL POTÊNCIA 110 CV - CHP DIURNO. AF_06/2015</v>
          </cell>
          <cell r="C451" t="str">
            <v>CHP</v>
          </cell>
          <cell r="D451">
            <v>99.15</v>
          </cell>
          <cell r="E451">
            <v>0</v>
          </cell>
          <cell r="F451">
            <v>78.84</v>
          </cell>
          <cell r="G451">
            <v>20.309999999999999</v>
          </cell>
        </row>
        <row r="452">
          <cell r="A452" t="str">
            <v>91031</v>
          </cell>
          <cell r="B452" t="str">
            <v>CAMINHÃO TRUCADO (C/ TERCEIRO EIXO) ELETRÔNICO - POTÊNCIA 231CV - PBT = 22000KG - DIST. ENTRE EIXOS 5170 MM - INCLUI CARROCERIA FIXA ABERTA DE MADEIRA - CHP DIURNO. AF_06/2015</v>
          </cell>
          <cell r="C452" t="str">
            <v>CHP</v>
          </cell>
          <cell r="D452">
            <v>251.17</v>
          </cell>
          <cell r="E452">
            <v>24.76</v>
          </cell>
          <cell r="F452">
            <v>144.83000000000001</v>
          </cell>
          <cell r="G452">
            <v>81.58</v>
          </cell>
        </row>
        <row r="453">
          <cell r="A453" t="str">
            <v>91277</v>
          </cell>
          <cell r="B453" t="str">
            <v>PLACA VIBRATÓRIA REVERSÍVEL COM MOTOR 4 TEMPOS A GASOLINA, FORÇA CENTRÍFUGA DE 25 KN (2500 KGF), POTÊNCIA 5,5 CV - CHP DIURNO. AF_08/2015</v>
          </cell>
          <cell r="C453" t="str">
            <v>CHP</v>
          </cell>
          <cell r="D453">
            <v>9.42</v>
          </cell>
          <cell r="E453">
            <v>0</v>
          </cell>
          <cell r="F453">
            <v>7.8</v>
          </cell>
          <cell r="G453">
            <v>1.62</v>
          </cell>
        </row>
        <row r="454">
          <cell r="A454" t="str">
            <v>91283</v>
          </cell>
          <cell r="B454" t="str">
            <v>CORTADORA DE PISO COM MOTOR 4 TEMPOS A GASOLINA, POTÊNCIA DE 13 HP, COM DISCO DE CORTE DIAMANTADO SEGMENTADO PARA CONCRETO, DIÂMETRO DE 350 MM, FURO DE 1" (14 X 1") - CHP DIURNO. AF_08/2015</v>
          </cell>
          <cell r="C454" t="str">
            <v>CHP</v>
          </cell>
          <cell r="D454">
            <v>9.81</v>
          </cell>
          <cell r="E454">
            <v>0</v>
          </cell>
          <cell r="F454">
            <v>7.85</v>
          </cell>
          <cell r="G454">
            <v>1.96</v>
          </cell>
        </row>
        <row r="455">
          <cell r="A455" t="str">
            <v>91386</v>
          </cell>
          <cell r="B455" t="str">
            <v>CAMINHÃO BASCULANTE 10 M3, TRUCADO CABINE SIMPLES, PESO BRUTO TOTAL 23.000 KG, CARGA ÚTIL MÁXIMA 15.935 KG, DISTÂNCIA ENTRE EIXOS 4,80 M, POTÊNCIA 230 CV INCLUSIVE CAÇAMBA METÁLICA - CHP DIURNO. AF_06/2014</v>
          </cell>
          <cell r="C455" t="str">
            <v>CHP</v>
          </cell>
          <cell r="D455">
            <v>259.20999999999998</v>
          </cell>
          <cell r="E455">
            <v>23.35</v>
          </cell>
          <cell r="F455">
            <v>140.13999999999999</v>
          </cell>
          <cell r="G455">
            <v>95.72</v>
          </cell>
        </row>
        <row r="456">
          <cell r="A456" t="str">
            <v>91533</v>
          </cell>
          <cell r="B456" t="str">
            <v>COMPACTADOR DE SOLOS DE PERCUSSÃO (SOQUETE) COM MOTOR A GASOLINA 4 TEMPOS, POTÊNCIA 4 CV - CHP DIURNO. AF_08/2015</v>
          </cell>
          <cell r="C456" t="str">
            <v>CHP</v>
          </cell>
          <cell r="D456">
            <v>37.799999999999997</v>
          </cell>
          <cell r="E456">
            <v>25.47</v>
          </cell>
          <cell r="F456">
            <v>9.92</v>
          </cell>
          <cell r="G456">
            <v>2.41</v>
          </cell>
        </row>
        <row r="457">
          <cell r="A457" t="str">
            <v>91634</v>
          </cell>
          <cell r="B457" t="str">
            <v>GUINDAUTO HIDRÁULICO, CAPACIDADE MÁXIMA DE CARGA 6500 KG, MOMENTO MÁXIMO DE CARGA 5,8 TM, ALCANCE MÁXIMO HORIZONTAL 7,60 M, INCLUSIVE CAMINHÃO TOCO PBT 9.700 KG, POTÊNCIA DE 160 CV - CHP DIURNO. AF_08/2015</v>
          </cell>
          <cell r="C457" t="str">
            <v>CHP</v>
          </cell>
          <cell r="D457">
            <v>224.6</v>
          </cell>
          <cell r="E457">
            <v>25.62</v>
          </cell>
          <cell r="F457">
            <v>132.52000000000001</v>
          </cell>
          <cell r="G457">
            <v>66.459999999999994</v>
          </cell>
        </row>
        <row r="458">
          <cell r="A458" t="str">
            <v>91645</v>
          </cell>
          <cell r="B458" t="str">
            <v>CAMINHÃO DE TRANSPORTE DE MATERIAL ASFÁLTICO 30.000 L, COM CAVALO MECÂNICO DE CAPACIDADE MÁXIMA DE TRAÇÃO COMBINADO DE 66.000 KG, POTÊNCIA 360 CV, INCLUSIVE TANQUE DE ASFALTO COM SERPENTINA - CHP DIURNO. AF_08/2015</v>
          </cell>
          <cell r="C458" t="str">
            <v>CHP</v>
          </cell>
          <cell r="D458">
            <v>467.14</v>
          </cell>
          <cell r="E458">
            <v>33.06</v>
          </cell>
          <cell r="F458">
            <v>292.77999999999997</v>
          </cell>
          <cell r="G458">
            <v>141.30000000000001</v>
          </cell>
        </row>
        <row r="459">
          <cell r="A459" t="str">
            <v>91692</v>
          </cell>
          <cell r="B459" t="str">
            <v>SERRA CIRCULAR DE BANCADA COM MOTOR ELÉTRICO POTÊNCIA DE 5HP, COM COIFA PARA DISCO 10" - CHP DIURNO. AF_08/2015</v>
          </cell>
          <cell r="C459" t="str">
            <v>CHP</v>
          </cell>
          <cell r="D459">
            <v>31.11</v>
          </cell>
          <cell r="E459">
            <v>25.47</v>
          </cell>
          <cell r="F459">
            <v>4.34</v>
          </cell>
          <cell r="G459">
            <v>0.16</v>
          </cell>
        </row>
        <row r="460">
          <cell r="A460" t="str">
            <v>92043</v>
          </cell>
          <cell r="B460" t="str">
            <v>DISTRIBUIDOR DE AGREGADOS REBOCAVEL, CAPACIDADE 1,9 M³, LARGURA DE TRABALHO 3,66 M - CHP DIURNO. AF_11/2015</v>
          </cell>
          <cell r="C460" t="str">
            <v>CHP</v>
          </cell>
          <cell r="D460">
            <v>11.48</v>
          </cell>
          <cell r="E460">
            <v>0</v>
          </cell>
          <cell r="F460">
            <v>0</v>
          </cell>
          <cell r="G460">
            <v>11.48</v>
          </cell>
        </row>
        <row r="461">
          <cell r="A461" t="str">
            <v>92106</v>
          </cell>
          <cell r="B461" t="str">
            <v>CAMINHÃO PARA EQUIPAMENTO DE LIMPEZA A SUCÇÃO, COM CAMINHÃO TRUCADO DE PESO BRUTO TOTAL 23000 KG, CARGA ÚTIL MÁXIMA 15935 KG, DISTÂNCIA ENTRE EIXOS 4,80 M, POTÊNCIA 230 CV, INCLUSIVE LIMPADORA A SUCÇÃO, TANQUE 12000 L - CHP DIURNO. AF_11/2015</v>
          </cell>
          <cell r="C461" t="str">
            <v>CHP</v>
          </cell>
          <cell r="D461">
            <v>335.62</v>
          </cell>
          <cell r="E461">
            <v>24.76</v>
          </cell>
          <cell r="F461">
            <v>188.61</v>
          </cell>
          <cell r="G461">
            <v>122.25</v>
          </cell>
        </row>
        <row r="462">
          <cell r="A462" t="str">
            <v>92112</v>
          </cell>
          <cell r="B462" t="str">
            <v>PENEIRA ROTATIVA COM MOTOR ELÉTRICO TRIFÁSICO DE 2 CV, CILINDRO DE 1 M X 0,60 M, COM FUROS DE 3,17 MM - CHP DIURNO. AF_11/2015</v>
          </cell>
          <cell r="C462" t="str">
            <v>CHP</v>
          </cell>
          <cell r="D462">
            <v>3.15</v>
          </cell>
          <cell r="E462">
            <v>0</v>
          </cell>
          <cell r="F462">
            <v>0</v>
          </cell>
          <cell r="G462">
            <v>2.1</v>
          </cell>
        </row>
        <row r="463">
          <cell r="A463" t="str">
            <v>92118</v>
          </cell>
          <cell r="B463" t="str">
            <v>DOSADOR DE AREIA, CAPACIDADE DE 26 LITROS - CHP DIURNO. AF_11/2015</v>
          </cell>
          <cell r="C463" t="str">
            <v>CHP</v>
          </cell>
          <cell r="D463">
            <v>0.39</v>
          </cell>
          <cell r="E463">
            <v>0</v>
          </cell>
          <cell r="F463">
            <v>0</v>
          </cell>
          <cell r="G463">
            <v>0.39</v>
          </cell>
        </row>
        <row r="464">
          <cell r="A464" t="str">
            <v>92138</v>
          </cell>
          <cell r="B464" t="str">
            <v>CAMINHONETE COM MOTOR A DIESEL, POTÊNCIA 180 CV, CABINE DUPLA, 4X4 - CHP DIURNO. AF_11/2015</v>
          </cell>
          <cell r="C464" t="str">
            <v>CHP</v>
          </cell>
          <cell r="D464">
            <v>93.83</v>
          </cell>
          <cell r="E464">
            <v>22.75</v>
          </cell>
          <cell r="F464">
            <v>38.08</v>
          </cell>
          <cell r="G464">
            <v>33</v>
          </cell>
        </row>
        <row r="465">
          <cell r="A465" t="str">
            <v>92145</v>
          </cell>
          <cell r="B465" t="str">
            <v>CAMINHONETE CABINE SIMPLES COM MOTOR 1.6 FLEX, CÂMBIO MANUAL, POTÊNCIA 101/104 CV, 2 PORTAS - CHP DIURNO. AF_11/2015</v>
          </cell>
          <cell r="C465" t="str">
            <v>CHP</v>
          </cell>
          <cell r="D465">
            <v>75.42</v>
          </cell>
          <cell r="E465">
            <v>22.75</v>
          </cell>
          <cell r="F465">
            <v>40.590000000000003</v>
          </cell>
          <cell r="G465">
            <v>12.08</v>
          </cell>
        </row>
        <row r="466">
          <cell r="A466" t="str">
            <v>92242</v>
          </cell>
          <cell r="B466" t="str">
            <v>CAMINHÃO DE TRANSPORTE DE MATERIAL ASFÁLTICO 20.000 L, COM CAVALO MECÂNICO DE CAPACIDADE MÁXIMA DE TRAÇÃO COMBINADO DE 45.000 KG, POTÊNCIA 330 CV, INCLUSIVE TANQUE DE ASFALTO COM MAÇARICO - CHP DIURNO. AF_12/2015</v>
          </cell>
          <cell r="C466" t="str">
            <v>CHP</v>
          </cell>
          <cell r="D466">
            <v>404.41</v>
          </cell>
          <cell r="E466">
            <v>33.06</v>
          </cell>
          <cell r="F466">
            <v>268.77</v>
          </cell>
          <cell r="G466">
            <v>102.58</v>
          </cell>
        </row>
        <row r="467">
          <cell r="A467" t="str">
            <v>92716</v>
          </cell>
          <cell r="B467" t="str">
            <v>APARELHO PARA CORTE E SOLDA OXI-ACETILENO SOBRE RODAS, INCLUSIVE CILINDROS E MAÇARICOS - CHP DIURNO. AF_12/2015</v>
          </cell>
          <cell r="C467" t="str">
            <v>CHP</v>
          </cell>
          <cell r="D467">
            <v>80.14</v>
          </cell>
          <cell r="E467">
            <v>0</v>
          </cell>
          <cell r="F467">
            <v>79.790000000000006</v>
          </cell>
          <cell r="G467">
            <v>0.35</v>
          </cell>
        </row>
        <row r="468">
          <cell r="A468" t="str">
            <v>92960</v>
          </cell>
          <cell r="B468" t="str">
            <v>MÁQUINA EXTRUSORA DE CONCRETO PARA GUIAS E SARJETAS, MOTOR A DIESEL, POTÊNCIA 14 CV - CHP DIURNO. AF_12/2015</v>
          </cell>
          <cell r="C468" t="str">
            <v>CHP</v>
          </cell>
          <cell r="D468">
            <v>18.53</v>
          </cell>
          <cell r="E468">
            <v>0</v>
          </cell>
          <cell r="F468">
            <v>8.8800000000000008</v>
          </cell>
          <cell r="G468">
            <v>9.65</v>
          </cell>
        </row>
        <row r="469">
          <cell r="A469" t="str">
            <v>92966</v>
          </cell>
          <cell r="B469" t="str">
            <v>MARTELO PERFURADOR PNEUMÁTICO MANUAL, HASTE 25 X 75 MM, 21 KG - CHP DIURNO. AF_12/2015</v>
          </cell>
          <cell r="C469" t="str">
            <v>CHP</v>
          </cell>
          <cell r="D469">
            <v>32.72</v>
          </cell>
          <cell r="E469">
            <v>23.98</v>
          </cell>
          <cell r="F469">
            <v>4.34</v>
          </cell>
          <cell r="G469">
            <v>4.4000000000000004</v>
          </cell>
        </row>
        <row r="470">
          <cell r="A470" t="str">
            <v>93224</v>
          </cell>
          <cell r="B470" t="str">
            <v>PERFURATRIZ COM TORRE METÁLICA PARA EXECUÇÃO DE ESTACA HÉLICE CONTÍNUA, PROFUNDIDADE MÁXIMA DE 32 M, DIÂMETRO MÁXIMO DE 1000 MM, POTÊNCIA INSTALADA DE 350 HP, MESA ROTATIVA COM TORQUE MÁXIMO DE 263 KNM - CHP DIURNO. AF_01/2016</v>
          </cell>
          <cell r="C470" t="str">
            <v>CHP</v>
          </cell>
          <cell r="D470">
            <v>1122.5</v>
          </cell>
          <cell r="E470">
            <v>25.47</v>
          </cell>
          <cell r="F470">
            <v>153.94999999999999</v>
          </cell>
          <cell r="G470">
            <v>943.08</v>
          </cell>
        </row>
        <row r="471">
          <cell r="A471" t="str">
            <v>93233</v>
          </cell>
          <cell r="B471" t="str">
            <v>BETONEIRA CAPACIDADE NOMINAL 400 L, CAPACIDADE DE MISTURA 310 L, MOTOR A GASOLINA POTÊNCIA 5,5 HP, SEM CARREGADOR - CHP DIURNO. AF_02/2016</v>
          </cell>
          <cell r="C471" t="str">
            <v>CHP</v>
          </cell>
          <cell r="D471">
            <v>5.05</v>
          </cell>
          <cell r="E471">
            <v>0</v>
          </cell>
          <cell r="F471">
            <v>4.17</v>
          </cell>
          <cell r="G471">
            <v>0.88</v>
          </cell>
        </row>
        <row r="472">
          <cell r="A472" t="str">
            <v>93272</v>
          </cell>
          <cell r="B472" t="str">
            <v>GRUA ASCENSIONAL, LANCA DE 30 M, CAPACIDADE DE 1,0 T A 30 M, ALTURA ATE 39 M - CHP DIURNO. AF_03/2016</v>
          </cell>
          <cell r="C472" t="str">
            <v>CHP</v>
          </cell>
          <cell r="D472">
            <v>93.28</v>
          </cell>
          <cell r="E472">
            <v>25.94</v>
          </cell>
          <cell r="F472">
            <v>4.34</v>
          </cell>
          <cell r="G472">
            <v>55.15</v>
          </cell>
        </row>
        <row r="473">
          <cell r="A473" t="str">
            <v>93281</v>
          </cell>
          <cell r="B473" t="str">
            <v>GUINCHO ELÉTRICO DE COLUNA, CAPACIDADE 400 KG, COM MOTO FREIO, MOTOR TRIFÁSICO DE 1,25 CV - CHP DIURNO. AF_03/2016</v>
          </cell>
          <cell r="C473" t="str">
            <v>CHP</v>
          </cell>
          <cell r="D473">
            <v>28.15</v>
          </cell>
          <cell r="E473">
            <v>22.63</v>
          </cell>
          <cell r="F473">
            <v>4.34</v>
          </cell>
          <cell r="G473">
            <v>0.53</v>
          </cell>
        </row>
        <row r="474">
          <cell r="A474" t="str">
            <v>93287</v>
          </cell>
          <cell r="B474" t="str">
            <v>GUINDASTE HIDRÁULICO AUTOPROPELIDO, COM LANÇA TELESCÓPICA 40 M, CAPACIDADE MÁXIMA 60 T, POTÊNCIA 260 KW - CHP DIURNO. AF_03/2016</v>
          </cell>
          <cell r="C474" t="str">
            <v>CHP</v>
          </cell>
          <cell r="D474">
            <v>320.27999999999997</v>
          </cell>
          <cell r="E474">
            <v>25.94</v>
          </cell>
          <cell r="F474">
            <v>4.34</v>
          </cell>
          <cell r="G474">
            <v>279.08</v>
          </cell>
        </row>
        <row r="475">
          <cell r="A475" t="str">
            <v>93402</v>
          </cell>
          <cell r="B475" t="str">
            <v>GUINDAUTO HIDRÁULICO, CAPACIDADE MÁXIMA DE CARGA 3300 KG, MOMENTO MÁXIMO DE CARGA 5,8 TM, ALCANCE MÁXIMO HORIZONTAL 7,60 M, INCLUSIVE CAMINHÃO TOCO PBT 16.000 KG, POTÊNCIA DE 189 CV - CHP DIURNO. AF_03/2016</v>
          </cell>
          <cell r="C475" t="str">
            <v>CHP</v>
          </cell>
          <cell r="D475">
            <v>259.10000000000002</v>
          </cell>
          <cell r="E475">
            <v>25.62</v>
          </cell>
          <cell r="F475">
            <v>155.78</v>
          </cell>
          <cell r="G475">
            <v>77.7</v>
          </cell>
        </row>
        <row r="476">
          <cell r="A476" t="str">
            <v>93408</v>
          </cell>
          <cell r="B476" t="str">
            <v>MÁQUINA JATO DE PRESSAO PORTÁTIL, CAMARA DE 1 SAIDA, CAPACIDADE 280 L, DIAMETRO 670 MM, BICO DE JATO CURTO VENTURI DE 5/16'' , MANGUEIRA DE 1'' COM COMPRESSOR DE AR REBOCÁVEL 189 PCM E MOTOR DIESEL 63 CV - CHP DIURNO. AF_03/2016</v>
          </cell>
          <cell r="C476" t="str">
            <v>CHP</v>
          </cell>
          <cell r="D476">
            <v>94.97</v>
          </cell>
          <cell r="E476">
            <v>27.12</v>
          </cell>
          <cell r="F476">
            <v>49.49</v>
          </cell>
          <cell r="G476">
            <v>18.36</v>
          </cell>
        </row>
        <row r="477">
          <cell r="A477" t="str">
            <v>93415</v>
          </cell>
          <cell r="B477" t="str">
            <v>GERADOR PORTÁTIL MONOFÁSICO, POTÊNCIA 5500 VA, MOTOR A GASOLINA, POTÊNCIA DO MOTOR 13 CV - CHP DIURNO. AF_03/2016</v>
          </cell>
          <cell r="C477" t="str">
            <v>CHP</v>
          </cell>
          <cell r="D477">
            <v>14.16</v>
          </cell>
          <cell r="E477">
            <v>0</v>
          </cell>
          <cell r="F477">
            <v>13.49</v>
          </cell>
          <cell r="G477">
            <v>0.67</v>
          </cell>
        </row>
        <row r="478">
          <cell r="A478" t="str">
            <v>93421</v>
          </cell>
          <cell r="B478" t="str">
            <v>GRUPO GERADOR REBOCÁVEL, POTÊNCIA 66 KVA, MOTOR A DIESEL - CHP DIURNO. AF_03/2016</v>
          </cell>
          <cell r="C478" t="str">
            <v>CHP</v>
          </cell>
          <cell r="D478">
            <v>73.239999999999995</v>
          </cell>
          <cell r="E478">
            <v>0</v>
          </cell>
          <cell r="F478">
            <v>64.23</v>
          </cell>
          <cell r="G478">
            <v>9.01</v>
          </cell>
        </row>
        <row r="479">
          <cell r="A479" t="str">
            <v>93427</v>
          </cell>
          <cell r="B479" t="str">
            <v>GRUPO GERADOR ESTACIONÁRIO, POTÊNCIA 150 KVA, MOTOR A DIESEL- CHP DIURNO. AF_03/2016</v>
          </cell>
          <cell r="C479" t="str">
            <v>CHP</v>
          </cell>
          <cell r="D479">
            <v>166.24</v>
          </cell>
          <cell r="E479">
            <v>0</v>
          </cell>
          <cell r="F479">
            <v>153.5</v>
          </cell>
          <cell r="G479">
            <v>12.74</v>
          </cell>
        </row>
        <row r="480">
          <cell r="A480" t="str">
            <v>93433</v>
          </cell>
          <cell r="B480" t="str">
            <v>USINA DE MISTURA ASFÁLTICA À QUENTE, TIPO CONTRA FLUXO, PROD 40 A 80 TON/HORA - CHP DIURNO. AF_03/2016</v>
          </cell>
          <cell r="C480" t="str">
            <v>CHP</v>
          </cell>
          <cell r="D480">
            <v>2437.16</v>
          </cell>
          <cell r="E480">
            <v>88.64</v>
          </cell>
          <cell r="F480">
            <v>2088.54</v>
          </cell>
          <cell r="G480">
            <v>259.98</v>
          </cell>
        </row>
        <row r="481">
          <cell r="A481" t="str">
            <v>93439</v>
          </cell>
          <cell r="B481" t="str">
            <v>USINA DE ASFALTO À FRIO, CAPACIDADE DE 40 A 60 TON/HORA, ELÉTRICA POTÊNCIA 30 CV - CHP DIURNO. AF_03/2016</v>
          </cell>
          <cell r="C481" t="str">
            <v>CHP</v>
          </cell>
          <cell r="D481">
            <v>235.57</v>
          </cell>
          <cell r="E481">
            <v>88.64</v>
          </cell>
          <cell r="F481">
            <v>133.29</v>
          </cell>
          <cell r="G481">
            <v>13.64</v>
          </cell>
        </row>
        <row r="482">
          <cell r="A482" t="str">
            <v>95121</v>
          </cell>
          <cell r="B482" t="str">
            <v>USINA MISTURADORA DE SOLOS, CAPACIDADE DE 200 A 500 TON/H, POTENCIA 75KW - CHP DIURNO. AF_07/2016</v>
          </cell>
          <cell r="C482" t="str">
            <v>CHP</v>
          </cell>
          <cell r="D482">
            <v>279.38</v>
          </cell>
          <cell r="E482">
            <v>88.64</v>
          </cell>
          <cell r="F482">
            <v>25.74</v>
          </cell>
          <cell r="G482">
            <v>111.45</v>
          </cell>
        </row>
        <row r="483">
          <cell r="A483" t="str">
            <v>95127</v>
          </cell>
          <cell r="B483" t="str">
            <v>DISTRIBUIDOR DE AGREGADOS AUTOPROPELIDO, CAP 3 M3, A DIESEL, POTÊNCIA 176CV - CHP DIURNO. AF_07/2016</v>
          </cell>
          <cell r="C483" t="str">
            <v>CHP</v>
          </cell>
          <cell r="D483">
            <v>207.65</v>
          </cell>
          <cell r="E483">
            <v>25.47</v>
          </cell>
          <cell r="F483">
            <v>145.35</v>
          </cell>
          <cell r="G483">
            <v>36.83</v>
          </cell>
        </row>
        <row r="484">
          <cell r="A484" t="str">
            <v>95133</v>
          </cell>
          <cell r="B484" t="str">
            <v>MÁQUINA DEMARCADORA DE FAIXA DE TRÁFEGO À FRIO, AUTOPROPELIDA, POTÊNCIA 38 HP - CHP DIURNO. AF_07/2016</v>
          </cell>
          <cell r="C484" t="str">
            <v>CHP</v>
          </cell>
          <cell r="D484">
            <v>166.33</v>
          </cell>
          <cell r="E484">
            <v>27.57</v>
          </cell>
          <cell r="F484">
            <v>35.22</v>
          </cell>
          <cell r="G484">
            <v>103.54</v>
          </cell>
        </row>
        <row r="485">
          <cell r="A485" t="str">
            <v>95139</v>
          </cell>
          <cell r="B485" t="str">
            <v>TALHA MANUAL DE CORRENTE, CAPACIDADE DE 2 TON. COM ELEVAÇÃO DE 3 M - CHP DIURNO. AF_07/2016</v>
          </cell>
          <cell r="C485" t="str">
            <v>CHP</v>
          </cell>
          <cell r="D485">
            <v>0.05</v>
          </cell>
          <cell r="E485">
            <v>0</v>
          </cell>
          <cell r="F485">
            <v>0</v>
          </cell>
          <cell r="G485">
            <v>0.05</v>
          </cell>
        </row>
        <row r="486">
          <cell r="A486" t="str">
            <v>95212</v>
          </cell>
          <cell r="B486" t="str">
            <v>GRUA ASCENCIONAL, LANCA DE 42 M, CAPACIDADE DE 1,5 T A 30 M, ALTURA ATE 39 M - CHP DIURNO. AF_08/2016</v>
          </cell>
          <cell r="C486" t="str">
            <v>CHP</v>
          </cell>
          <cell r="D486">
            <v>151.72</v>
          </cell>
          <cell r="E486">
            <v>25.94</v>
          </cell>
          <cell r="F486">
            <v>4.34</v>
          </cell>
          <cell r="G486">
            <v>113.59</v>
          </cell>
        </row>
        <row r="487">
          <cell r="A487" t="str">
            <v>95258</v>
          </cell>
          <cell r="B487" t="str">
            <v>MARTELO DEMOLIDOR PNEUMÁTICO MANUAL, 32 KG - CHP DIURNO. AF_09/2016</v>
          </cell>
          <cell r="C487" t="str">
            <v>CHP</v>
          </cell>
          <cell r="D487">
            <v>32.119999999999997</v>
          </cell>
          <cell r="E487">
            <v>23.98</v>
          </cell>
          <cell r="F487">
            <v>4.34</v>
          </cell>
          <cell r="G487">
            <v>3.8</v>
          </cell>
        </row>
        <row r="488">
          <cell r="A488" t="str">
            <v>95264</v>
          </cell>
          <cell r="B488" t="str">
            <v>COMPACTADOR DE SOLOS DE PERCUSÃO (SOQUETE) COM MOTOR A GASOLINA, POTÊNCIA 3 CV - CHP DIURNO. AF_09/2016</v>
          </cell>
          <cell r="C488" t="str">
            <v>CHP</v>
          </cell>
          <cell r="D488">
            <v>6.88</v>
          </cell>
          <cell r="E488">
            <v>0</v>
          </cell>
          <cell r="F488">
            <v>4.22</v>
          </cell>
          <cell r="G488">
            <v>2.66</v>
          </cell>
        </row>
        <row r="489">
          <cell r="A489" t="str">
            <v>95270</v>
          </cell>
          <cell r="B489" t="str">
            <v>RÉGUA VIBRATÓRIA DUPLA PARA CONCRETO, PESO DE 60KG, COMPRIMENTO 4 M, COM MOTOR A GASOLINA, POTÊNCIA 5,5 HP - CHP DIURNO. AF_09/2016</v>
          </cell>
          <cell r="C489" t="str">
            <v>CHP</v>
          </cell>
          <cell r="D489">
            <v>8.84</v>
          </cell>
          <cell r="E489">
            <v>0</v>
          </cell>
          <cell r="F489">
            <v>7.8</v>
          </cell>
          <cell r="G489">
            <v>1.04</v>
          </cell>
        </row>
        <row r="490">
          <cell r="A490" t="str">
            <v>95276</v>
          </cell>
          <cell r="B490" t="str">
            <v>POLIDORA DE PISO (POLITRIZ), PESO DE 100KG, DIÂMETRO 450 MM, MOTOR ELÉTRICO, POTÊNCIA 4 HP - CHP DIURNO. AF_09/2016</v>
          </cell>
          <cell r="C490" t="str">
            <v>CHP</v>
          </cell>
          <cell r="D490">
            <v>3.05</v>
          </cell>
          <cell r="E490">
            <v>0</v>
          </cell>
          <cell r="F490">
            <v>0</v>
          </cell>
          <cell r="G490">
            <v>0.92</v>
          </cell>
        </row>
        <row r="491">
          <cell r="A491" t="str">
            <v>95282</v>
          </cell>
          <cell r="B491" t="str">
            <v>DESEMPENADEIRA DE CONCRETO, PESO DE 78 KG, 4 PÁS, MOTOR A GASOLINA, POTÊNCIA 5,5 HP - CHP DIURNO. AF_09/2016</v>
          </cell>
          <cell r="C491" t="str">
            <v>CHP</v>
          </cell>
          <cell r="D491">
            <v>9.0399999999999991</v>
          </cell>
          <cell r="E491">
            <v>0</v>
          </cell>
          <cell r="F491">
            <v>7.8</v>
          </cell>
          <cell r="G491">
            <v>1.24</v>
          </cell>
        </row>
        <row r="492">
          <cell r="A492" t="str">
            <v>95620</v>
          </cell>
          <cell r="B492" t="str">
            <v>PERFURATRIZ PNEUMATICA MANUAL DE PESO MEDIO, MARTELETE, 18KG, COMPRIMENTO MÁXIMO DE CURSO DE 6 M, DIAMETRO DO PISTAO DE 5,5 CM - CHP DIURNO. AF_11/2016</v>
          </cell>
          <cell r="C492" t="str">
            <v>CHP</v>
          </cell>
          <cell r="D492">
            <v>31.42</v>
          </cell>
          <cell r="E492">
            <v>23.98</v>
          </cell>
          <cell r="F492">
            <v>4.34</v>
          </cell>
          <cell r="G492">
            <v>3.1</v>
          </cell>
        </row>
        <row r="493">
          <cell r="A493" t="str">
            <v>95631</v>
          </cell>
          <cell r="B493" t="str">
            <v>ROLO COMPACTADOR VIBRATORIO TANDEM, ACO LISO, POTENCIA 125 HP, PESO SEM/COM LASTRO 10,20/11,65 T, LARGURA DE TRABALHO 1,73 M - CHP DIURNO. AF_11/2016</v>
          </cell>
          <cell r="C493" t="str">
            <v>CHP</v>
          </cell>
          <cell r="D493">
            <v>209.82</v>
          </cell>
          <cell r="E493">
            <v>21.54</v>
          </cell>
          <cell r="F493">
            <v>89.83</v>
          </cell>
          <cell r="G493">
            <v>98.45</v>
          </cell>
        </row>
        <row r="494">
          <cell r="A494" t="str">
            <v>95702</v>
          </cell>
          <cell r="B494" t="str">
            <v>PERFURATRIZ MANUAL, TORQUE MAXIMO 55 KGF.M, POTENCIA 5 CV, COM DIAMETRO MAXIMO 8 1/2" - CHP DIURNO. AF_11/2016</v>
          </cell>
          <cell r="C494" t="str">
            <v>CHP</v>
          </cell>
          <cell r="D494">
            <v>45.08</v>
          </cell>
          <cell r="E494">
            <v>25.47</v>
          </cell>
          <cell r="F494">
            <v>4.34</v>
          </cell>
          <cell r="G494">
            <v>12.65</v>
          </cell>
        </row>
        <row r="495">
          <cell r="A495" t="str">
            <v>95708</v>
          </cell>
          <cell r="B495" t="str">
            <v>PERFURATRIZ SOBRE ESTEIRA, TORQUE MÁXIMO 600 KGF, POTÊNCIA ENTRE 50 E 60 HP, DIÂMETRO MÁXIMO 10 - CHP DIURNO. AF_11/2016</v>
          </cell>
          <cell r="C495" t="str">
            <v>CHP</v>
          </cell>
          <cell r="D495">
            <v>159.80000000000001</v>
          </cell>
          <cell r="E495">
            <v>25.47</v>
          </cell>
          <cell r="F495">
            <v>4.34</v>
          </cell>
          <cell r="G495">
            <v>126.55</v>
          </cell>
        </row>
        <row r="496">
          <cell r="A496" t="str">
            <v>95714</v>
          </cell>
          <cell r="B496" t="str">
            <v>ESCAVADEIRA HIDRAULICA SOBRE ESTEIRA, COM GARRA GIRATORIA DE MANDIBULAS, PESO OPERACIONAL ENTRE 22,00 E 25,50 TON, POTENCIA LIQUIDA ENTRE 150 E 160 HP - CHP DIURNO. AF_11/2016</v>
          </cell>
          <cell r="C496" t="str">
            <v>CHP</v>
          </cell>
          <cell r="D496">
            <v>272.70999999999998</v>
          </cell>
          <cell r="E496">
            <v>30.31</v>
          </cell>
          <cell r="F496">
            <v>90.46</v>
          </cell>
          <cell r="G496">
            <v>151.94</v>
          </cell>
        </row>
        <row r="497">
          <cell r="A497" t="str">
            <v>95720</v>
          </cell>
          <cell r="B497" t="str">
            <v>ESCAVADEIRA HIDRAULICA SOBRE ESTEIRA, EQUIPADA COM CLAMSHELL, COM CAPACIDADE DA CAÇAMBA ENTRE 1,20 E 1,50 M3, PESO OPERACIONAL ENTRE 20,00 E 22,00 TON, POTENCIA LIQUIDA ENTRE 150 E 160 HP - CHP DIURNO. AF_11/2016</v>
          </cell>
          <cell r="C497" t="str">
            <v>CHP</v>
          </cell>
          <cell r="D497">
            <v>267.04000000000002</v>
          </cell>
          <cell r="E497">
            <v>30.31</v>
          </cell>
          <cell r="F497">
            <v>90.46</v>
          </cell>
          <cell r="G497">
            <v>146.27000000000001</v>
          </cell>
        </row>
        <row r="498">
          <cell r="A498" t="str">
            <v>95872</v>
          </cell>
          <cell r="B498" t="str">
            <v>GRUPO GERADOR COM CARENAGEM, MOTOR DIESEL POTÊNCIA STANDART ENTRE 250 E 260 KVA - CHP DIURNO. AF_12/2016</v>
          </cell>
          <cell r="C498" t="str">
            <v>CHP</v>
          </cell>
          <cell r="D498">
            <v>281.89999999999998</v>
          </cell>
          <cell r="E498">
            <v>0</v>
          </cell>
          <cell r="F498">
            <v>261.51</v>
          </cell>
          <cell r="G498">
            <v>20.39</v>
          </cell>
        </row>
        <row r="499">
          <cell r="A499" t="str">
            <v>96013</v>
          </cell>
          <cell r="B499" t="str">
            <v>TRATOR DE PNEUS COM POTÊNCIA DE 122 CV, TRAÇÃO 4X4, COM VASSOURA MECÂNICA ACOPLADA - CHP DIURNO. AF_02/2017</v>
          </cell>
          <cell r="C499" t="str">
            <v>CHP</v>
          </cell>
          <cell r="D499">
            <v>188.83</v>
          </cell>
          <cell r="E499">
            <v>31.58</v>
          </cell>
          <cell r="F499">
            <v>96.93</v>
          </cell>
          <cell r="G499">
            <v>60.32</v>
          </cell>
        </row>
        <row r="500">
          <cell r="A500" t="str">
            <v>96020</v>
          </cell>
          <cell r="B500" t="str">
            <v>TRATOR DE PNEUS COM POTÊNCIA DE 122 CV, TRAÇÃO 4X4, COM GRADE DE DISCOS ACOPLADA - CHP DIURNO. AF_02/2017</v>
          </cell>
          <cell r="C500" t="str">
            <v>CHP</v>
          </cell>
          <cell r="D500">
            <v>188.3</v>
          </cell>
          <cell r="E500">
            <v>31.58</v>
          </cell>
          <cell r="F500">
            <v>96.93</v>
          </cell>
          <cell r="G500">
            <v>59.79</v>
          </cell>
        </row>
        <row r="501">
          <cell r="A501" t="str">
            <v>96028</v>
          </cell>
          <cell r="B501" t="str">
            <v>TRATOR DE PNEUS COM POTÊNCIA DE 85 CV, TRAÇÃO 4X4, COM GRADE DE DISCOS ACOPLADA - CHP DIURNO. AF_02/2017</v>
          </cell>
          <cell r="C501" t="str">
            <v>CHP</v>
          </cell>
          <cell r="D501">
            <v>146.62</v>
          </cell>
          <cell r="E501">
            <v>31.58</v>
          </cell>
          <cell r="F501">
            <v>68.849999999999994</v>
          </cell>
          <cell r="G501">
            <v>46.19</v>
          </cell>
        </row>
        <row r="502">
          <cell r="A502" t="str">
            <v>96035</v>
          </cell>
          <cell r="B502" t="str">
            <v>CAMINHÃO BASCULANTE 10 M3, TRUCADO, POTÊNCIA 230 CV, INCLUSIVE CAÇAMBA METÁLICA, COM DISTRIBUIDOR DE AGREGADOS ACOPLADO - CHP DIURNO. AF_02/2017</v>
          </cell>
          <cell r="C502" t="str">
            <v>CHP</v>
          </cell>
          <cell r="D502">
            <v>268.13</v>
          </cell>
          <cell r="E502">
            <v>23.35</v>
          </cell>
          <cell r="F502">
            <v>140.13999999999999</v>
          </cell>
          <cell r="G502">
            <v>104.64</v>
          </cell>
        </row>
        <row r="503">
          <cell r="A503" t="str">
            <v>96157</v>
          </cell>
          <cell r="B503" t="str">
            <v>TRATOR DE PNEUS COM POTÊNCIA DE 85 CV, TRAÇÃO 4X4, COM VASSOURA MECÂNICA ACOPLADA - CHP DIURNO. AF_03/2017</v>
          </cell>
          <cell r="C503" t="str">
            <v>CHP</v>
          </cell>
          <cell r="D503">
            <v>147.15</v>
          </cell>
          <cell r="E503">
            <v>31.58</v>
          </cell>
          <cell r="F503">
            <v>68.849999999999994</v>
          </cell>
          <cell r="G503">
            <v>46.72</v>
          </cell>
        </row>
        <row r="504">
          <cell r="A504" t="str">
            <v>96158</v>
          </cell>
          <cell r="B504" t="str">
            <v>MINICARREGADEIRA SOBRE RODAS POTENCIA 47HP CAPACIDADE OPERACAO 646 KG, COM VASSOURA MECÂNICA ACOPLADA - CHP DIURNO. AF_03/2017</v>
          </cell>
          <cell r="C504" t="str">
            <v>CHP</v>
          </cell>
          <cell r="D504">
            <v>148.63999999999999</v>
          </cell>
          <cell r="E504">
            <v>27.33</v>
          </cell>
          <cell r="F504">
            <v>42.5</v>
          </cell>
          <cell r="G504">
            <v>78.81</v>
          </cell>
        </row>
        <row r="505">
          <cell r="A505" t="str">
            <v>96245</v>
          </cell>
          <cell r="B505" t="str">
            <v>MINIESCAVADEIRA SOBRE ESTEIRAS, POTENCIA LIQUIDA DE *30* HP, PESO OPERACIONAL DE *3.500* KG - CHP DIURNO. AF_04/2017</v>
          </cell>
          <cell r="C505" t="str">
            <v>CHP</v>
          </cell>
          <cell r="D505">
            <v>120.26</v>
          </cell>
          <cell r="E505">
            <v>30.31</v>
          </cell>
          <cell r="F505">
            <v>21.01</v>
          </cell>
          <cell r="G505">
            <v>68.94</v>
          </cell>
        </row>
        <row r="506">
          <cell r="A506" t="str">
            <v>96463</v>
          </cell>
          <cell r="B506" t="str">
            <v>ROLO COMPACTADOR DE PNEUS, ESTATICO, PRESSAO VARIAVEL, POTENCIA 110 HP, PESO SEM/COM LASTRO 10,8/27 T, LARGURA DE ROLAGEM 2,30 M - CHP DIURNO. AF_06/2017</v>
          </cell>
          <cell r="C506" t="str">
            <v>CHP</v>
          </cell>
          <cell r="D506">
            <v>196.2</v>
          </cell>
          <cell r="E506">
            <v>21.54</v>
          </cell>
          <cell r="F506">
            <v>65.47</v>
          </cell>
          <cell r="G506">
            <v>109.19</v>
          </cell>
        </row>
        <row r="507">
          <cell r="A507" t="str">
            <v>98764</v>
          </cell>
          <cell r="B507" t="str">
            <v>INVERSOR DE SOLDA MONOFÁSICO DE 160 A, POTÊNCIA DE 5400 W, TENSÃO DE 220 V, PARA SOLDA COM ELETRODOS DE 2,0 A 4,0 MM E PROCESSO TIG - CHP DIURNO. AF_06/2018</v>
          </cell>
          <cell r="C507" t="str">
            <v>CHP</v>
          </cell>
          <cell r="D507">
            <v>3.98</v>
          </cell>
          <cell r="E507">
            <v>0</v>
          </cell>
          <cell r="F507">
            <v>0</v>
          </cell>
          <cell r="G507">
            <v>0.13</v>
          </cell>
        </row>
        <row r="508">
          <cell r="A508" t="str">
            <v>99833</v>
          </cell>
          <cell r="B508" t="str">
            <v>LAVADORA DE ALTA PRESSAO (LAVA-JATO) PARA AGUA FRIA, PRESSAO DE OPERACAO ENTRE 1400 E 1900 LIB/POL2, VAZAO MAXIMA ENTRE 400 E 700 L/H - CHP DIURNO. AF_04/2019</v>
          </cell>
          <cell r="C508" t="str">
            <v>CHP</v>
          </cell>
          <cell r="D508">
            <v>4.07</v>
          </cell>
          <cell r="E508">
            <v>0</v>
          </cell>
          <cell r="F508">
            <v>0</v>
          </cell>
          <cell r="G508">
            <v>0.36</v>
          </cell>
        </row>
        <row r="509">
          <cell r="A509" t="str">
            <v>100641</v>
          </cell>
          <cell r="B509" t="str">
            <v>USINA DE MISTURA ASFÁLTICA À QUENTE, TIPO CONTRA FLUXO, PROD 100 A 140 TON/HORA - CHP DIURNO. AF_12/2019</v>
          </cell>
          <cell r="C509" t="str">
            <v>CHP</v>
          </cell>
          <cell r="D509">
            <v>4474.1099999999997</v>
          </cell>
          <cell r="E509">
            <v>24.84</v>
          </cell>
          <cell r="F509">
            <v>4129.9399999999996</v>
          </cell>
          <cell r="G509">
            <v>319.33</v>
          </cell>
        </row>
        <row r="510">
          <cell r="A510" t="str">
            <v>100647</v>
          </cell>
          <cell r="B510" t="str">
            <v>USINA DE ASFALTO, TIPO GRAVIMÉTRICA, PROD 150 TON/HORA - CHP DIURNO. AF_12/2019</v>
          </cell>
          <cell r="C510" t="str">
            <v>CHP</v>
          </cell>
          <cell r="D510">
            <v>5943.44</v>
          </cell>
          <cell r="E510">
            <v>24.84</v>
          </cell>
          <cell r="F510">
            <v>5161.34</v>
          </cell>
          <cell r="G510">
            <v>757.26</v>
          </cell>
        </row>
        <row r="511">
          <cell r="A511" t="str">
            <v>102275</v>
          </cell>
          <cell r="B511" t="str">
            <v>MARTELO DEMOLIDOR ELÉTRICO, COM POTÊNCIA DE 2.000 W, 1.000 IMPACTOS POR MINUTO, PESO DE 30 KG - CHP DIURNO. AF_01/2021</v>
          </cell>
          <cell r="C511" t="str">
            <v>CHP</v>
          </cell>
          <cell r="D511">
            <v>31.61</v>
          </cell>
          <cell r="E511">
            <v>23.98</v>
          </cell>
          <cell r="F511">
            <v>4.34</v>
          </cell>
          <cell r="G511">
            <v>1.87</v>
          </cell>
        </row>
        <row r="512">
          <cell r="A512" t="str">
            <v>104091</v>
          </cell>
          <cell r="B512" t="str">
            <v>TERMOFUSORA PARA TUBOS E CONEXÕES EM PPR COM DIÂMETROS DE 20 A 63 MM, POTÊNCIA DE 800 W, TENSAO 220 V - CHP DIURNO. AF_05/2022</v>
          </cell>
          <cell r="C512" t="str">
            <v>CHP</v>
          </cell>
          <cell r="D512">
            <v>0.78</v>
          </cell>
          <cell r="E512">
            <v>0</v>
          </cell>
          <cell r="F512">
            <v>0</v>
          </cell>
          <cell r="G512">
            <v>0.21</v>
          </cell>
        </row>
        <row r="513">
          <cell r="A513" t="str">
            <v>104097</v>
          </cell>
          <cell r="B513" t="str">
            <v>TERMOFUSORA PARA TUBOS E CONEXÕES EM PPR COM DIÂMETROS DE 75 A 110 MM, POTÊNCIA DE *1100* W, TENSÃO 220 V - CHP DIURNO. AF_05/2022</v>
          </cell>
          <cell r="C513" t="str">
            <v>CHP</v>
          </cell>
          <cell r="D513">
            <v>1.08</v>
          </cell>
          <cell r="E513">
            <v>0</v>
          </cell>
          <cell r="F513">
            <v>0</v>
          </cell>
          <cell r="G513">
            <v>0.3</v>
          </cell>
        </row>
        <row r="514">
          <cell r="A514" t="str">
            <v>5632</v>
          </cell>
          <cell r="B514" t="str">
            <v>ESCAVADEIRA HIDRÁULICA SOBRE ESTEIRAS, CAÇAMBA 0,80 M3, PESO OPERACIONAL 17 T, POTENCIA BRUTA 111 HP - CHI DIURNO. AF_06/2014</v>
          </cell>
          <cell r="C514" t="str">
            <v>CHI</v>
          </cell>
          <cell r="D514">
            <v>96.34</v>
          </cell>
          <cell r="E514">
            <v>30.31</v>
          </cell>
          <cell r="F514">
            <v>4.34</v>
          </cell>
          <cell r="G514">
            <v>61.69</v>
          </cell>
        </row>
        <row r="515">
          <cell r="A515" t="str">
            <v>5679</v>
          </cell>
          <cell r="B515" t="str">
            <v>RETROESCAVADEIRA SOBRE RODAS COM CARREGADEIRA, TRAÇÃO 4X4, POTÊNCIA LÍQ. 88 HP, CAÇAMBA CARREG. CAP. MÍN. 1 M3, CAÇAMBA RETRO CAP. 0,26 M3, PESO OPERACIONAL MÍN. 6.674 KG, PROFUNDIDADE ESCAVAÇÃO MÁX. 4,37 M - CHI DIURNO. AF_06/2014</v>
          </cell>
          <cell r="C515" t="str">
            <v>CHI</v>
          </cell>
          <cell r="D515">
            <v>66.41</v>
          </cell>
          <cell r="E515">
            <v>30.31</v>
          </cell>
          <cell r="F515">
            <v>4.34</v>
          </cell>
          <cell r="G515">
            <v>31.76</v>
          </cell>
        </row>
        <row r="516">
          <cell r="A516" t="str">
            <v>5681</v>
          </cell>
          <cell r="B516" t="str">
            <v>RETROESCAVADEIRA SOBRE RODAS COM CARREGADEIRA, TRAÇÃO 4X2, POTÊNCIA LÍQ. 79 HP, CAÇAMBA CARREG. CAP. MÍN. 1 M3, CAÇAMBA RETRO CAP. 0,20 M3, PESO OPERACIONAL MÍN. 6.570 KG, PROFUNDIDADE ESCAVAÇÃO MÁX. 4,37 M - CHI DIURNO. AF_06/2014</v>
          </cell>
          <cell r="C516" t="str">
            <v>CHI</v>
          </cell>
          <cell r="D516">
            <v>62.9</v>
          </cell>
          <cell r="E516">
            <v>30.31</v>
          </cell>
          <cell r="F516">
            <v>4.34</v>
          </cell>
          <cell r="G516">
            <v>28.25</v>
          </cell>
        </row>
        <row r="517">
          <cell r="A517" t="str">
            <v>5685</v>
          </cell>
          <cell r="B517" t="str">
            <v>ROLO COMPACTADOR VIBRATÓRIO DE UM CILINDRO AÇO LISO, POTÊNCIA 80 HP, PESO OPERACIONAL MÁXIMO 8,1 T, IMPACTO DINÂMICO 16,15 / 9,5 T, LARGURA DE TRABALHO 1,68 M - CHI DIURNO. AF_06/2014</v>
          </cell>
          <cell r="C517" t="str">
            <v>CHI</v>
          </cell>
          <cell r="D517">
            <v>57.24</v>
          </cell>
          <cell r="E517">
            <v>21.54</v>
          </cell>
          <cell r="F517">
            <v>4.34</v>
          </cell>
          <cell r="G517">
            <v>31.36</v>
          </cell>
        </row>
        <row r="518">
          <cell r="A518" t="str">
            <v>5690</v>
          </cell>
          <cell r="B518" t="str">
            <v>GRADE DE DISCO CONTROLE REMOTO REBOCÁVEL, COM 24 DISCOS 24 X 6 MM COM PNEUS PARA TRANSPORTE - CHI DIURNO. AF_06/2014</v>
          </cell>
          <cell r="C518" t="str">
            <v>CHI</v>
          </cell>
          <cell r="D518">
            <v>4.3600000000000003</v>
          </cell>
          <cell r="E518">
            <v>0</v>
          </cell>
          <cell r="F518">
            <v>0</v>
          </cell>
          <cell r="G518">
            <v>4.3600000000000003</v>
          </cell>
        </row>
        <row r="519">
          <cell r="A519" t="str">
            <v>5806</v>
          </cell>
          <cell r="B519" t="str">
            <v>MOTOBOMBA CENTRÍFUGA, MOTOR A GASOLINA, POTÊNCIA 5,42 HP, BOCAIS 1 1/2" X 1", DIÂMETRO ROTOR 143 MM HM/Q = 6 MCA / 16,8 M3/H A 38 MCA / 6,6 M3/H - CHI DIURNO. AF_06/2014</v>
          </cell>
          <cell r="C519" t="str">
            <v>CHI</v>
          </cell>
          <cell r="D519">
            <v>0.25</v>
          </cell>
          <cell r="E519">
            <v>0</v>
          </cell>
          <cell r="F519">
            <v>0</v>
          </cell>
          <cell r="G519">
            <v>0.25</v>
          </cell>
        </row>
        <row r="520">
          <cell r="A520" t="str">
            <v>5826</v>
          </cell>
          <cell r="B520" t="str">
            <v>CAMINHÃO TOCO, PBT 16.000 KG, CARGA ÚTIL MÁX. 10.685 KG, DIST. ENTRE EIXOS 4,8 M, POTÊNCIA 189 CV, INCLUSIVE CARROCERIA FIXA ABERTA DE MADEIRA P/ TRANSPORTE GERAL DE CARGA SECA, DIMEN. APROX. 2,5 X 7,00 X 0,50 M - CHI DIURNO. AF_06/2014</v>
          </cell>
          <cell r="C520" t="str">
            <v>CHI</v>
          </cell>
          <cell r="D520">
            <v>58.82</v>
          </cell>
          <cell r="E520">
            <v>24.76</v>
          </cell>
          <cell r="F520">
            <v>4.34</v>
          </cell>
          <cell r="G520">
            <v>29.72</v>
          </cell>
        </row>
        <row r="521">
          <cell r="A521" t="str">
            <v>5829</v>
          </cell>
          <cell r="B521" t="str">
            <v>USINA DE CONCRETO FIXA, CAPACIDADE NOMINAL DE 90 A 120 M3/H, SEM SILO - CHI DIURNO. AF_07/2016</v>
          </cell>
          <cell r="C521" t="str">
            <v>CHI</v>
          </cell>
          <cell r="D521">
            <v>151.41</v>
          </cell>
          <cell r="E521">
            <v>88.64</v>
          </cell>
          <cell r="F521">
            <v>25.74</v>
          </cell>
          <cell r="G521">
            <v>37.03</v>
          </cell>
        </row>
        <row r="522">
          <cell r="A522" t="str">
            <v>5837</v>
          </cell>
          <cell r="B522" t="str">
            <v>VIBROACABADORA DE ASFALTO SOBRE ESTEIRAS, LARGURA DE PAVIMENTAÇÃO 1,90 M A 5,30 M, POTÊNCIA 105 HP CAPACIDADE 450 T/H - CHI DIURNO. AF_11/2014</v>
          </cell>
          <cell r="C522" t="str">
            <v>CHI</v>
          </cell>
          <cell r="D522">
            <v>148.05000000000001</v>
          </cell>
          <cell r="E522">
            <v>28.95</v>
          </cell>
          <cell r="F522">
            <v>4.34</v>
          </cell>
          <cell r="G522">
            <v>114.76</v>
          </cell>
        </row>
        <row r="523">
          <cell r="A523" t="str">
            <v>5841</v>
          </cell>
          <cell r="B523" t="str">
            <v>VASSOURA MECÂNICA REBOCÁVEL COM ESCOVA CILÍNDRICA, LARGURA ÚTIL DE VARRIMENTO DE 2,44 M - CHI DIURNO. AF_06/2014</v>
          </cell>
          <cell r="C523" t="str">
            <v>CHI</v>
          </cell>
          <cell r="D523">
            <v>5.0199999999999996</v>
          </cell>
          <cell r="E523">
            <v>0</v>
          </cell>
          <cell r="F523">
            <v>0</v>
          </cell>
          <cell r="G523">
            <v>5.0199999999999996</v>
          </cell>
        </row>
        <row r="524">
          <cell r="A524" t="str">
            <v>5845</v>
          </cell>
          <cell r="B524" t="str">
            <v>TRATOR DE PNEUS, POTÊNCIA 122 CV, TRAÇÃO 4X4, PESO COM LASTRO DE 4.510 KG - CHI DIURNO. AF_06/2014</v>
          </cell>
          <cell r="C524" t="str">
            <v>CHI</v>
          </cell>
          <cell r="D524">
            <v>61.89</v>
          </cell>
          <cell r="E524">
            <v>31.58</v>
          </cell>
          <cell r="F524">
            <v>4.34</v>
          </cell>
          <cell r="G524">
            <v>25.97</v>
          </cell>
        </row>
        <row r="525">
          <cell r="A525" t="str">
            <v>5849</v>
          </cell>
          <cell r="B525" t="str">
            <v>TRATOR DE ESTEIRAS, POTÊNCIA 170 HP, PESO OPERACIONAL 19 T, CAÇAMBA 5,2 M3 - CHI DIURNO. AF_06/2014</v>
          </cell>
          <cell r="C525" t="str">
            <v>CHI</v>
          </cell>
          <cell r="D525">
            <v>90.06</v>
          </cell>
          <cell r="E525">
            <v>31.58</v>
          </cell>
          <cell r="F525">
            <v>4.34</v>
          </cell>
          <cell r="G525">
            <v>54.14</v>
          </cell>
        </row>
        <row r="526">
          <cell r="A526" t="str">
            <v>5853</v>
          </cell>
          <cell r="B526" t="str">
            <v>TRATOR DE ESTEIRAS, POTÊNCIA 150 HP, PESO OPERACIONAL 16,7 T, COM RODA MOTRIZ ELEVADA E LÂMINA 3,18 M3 - CHI DIURNO. AF_06/2014</v>
          </cell>
          <cell r="C526" t="str">
            <v>CHI</v>
          </cell>
          <cell r="D526">
            <v>90.4</v>
          </cell>
          <cell r="E526">
            <v>31.58</v>
          </cell>
          <cell r="F526">
            <v>4.34</v>
          </cell>
          <cell r="G526">
            <v>54.48</v>
          </cell>
        </row>
        <row r="527">
          <cell r="A527" t="str">
            <v>5857</v>
          </cell>
          <cell r="B527" t="str">
            <v>TRATOR DE ESTEIRAS, POTÊNCIA 347 HP, PESO OPERACIONAL 38,5 T, COM LÂMINA 8,70 M3 - CHI DIURNO. AF_06/2014</v>
          </cell>
          <cell r="C527" t="str">
            <v>CHI</v>
          </cell>
          <cell r="D527">
            <v>214.37</v>
          </cell>
          <cell r="E527">
            <v>31.58</v>
          </cell>
          <cell r="F527">
            <v>4.34</v>
          </cell>
          <cell r="G527">
            <v>178.45</v>
          </cell>
        </row>
        <row r="528">
          <cell r="A528" t="str">
            <v>5865</v>
          </cell>
          <cell r="B528" t="str">
            <v>ROLO COMPACTADOR VIBRATÓRIO REBOCÁVEL, CILINDRO DE AÇO LISO, POTÊNCIA DE TRAÇÃO DE 65 CV, PESO 4,7 T, IMPACTO DINÂMICO 18,3 T, LARGURA DE TRABALHO 1,67 M - CHI DIURNO. AF_02/2016</v>
          </cell>
          <cell r="C528" t="str">
            <v>CHI</v>
          </cell>
          <cell r="D528">
            <v>9.4600000000000009</v>
          </cell>
          <cell r="E528">
            <v>0</v>
          </cell>
          <cell r="F528">
            <v>0</v>
          </cell>
          <cell r="G528">
            <v>9.4600000000000009</v>
          </cell>
        </row>
        <row r="529">
          <cell r="A529" t="str">
            <v>5869</v>
          </cell>
          <cell r="B529" t="str">
            <v>ROLO COMPACTADOR VIBRATÓRIO TANDEM AÇO LISO, POTÊNCIA 58 HP, PESO SEM/COM LASTRO 6,5 / 9,4 T, LARGURA DE TRABALHO 1,2 M - CHI DIURNO. AF_06/2014</v>
          </cell>
          <cell r="C529" t="str">
            <v>CHI</v>
          </cell>
          <cell r="D529">
            <v>64.38</v>
          </cell>
          <cell r="E529">
            <v>21.54</v>
          </cell>
          <cell r="F529">
            <v>4.34</v>
          </cell>
          <cell r="G529">
            <v>38.5</v>
          </cell>
        </row>
        <row r="530">
          <cell r="A530" t="str">
            <v>5877</v>
          </cell>
          <cell r="B530" t="str">
            <v>RETROESCAVADEIRA SOBRE RODAS COM CARREGADEIRA, TRAÇÃO 4X4, POTÊNCIA LÍQ. 72 HP, CAÇAMBA CARREG. CAP. MÍN. 0,79 M3, CAÇAMBA RETRO CAP. 0,18 M3, PESO OPERACIONAL MÍN. 7.140 KG, PROFUNDIDADE ESCAVAÇÃO MÁX. 4,50 M - CHI DIURNO. AF_06/2014</v>
          </cell>
          <cell r="C530" t="str">
            <v>CHI</v>
          </cell>
          <cell r="D530">
            <v>65.3</v>
          </cell>
          <cell r="E530">
            <v>30.31</v>
          </cell>
          <cell r="F530">
            <v>4.34</v>
          </cell>
          <cell r="G530">
            <v>30.65</v>
          </cell>
        </row>
        <row r="531">
          <cell r="A531" t="str">
            <v>5881</v>
          </cell>
          <cell r="B531" t="str">
            <v>ROLO COMPACTADOR VIBRATÓRIO PÉ DE CARNEIRO, OPERADO POR CONTROLE REMOTO, POTÊNCIA 12,5 KW, PESO OPERACIONAL 1,675 T, LARGURA DE TRABALHO 0,85 M - CHI DIURNO. AF_02/2016</v>
          </cell>
          <cell r="C531" t="str">
            <v>CHI</v>
          </cell>
          <cell r="D531">
            <v>68.73</v>
          </cell>
          <cell r="E531">
            <v>21.54</v>
          </cell>
          <cell r="F531">
            <v>4.34</v>
          </cell>
          <cell r="G531">
            <v>42.85</v>
          </cell>
        </row>
        <row r="532">
          <cell r="A532" t="str">
            <v>5884</v>
          </cell>
          <cell r="B532" t="str">
            <v>USINA DE LAMA ASFÁLTICA, PROD 30 A 50 T/H, SILO DE AGREGADO 7 M3, RESERVATÓRIOS PARA EMULSÃO E ÁGUA DE 2,3 M3 CADA, MISTURADOR TIPO PUG MILL A SER MONTADO SOBRE CAMINHÃO - CHI DIURNO. AF_10/2014</v>
          </cell>
          <cell r="C532" t="str">
            <v>CHI</v>
          </cell>
          <cell r="D532">
            <v>46.56</v>
          </cell>
          <cell r="E532">
            <v>15.95</v>
          </cell>
          <cell r="F532">
            <v>5.35</v>
          </cell>
          <cell r="G532">
            <v>25.26</v>
          </cell>
        </row>
        <row r="533">
          <cell r="A533" t="str">
            <v>5892</v>
          </cell>
          <cell r="B533" t="str">
            <v>CAMINHÃO TOCO, PESO BRUTO TOTAL 14.300 KG, CARGA ÚTIL MÁXIMA 9590 KG, DISTÂNCIA ENTRE EIXOS 4,76 M, POTÊNCIA 185 CV (NÃO INCLUI CARROCERIA) - CHI DIURNO. AF_06/2014</v>
          </cell>
          <cell r="C533" t="str">
            <v>CHI</v>
          </cell>
          <cell r="D533">
            <v>53.89</v>
          </cell>
          <cell r="E533">
            <v>24.76</v>
          </cell>
          <cell r="F533">
            <v>4.34</v>
          </cell>
          <cell r="G533">
            <v>24.79</v>
          </cell>
        </row>
        <row r="534">
          <cell r="A534" t="str">
            <v>5896</v>
          </cell>
          <cell r="B534" t="str">
            <v>CAMINHÃO TOCO, PESO BRUTO TOTAL 16.000 KG, CARGA ÚTIL MÁXIMA DE 10.685 KG, DISTÂNCIA ENTRE EIXOS 4,80 M, POTÊNCIA 189 CV EXCLUSIVE CARROCERIA - CHI DIURNO. AF_06/2014</v>
          </cell>
          <cell r="C534" t="str">
            <v>CHI</v>
          </cell>
          <cell r="D534">
            <v>56.32</v>
          </cell>
          <cell r="E534">
            <v>24.76</v>
          </cell>
          <cell r="F534">
            <v>4.34</v>
          </cell>
          <cell r="G534">
            <v>27.22</v>
          </cell>
        </row>
        <row r="535">
          <cell r="A535" t="str">
            <v>5903</v>
          </cell>
          <cell r="B535" t="str">
            <v>CAMINHÃO PIPA 10.000 L TRUCADO, PESO BRUTO TOTAL 23.000 KG, CARGA ÚTIL MÁXIMA 15.935 KG, DISTÂNCIA ENTRE EIXOS 4,8 M, POTÊNCIA 230 CV, INCLUSIVE TANQUE DE AÇO PARA TRANSPORTE DE ÁGUA - CHI DIURNO. AF_06/2014</v>
          </cell>
          <cell r="C535" t="str">
            <v>CHI</v>
          </cell>
          <cell r="D535">
            <v>69.7</v>
          </cell>
          <cell r="E535">
            <v>24.76</v>
          </cell>
          <cell r="F535">
            <v>4.34</v>
          </cell>
          <cell r="G535">
            <v>40.6</v>
          </cell>
        </row>
        <row r="536">
          <cell r="A536" t="str">
            <v>5911</v>
          </cell>
          <cell r="B536" t="str">
            <v>ESPARGIDOR DE ASFALTO PRESSURIZADO COM TANQUE DE 2500 L, REBOCÁVEL COM MOTOR A GASOLINA POTÊNCIA 3,4 HP - CHI DIURNO. AF_07/2014</v>
          </cell>
          <cell r="C536" t="str">
            <v>CHI</v>
          </cell>
          <cell r="D536">
            <v>25.53</v>
          </cell>
          <cell r="E536">
            <v>15.95</v>
          </cell>
          <cell r="F536">
            <v>5.35</v>
          </cell>
          <cell r="G536">
            <v>4.2300000000000004</v>
          </cell>
        </row>
        <row r="537">
          <cell r="A537" t="str">
            <v>5923</v>
          </cell>
          <cell r="B537" t="str">
            <v>GRADE DE DISCO REBOCÁVEL COM 20 DISCOS 24" X 6 MM COM PNEUS PARA TRANSPORTE - CHI DIURNO. AF_06/2014</v>
          </cell>
          <cell r="C537" t="str">
            <v>CHI</v>
          </cell>
          <cell r="D537">
            <v>3.42</v>
          </cell>
          <cell r="E537">
            <v>0</v>
          </cell>
          <cell r="F537">
            <v>0</v>
          </cell>
          <cell r="G537">
            <v>3.42</v>
          </cell>
        </row>
        <row r="538">
          <cell r="A538" t="str">
            <v>5930</v>
          </cell>
          <cell r="B538" t="str">
            <v>GUINDAUTO HIDRÁULICO, CAPACIDADE MÁXIMA DE CARGA 6200 KG, MOMENTO MÁXIMO DE CARGA 11,7 TM, ALCANCE MÁXIMO HORIZONTAL 9,70 M, INCLUSIVE CAMINHÃO TOCO PBT 16.000 KG, POTÊNCIA DE 189 CV - CHI DIURNO. AF_06/2014</v>
          </cell>
          <cell r="C538" t="str">
            <v>CHI</v>
          </cell>
          <cell r="D538">
            <v>66.540000000000006</v>
          </cell>
          <cell r="E538">
            <v>25.62</v>
          </cell>
          <cell r="F538">
            <v>4.34</v>
          </cell>
          <cell r="G538">
            <v>36.58</v>
          </cell>
        </row>
        <row r="539">
          <cell r="A539" t="str">
            <v>5934</v>
          </cell>
          <cell r="B539" t="str">
            <v>MOTONIVELADORA POTÊNCIA BÁSICA LÍQUIDA (PRIMEIRA MARCHA) 125 HP, PESO BRUTO 13032 KG, LARGURA DA LÂMINA DE 3,7 M - CHI DIURNO. AF_06/2014</v>
          </cell>
          <cell r="C539" t="str">
            <v>CHI</v>
          </cell>
          <cell r="D539">
            <v>95.83</v>
          </cell>
          <cell r="E539">
            <v>34.39</v>
          </cell>
          <cell r="F539">
            <v>4.34</v>
          </cell>
          <cell r="G539">
            <v>57.1</v>
          </cell>
        </row>
        <row r="540">
          <cell r="A540" t="str">
            <v>5942</v>
          </cell>
          <cell r="B540" t="str">
            <v>PÁ CARREGADEIRA SOBRE RODAS, POTÊNCIA LÍQUIDA 128 HP, CAPACIDADE DA CAÇAMBA 1,7 A 2,8 M3, PESO OPERACIONAL 11632 KG - CHI DIURNO. AF_06/2014</v>
          </cell>
          <cell r="C540" t="str">
            <v>CHI</v>
          </cell>
          <cell r="D540">
            <v>76.34</v>
          </cell>
          <cell r="E540">
            <v>27.33</v>
          </cell>
          <cell r="F540">
            <v>4.34</v>
          </cell>
          <cell r="G540">
            <v>44.67</v>
          </cell>
        </row>
        <row r="541">
          <cell r="A541" t="str">
            <v>5946</v>
          </cell>
          <cell r="B541" t="str">
            <v>PÁ CARREGADEIRA SOBRE RODAS, POTÊNCIA 197 HP, CAPACIDADE DA CAÇAMBA 2,5 A 3,5 M3, PESO OPERACIONAL 18338 KG - CHI DIURNO. AF_06/2014</v>
          </cell>
          <cell r="C541" t="str">
            <v>CHI</v>
          </cell>
          <cell r="D541">
            <v>93.62</v>
          </cell>
          <cell r="E541">
            <v>27.33</v>
          </cell>
          <cell r="F541">
            <v>4.34</v>
          </cell>
          <cell r="G541">
            <v>61.95</v>
          </cell>
        </row>
        <row r="542">
          <cell r="A542" t="str">
            <v>5952</v>
          </cell>
          <cell r="B542" t="str">
            <v>MARTELETE OU ROMPEDOR PNEUMÁTICO MANUAL, 28 KG, COM SILENCIADOR - CHI DIURNO. AF_07/2016</v>
          </cell>
          <cell r="C542" t="str">
            <v>CHI</v>
          </cell>
          <cell r="D542">
            <v>30.33</v>
          </cell>
          <cell r="E542">
            <v>23.98</v>
          </cell>
          <cell r="F542">
            <v>4.34</v>
          </cell>
          <cell r="G542">
            <v>2.0099999999999998</v>
          </cell>
        </row>
        <row r="543">
          <cell r="A543" t="str">
            <v>5954</v>
          </cell>
          <cell r="B543" t="str">
            <v>COMPRESSOR DE AR REBOCÁVEL, VAZÃO 189 PCM, PRESSÃO EFETIVA DE TRABALHO 102 PSI, MOTOR DIESEL, POTÊNCIA 63 CV - CHI DIURNO. AF_06/2015</v>
          </cell>
          <cell r="C543" t="str">
            <v>CHI</v>
          </cell>
          <cell r="D543">
            <v>6.09</v>
          </cell>
          <cell r="E543">
            <v>0</v>
          </cell>
          <cell r="F543">
            <v>0</v>
          </cell>
          <cell r="G543">
            <v>6.09</v>
          </cell>
        </row>
        <row r="544">
          <cell r="A544" t="str">
            <v>5961</v>
          </cell>
          <cell r="B544" t="str">
            <v>CAMINHÃO BASCULANTE 6 M3, PESO BRUTO TOTAL 16.000 KG, CARGA ÚTIL MÁXIMA 13.071 KG, DISTÂNCIA ENTRE EIXOS 4,80 M, POTÊNCIA 230 CV INCLUSIVE CAÇAMBA METÁLICA - CHI DIURNO. AF_06/2014</v>
          </cell>
          <cell r="C544" t="str">
            <v>CHI</v>
          </cell>
          <cell r="D544">
            <v>58.9</v>
          </cell>
          <cell r="E544">
            <v>23.35</v>
          </cell>
          <cell r="F544">
            <v>4.34</v>
          </cell>
          <cell r="G544">
            <v>31.21</v>
          </cell>
        </row>
        <row r="545">
          <cell r="A545" t="str">
            <v>6260</v>
          </cell>
          <cell r="B545" t="str">
            <v>CAMINHÃO PIPA 6.000 L, PESO BRUTO TOTAL 13.000 KG, DISTÂNCIA ENTRE EIXOS 4,80 M, POTÊNCIA 189 CV INCLUSIVE TANQUE DE AÇO PARA TRANSPORTE DE ÁGUA, CAPACIDADE 6 M3 - CHI DIURNO. AF_06/2014</v>
          </cell>
          <cell r="C545" t="str">
            <v>CHI</v>
          </cell>
          <cell r="D545">
            <v>58.32</v>
          </cell>
          <cell r="E545">
            <v>24.76</v>
          </cell>
          <cell r="F545">
            <v>4.34</v>
          </cell>
          <cell r="G545">
            <v>29.22</v>
          </cell>
        </row>
        <row r="546">
          <cell r="A546" t="str">
            <v>6880</v>
          </cell>
          <cell r="B546" t="str">
            <v>ROLO COMPACTADOR DE PNEUS ESTÁTICO, PRESSÃO VARIÁVEL, POTÊNCIA 111 HP, PESO SEM/COM LASTRO 9,5 / 26 T, LARGURA DE TRABALHO 1,90 M - CHI DIURNO. AF_07/2014</v>
          </cell>
          <cell r="C546" t="str">
            <v>CHI</v>
          </cell>
          <cell r="D546">
            <v>74.89</v>
          </cell>
          <cell r="E546">
            <v>21.54</v>
          </cell>
          <cell r="F546">
            <v>4.34</v>
          </cell>
          <cell r="G546">
            <v>49.01</v>
          </cell>
        </row>
        <row r="547">
          <cell r="A547" t="str">
            <v>7031</v>
          </cell>
          <cell r="B547" t="str">
            <v>TANQUE DE ASFALTO ESTACIONÁRIO COM SERPENTINA, CAPACIDADE 30.000 L - CHI DIURNO. AF_06/2014</v>
          </cell>
          <cell r="C547" t="str">
            <v>CHI</v>
          </cell>
          <cell r="D547">
            <v>5.96</v>
          </cell>
          <cell r="E547">
            <v>0</v>
          </cell>
          <cell r="F547">
            <v>0</v>
          </cell>
          <cell r="G547">
            <v>5.96</v>
          </cell>
        </row>
        <row r="548">
          <cell r="A548" t="str">
            <v>7043</v>
          </cell>
          <cell r="B548" t="str">
            <v>MOTOBOMBA TRASH (PARA ÁGUA SUJA) AUTO ESCORVANTE, MOTOR GASOLINA DE 6,41 HP, DIÂMETROS DE SUCÇÃO X RECALQUE: 3" X 3", HM/Q = 10 MCA / 60 M3/H A 23 MCA / 0 M3/H - CHI DIURNO. AF_10/2014</v>
          </cell>
          <cell r="C548" t="str">
            <v>CHI</v>
          </cell>
          <cell r="D548">
            <v>0.31</v>
          </cell>
          <cell r="E548">
            <v>0</v>
          </cell>
          <cell r="F548">
            <v>0</v>
          </cell>
          <cell r="G548">
            <v>0.31</v>
          </cell>
        </row>
        <row r="549">
          <cell r="A549" t="str">
            <v>7050</v>
          </cell>
          <cell r="B549" t="str">
            <v>ROLO COMPACTADOR PE DE CARNEIRO VIBRATORIO, POTENCIA 125 HP, PESO OPERACIONAL SEM/COM LASTRO 11,95 / 13,30 T, IMPACTO DINAMICO 38,5 / 22,5 T, LARGURA DE TRABALHO 2,15 M - CHI DIURNO. AF_06/2014</v>
          </cell>
          <cell r="C549" t="str">
            <v>CHI</v>
          </cell>
          <cell r="D549">
            <v>69.349999999999994</v>
          </cell>
          <cell r="E549">
            <v>21.54</v>
          </cell>
          <cell r="F549">
            <v>4.34</v>
          </cell>
          <cell r="G549">
            <v>43.47</v>
          </cell>
        </row>
        <row r="550">
          <cell r="A550" t="str">
            <v>67827</v>
          </cell>
          <cell r="B550" t="str">
            <v>CAMINHÃO BASCULANTE 6 M3 TOCO, PESO BRUTO TOTAL 16.000 KG, CARGA ÚTIL MÁXIMA 11.130 KG, DISTÂNCIA ENTRE EIXOS 5,36 M, POTÊNCIA 185 CV, INCLUSIVE CAÇAMBA METÁLICA - CHI DIURNO. AF_06/2014</v>
          </cell>
          <cell r="C550" t="str">
            <v>CHI</v>
          </cell>
          <cell r="D550">
            <v>59.99</v>
          </cell>
          <cell r="E550">
            <v>23.35</v>
          </cell>
          <cell r="F550">
            <v>4.34</v>
          </cell>
          <cell r="G550">
            <v>32.299999999999997</v>
          </cell>
        </row>
        <row r="551">
          <cell r="A551" t="str">
            <v>73395</v>
          </cell>
          <cell r="B551" t="str">
            <v>GRUPO GERADOR ESTACIONÁRIO, MOTOR DIESEL POTÊNCIA 170 KVA - CHI DIURNO. AF_02/2016</v>
          </cell>
          <cell r="C551" t="str">
            <v>CHI</v>
          </cell>
          <cell r="D551">
            <v>8.15</v>
          </cell>
          <cell r="E551">
            <v>0</v>
          </cell>
          <cell r="F551">
            <v>0</v>
          </cell>
          <cell r="G551">
            <v>8.15</v>
          </cell>
        </row>
        <row r="552">
          <cell r="A552" t="str">
            <v>83766</v>
          </cell>
          <cell r="B552" t="str">
            <v>GRUPO DE SOLDAGEM COM GERADOR A DIESEL 60 CV PARA SOLDA ELÉTRICA, SOBRE 04 RODAS, COM MOTOR 4 CILINDROS 600 A - CHI DIURNO. AF_02/2016</v>
          </cell>
          <cell r="C552" t="str">
            <v>CHI</v>
          </cell>
          <cell r="D552">
            <v>45.12</v>
          </cell>
          <cell r="E552">
            <v>27.9</v>
          </cell>
          <cell r="F552">
            <v>6.36</v>
          </cell>
          <cell r="G552">
            <v>10.86</v>
          </cell>
        </row>
        <row r="553">
          <cell r="A553" t="str">
            <v>84013</v>
          </cell>
          <cell r="B553" t="str">
            <v>ESCAVADEIRA HIDRÁULICA SOBRE ESTEIRAS, CAÇAMBA 0,80 M3, PESO OPERACIONAL 17,8 T, POTÊNCIA LÍQUIDA 110 HP - CHI DIURNO. AF_10/2014</v>
          </cell>
          <cell r="C553" t="str">
            <v>CHI</v>
          </cell>
          <cell r="D553">
            <v>93.5</v>
          </cell>
          <cell r="E553">
            <v>30.31</v>
          </cell>
          <cell r="F553">
            <v>4.34</v>
          </cell>
          <cell r="G553">
            <v>58.85</v>
          </cell>
        </row>
        <row r="554">
          <cell r="A554" t="str">
            <v>87446</v>
          </cell>
          <cell r="B554" t="str">
            <v>BETONEIRA CAPACIDADE NOMINAL 400 L, CAPACIDADE DE MISTURA 310 L, MOTOR A DIESEL POTÊNCIA 5,0 HP, SEM CARREGADOR - CHI DIURNO. AF_06/2014</v>
          </cell>
          <cell r="C554" t="str">
            <v>CHI</v>
          </cell>
          <cell r="D554">
            <v>0.45</v>
          </cell>
          <cell r="E554">
            <v>0</v>
          </cell>
          <cell r="F554">
            <v>0</v>
          </cell>
          <cell r="G554">
            <v>0.45</v>
          </cell>
        </row>
        <row r="555">
          <cell r="A555" t="str">
            <v>88392</v>
          </cell>
          <cell r="B555" t="str">
            <v>MISTURADOR DE ARGAMASSA, EIXO HORIZONTAL, CAPACIDADE DE MISTURA 300 KG, MOTOR ELÉTRICO POTÊNCIA 5 CV - CHI DIURNO. AF_06/2014</v>
          </cell>
          <cell r="C555" t="str">
            <v>CHI</v>
          </cell>
          <cell r="D555">
            <v>0.89</v>
          </cell>
          <cell r="E555">
            <v>0</v>
          </cell>
          <cell r="F555">
            <v>0</v>
          </cell>
          <cell r="G555">
            <v>0.89</v>
          </cell>
        </row>
        <row r="556">
          <cell r="A556" t="str">
            <v>88398</v>
          </cell>
          <cell r="B556" t="str">
            <v>MISTURADOR DE ARGAMASSA, EIXO HORIZONTAL, CAPACIDADE DE MISTURA 600 KG, MOTOR ELÉTRICO POTÊNCIA 7,5 CV - CHI DIURNO. AF_06/2014</v>
          </cell>
          <cell r="C556" t="str">
            <v>CHI</v>
          </cell>
          <cell r="D556">
            <v>1.06</v>
          </cell>
          <cell r="E556">
            <v>0</v>
          </cell>
          <cell r="F556">
            <v>0</v>
          </cell>
          <cell r="G556">
            <v>1.06</v>
          </cell>
        </row>
        <row r="557">
          <cell r="A557" t="str">
            <v>88404</v>
          </cell>
          <cell r="B557" t="str">
            <v>MISTURADOR DE ARGAMASSA, EIXO HORIZONTAL, CAPACIDADE DE MISTURA 160 KG, MOTOR ELÉTRICO POTÊNCIA 3 CV - CHI DIURNO. AF_06/2014</v>
          </cell>
          <cell r="C557" t="str">
            <v>CHI</v>
          </cell>
          <cell r="D557">
            <v>0.85</v>
          </cell>
          <cell r="E557">
            <v>0</v>
          </cell>
          <cell r="F557">
            <v>0</v>
          </cell>
          <cell r="G557">
            <v>0.85</v>
          </cell>
        </row>
        <row r="558">
          <cell r="A558" t="str">
            <v>88430</v>
          </cell>
          <cell r="B558" t="str">
            <v>PROJETOR DE ARGAMASSA, CAPACIDADE DE PROJEÇÃO 1,5 M3/H, ALCANCE DE 30 ATÉ 60 M, MOTOR ELÉTRICO POTÊNCIA 7,5 HP - CHI DIURNO. AF_06/2014</v>
          </cell>
          <cell r="C558" t="str">
            <v>CHI</v>
          </cell>
          <cell r="D558">
            <v>5.53</v>
          </cell>
          <cell r="E558">
            <v>0</v>
          </cell>
          <cell r="F558">
            <v>0</v>
          </cell>
          <cell r="G558">
            <v>5.53</v>
          </cell>
        </row>
        <row r="559">
          <cell r="A559" t="str">
            <v>88438</v>
          </cell>
          <cell r="B559" t="str">
            <v>PROJETOR DE ARGAMASSA, CAPACIDADE DE PROJEÇÃO 2 M3/H, ALCANCE ATÉ 50 M, MOTOR ELÉTRICO POTÊNCIA 7,5 HP - CHI DIURNO. AF_06/2014</v>
          </cell>
          <cell r="C559" t="str">
            <v>CHI</v>
          </cell>
          <cell r="D559">
            <v>7.33</v>
          </cell>
          <cell r="E559">
            <v>0</v>
          </cell>
          <cell r="F559">
            <v>0</v>
          </cell>
          <cell r="G559">
            <v>7.33</v>
          </cell>
        </row>
        <row r="560">
          <cell r="A560" t="str">
            <v>88831</v>
          </cell>
          <cell r="B560" t="str">
            <v>BETONEIRA CAPACIDADE NOMINAL DE 400 L, CAPACIDADE DE MISTURA 280 L, MOTOR ELÉTRICO TRIFÁSICO POTÊNCIA DE 2 CV, SEM CARREGADOR - CHI DIURNO. AF_10/2014</v>
          </cell>
          <cell r="C560" t="str">
            <v>CHI</v>
          </cell>
          <cell r="D560">
            <v>0.33</v>
          </cell>
          <cell r="E560">
            <v>0</v>
          </cell>
          <cell r="F560">
            <v>0</v>
          </cell>
          <cell r="G560">
            <v>0.33</v>
          </cell>
        </row>
        <row r="561">
          <cell r="A561" t="str">
            <v>88844</v>
          </cell>
          <cell r="B561" t="str">
            <v>TRATOR DE ESTEIRAS, POTÊNCIA 125 HP, PESO OPERACIONAL 12,9 T, COM LÂMINA 2,7 M3 - CHI DIURNO. AF_10/2014</v>
          </cell>
          <cell r="C561" t="str">
            <v>CHI</v>
          </cell>
          <cell r="D561">
            <v>79.900000000000006</v>
          </cell>
          <cell r="E561">
            <v>31.58</v>
          </cell>
          <cell r="F561">
            <v>48.32</v>
          </cell>
          <cell r="G561">
            <v>0</v>
          </cell>
        </row>
        <row r="562">
          <cell r="A562" t="str">
            <v>88908</v>
          </cell>
          <cell r="B562" t="str">
            <v>ESCAVADEIRA HIDRÁULICA SOBRE ESTEIRAS, CAÇAMBA 1,20 M3, PESO OPERACIONAL 21 T, POTÊNCIA BRUTA 155 HP - CHI DIURNO. AF_06/2014</v>
          </cell>
          <cell r="C562" t="str">
            <v>CHI</v>
          </cell>
          <cell r="D562">
            <v>103.28</v>
          </cell>
          <cell r="E562">
            <v>30.31</v>
          </cell>
          <cell r="F562">
            <v>4.34</v>
          </cell>
          <cell r="G562">
            <v>68.63</v>
          </cell>
        </row>
        <row r="563">
          <cell r="A563" t="str">
            <v>89022</v>
          </cell>
          <cell r="B563" t="str">
            <v>BOMBA SUBMERSÍVEL ELÉTRICA TRIFÁSICA, POTÊNCIA 2,96 HP, Ø ROTOR 144 MM SEMI-ABERTO, BOCAL DE SAÍDA Ø 2, HM/Q = 2 MCA / 38,8 M3/H A 28 MCA / 5 M3/H - CHI DIURNO. AF_06/2014</v>
          </cell>
          <cell r="C563" t="str">
            <v>CHI</v>
          </cell>
          <cell r="D563">
            <v>0.6</v>
          </cell>
          <cell r="E563">
            <v>0</v>
          </cell>
          <cell r="F563">
            <v>0</v>
          </cell>
          <cell r="G563">
            <v>0.6</v>
          </cell>
        </row>
        <row r="564">
          <cell r="A564" t="str">
            <v>89027</v>
          </cell>
          <cell r="B564" t="str">
            <v>TANQUE DE ASFALTO ESTACIONÁRIO COM MAÇARICO, CAPACIDADE 20.000 L - CHI DIURNO. AF_06/2014</v>
          </cell>
          <cell r="C564" t="str">
            <v>CHI</v>
          </cell>
          <cell r="D564">
            <v>4.84</v>
          </cell>
          <cell r="E564">
            <v>0</v>
          </cell>
          <cell r="F564">
            <v>0</v>
          </cell>
          <cell r="G564">
            <v>4.84</v>
          </cell>
        </row>
        <row r="565">
          <cell r="A565" t="str">
            <v>89031</v>
          </cell>
          <cell r="B565" t="str">
            <v>TRATOR DE ESTEIRAS, POTÊNCIA 100 HP, PESO OPERACIONAL 9,4 T, COM LÂMINA 2,19 M3 - CHI DIURNO. AF_06/2014</v>
          </cell>
          <cell r="C565" t="str">
            <v>CHI</v>
          </cell>
          <cell r="D565">
            <v>77.94</v>
          </cell>
          <cell r="E565">
            <v>31.58</v>
          </cell>
          <cell r="F565">
            <v>4.34</v>
          </cell>
          <cell r="G565">
            <v>42.02</v>
          </cell>
        </row>
        <row r="566">
          <cell r="A566" t="str">
            <v>89036</v>
          </cell>
          <cell r="B566" t="str">
            <v>TRATOR DE PNEUS, POTÊNCIA 85 CV, TRAÇÃO 4X4, PESO COM LASTRO DE 4.675 KG - CHI DIURNO. AF_06/2014</v>
          </cell>
          <cell r="C566" t="str">
            <v>CHI</v>
          </cell>
          <cell r="D566">
            <v>54.96</v>
          </cell>
          <cell r="E566">
            <v>31.58</v>
          </cell>
          <cell r="F566">
            <v>4.34</v>
          </cell>
          <cell r="G566">
            <v>19.04</v>
          </cell>
        </row>
        <row r="567">
          <cell r="A567" t="str">
            <v>89218</v>
          </cell>
          <cell r="B567" t="str">
            <v>BATE-ESTACAS POR GRAVIDADE, POTÊNCIA DE 160 HP, PESO DO MARTELO ATÉ 3 TONELADAS - CHI DIURNO. AF_11/2014</v>
          </cell>
          <cell r="C567" t="str">
            <v>CHI</v>
          </cell>
          <cell r="D567">
            <v>93.95</v>
          </cell>
          <cell r="E567">
            <v>52.34</v>
          </cell>
          <cell r="F567">
            <v>8.68</v>
          </cell>
          <cell r="G567">
            <v>32.93</v>
          </cell>
        </row>
        <row r="568">
          <cell r="A568" t="str">
            <v>89226</v>
          </cell>
          <cell r="B568" t="str">
            <v>BETONEIRA CAPACIDADE NOMINAL DE 600 L, CAPACIDADE DE MISTURA 360 L, MOTOR ELÉTRICO TRIFÁSICO POTÊNCIA DE 4 CV, SEM CARREGADOR - CHI DIURNO. AF_11/2014</v>
          </cell>
          <cell r="C568" t="str">
            <v>CHI</v>
          </cell>
          <cell r="D568">
            <v>1.37</v>
          </cell>
          <cell r="E568">
            <v>0</v>
          </cell>
          <cell r="F568">
            <v>0</v>
          </cell>
          <cell r="G568">
            <v>1.37</v>
          </cell>
        </row>
        <row r="569">
          <cell r="A569" t="str">
            <v>89235</v>
          </cell>
          <cell r="B569" t="str">
            <v>FRESADORA DE ASFALTO A FRIO SOBRE RODAS, LARGURA FRESAGEM DE 1,0 M, POTÊNCIA 208 HP - CHI DIURNO. AF_11/2014</v>
          </cell>
          <cell r="C569" t="str">
            <v>CHI</v>
          </cell>
          <cell r="D569">
            <v>190.45</v>
          </cell>
          <cell r="E569">
            <v>28.95</v>
          </cell>
          <cell r="F569">
            <v>4.34</v>
          </cell>
          <cell r="G569">
            <v>157.16</v>
          </cell>
        </row>
        <row r="570">
          <cell r="A570" t="str">
            <v>89243</v>
          </cell>
          <cell r="B570" t="str">
            <v>FRESADORA DE ASFALTO A FRIO SOBRE RODAS, LARGURA FRESAGEM DE 2,0 M, POTÊNCIA 550 HP - CHI DIURNO. AF_11/2014</v>
          </cell>
          <cell r="C570" t="str">
            <v>CHI</v>
          </cell>
          <cell r="D570">
            <v>400.42</v>
          </cell>
          <cell r="E570">
            <v>28.95</v>
          </cell>
          <cell r="F570">
            <v>4.34</v>
          </cell>
          <cell r="G570">
            <v>367.13</v>
          </cell>
        </row>
        <row r="571">
          <cell r="A571" t="str">
            <v>89251</v>
          </cell>
          <cell r="B571" t="str">
            <v>RECICLADORA DE ASFALTO A FRIO SOBRE RODAS, LARGURA FRESAGEM DE 2,0 M, POTÊNCIA 422 HP - CHI DIURNO. AF_11/2014</v>
          </cell>
          <cell r="C571" t="str">
            <v>CHI</v>
          </cell>
          <cell r="D571">
            <v>352.3</v>
          </cell>
          <cell r="E571">
            <v>28.95</v>
          </cell>
          <cell r="F571">
            <v>4.34</v>
          </cell>
          <cell r="G571">
            <v>319.01</v>
          </cell>
        </row>
        <row r="572">
          <cell r="A572" t="str">
            <v>89258</v>
          </cell>
          <cell r="B572" t="str">
            <v>VIBROACABADORA DE ASFALTO SOBRE ESTEIRAS, LARGURA DE PAVIMENTAÇÃO 2,13 M A 4,55 M, POTÊNCIA 100 HP, CAPACIDADE 400 T/H - CHI DIURNO. AF_11/2014</v>
          </cell>
          <cell r="C572" t="str">
            <v>CHI</v>
          </cell>
          <cell r="D572">
            <v>127.33</v>
          </cell>
          <cell r="E572">
            <v>28.95</v>
          </cell>
          <cell r="F572">
            <v>4.34</v>
          </cell>
          <cell r="G572">
            <v>94.04</v>
          </cell>
        </row>
        <row r="573">
          <cell r="A573" t="str">
            <v>89273</v>
          </cell>
          <cell r="B573" t="str">
            <v>GUINDASTE HIDRÁULICO AUTOPROPELIDO, COM LANÇA TELESCÓPICA 28,80 M, CAPACIDADE MÁXIMA 30 T, POTÊNCIA 97 KW, TRAÇÃO 4 X 4 - CHI DIURNO. AF_11/2014</v>
          </cell>
          <cell r="C573" t="str">
            <v>CHI</v>
          </cell>
          <cell r="D573">
            <v>95.77</v>
          </cell>
          <cell r="E573">
            <v>25.94</v>
          </cell>
          <cell r="F573">
            <v>4.34</v>
          </cell>
          <cell r="G573">
            <v>65.489999999999995</v>
          </cell>
        </row>
        <row r="574">
          <cell r="A574" t="str">
            <v>89279</v>
          </cell>
          <cell r="B574" t="str">
            <v>BETONEIRA CAPACIDADE NOMINAL DE 600 L, CAPACIDADE DE MISTURA 440 L, MOTOR A DIESEL POTÊNCIA 10 HP, COM CARREGADOR - CHI DIURNO. AF_11/2014</v>
          </cell>
          <cell r="C574" t="str">
            <v>CHI</v>
          </cell>
          <cell r="D574">
            <v>1.67</v>
          </cell>
          <cell r="E574">
            <v>0</v>
          </cell>
          <cell r="F574">
            <v>0</v>
          </cell>
          <cell r="G574">
            <v>1.67</v>
          </cell>
        </row>
        <row r="575">
          <cell r="A575" t="str">
            <v>89877</v>
          </cell>
          <cell r="B575" t="str">
            <v>CAMINHÃO BASCULANTE 14 M3, COM CAVALO MECÂNICO DE CAPACIDADE MÁXIMA DE TRAÇÃO COMBINADO DE 36000 KG, POTÊNCIA 286 CV, INCLUSIVE SEMIREBOQUE COM CAÇAMBA METÁLICA - CHI DIURNO. AF_12/2014</v>
          </cell>
          <cell r="C575" t="str">
            <v>CHI</v>
          </cell>
          <cell r="D575">
            <v>86.13</v>
          </cell>
          <cell r="E575">
            <v>23.35</v>
          </cell>
          <cell r="F575">
            <v>4.34</v>
          </cell>
          <cell r="G575">
            <v>58.44</v>
          </cell>
        </row>
        <row r="576">
          <cell r="A576" t="str">
            <v>89884</v>
          </cell>
          <cell r="B576" t="str">
            <v>CAMINHÃO BASCULANTE 18 M3, COM CAVALO MECÂNICO DE CAPACIDADE MÁXIMA DE TRAÇÃO COMBINADO DE 45000 KG, POTÊNCIA 330 CV, INCLUSIVE SEMIREBOQUE COM CAÇAMBA METÁLICA - CHI DIURNO. AF_12/2014</v>
          </cell>
          <cell r="C576" t="str">
            <v>CHI</v>
          </cell>
          <cell r="D576">
            <v>90.11</v>
          </cell>
          <cell r="E576">
            <v>23.35</v>
          </cell>
          <cell r="F576">
            <v>4.34</v>
          </cell>
          <cell r="G576">
            <v>62.42</v>
          </cell>
        </row>
        <row r="577">
          <cell r="A577" t="str">
            <v>90587</v>
          </cell>
          <cell r="B577" t="str">
            <v>VIBRADOR DE IMERSÃO, DIÂMETRO DE PONTEIRA 45MM, MOTOR ELÉTRICO TRIFÁSICO POTÊNCIA DE 2 CV - CHI DIURNO. AF_06/2015</v>
          </cell>
          <cell r="C577" t="str">
            <v>CHI</v>
          </cell>
          <cell r="D577">
            <v>0.5</v>
          </cell>
          <cell r="E577">
            <v>0</v>
          </cell>
          <cell r="F577">
            <v>0</v>
          </cell>
          <cell r="G577">
            <v>0.5</v>
          </cell>
        </row>
        <row r="578">
          <cell r="A578" t="str">
            <v>90626</v>
          </cell>
          <cell r="B578" t="str">
            <v>PERFURATRIZ MANUAL, TORQUE MÁXIMO 83 N.M, POTÊNCIA 5 CV, COM DIÂMETRO MÁXIMO 4" - CHI DIURNO. AF_06/2015</v>
          </cell>
          <cell r="C578" t="str">
            <v>CHI</v>
          </cell>
          <cell r="D578">
            <v>2.69</v>
          </cell>
          <cell r="E578">
            <v>0</v>
          </cell>
          <cell r="F578">
            <v>0</v>
          </cell>
          <cell r="G578">
            <v>2.69</v>
          </cell>
        </row>
        <row r="579">
          <cell r="A579" t="str">
            <v>90632</v>
          </cell>
          <cell r="B579" t="str">
            <v>PERFURATRIZ SOBRE ESTEIRA, TORQUE MÁXIMO 600 KGF, PESO MÉDIO 1000 KG, POTÊNCIA 20 HP, DIÂMETRO MÁXIMO 10" - CHI DIURNO. AF_06/2015</v>
          </cell>
          <cell r="C579" t="str">
            <v>CHI</v>
          </cell>
          <cell r="D579">
            <v>92.67</v>
          </cell>
          <cell r="E579">
            <v>25.47</v>
          </cell>
          <cell r="F579">
            <v>4.34</v>
          </cell>
          <cell r="G579">
            <v>62.86</v>
          </cell>
        </row>
        <row r="580">
          <cell r="A580" t="str">
            <v>90638</v>
          </cell>
          <cell r="B580" t="str">
            <v>MISTURADOR DUPLO HORIZONTAL DE ALTA TURBULÊNCIA, CAPACIDADE / VOLUME 2 X 500 LITROS, MOTORES ELÉTRICOS MÍNIMO 5 CV CADA, PARA NATA CIMENTO, ARGAMASSA E OUTROS - CHI DIURNO. AF_06/2015</v>
          </cell>
          <cell r="C580" t="str">
            <v>CHI</v>
          </cell>
          <cell r="D580">
            <v>4.25</v>
          </cell>
          <cell r="E580">
            <v>0</v>
          </cell>
          <cell r="F580">
            <v>0</v>
          </cell>
          <cell r="G580">
            <v>4.25</v>
          </cell>
        </row>
        <row r="581">
          <cell r="A581" t="str">
            <v>90644</v>
          </cell>
          <cell r="B581" t="str">
            <v>BOMBA TRIPLEX, PARA INJEÇÃO DE NATA DE CIMENTO, VAZÃO MÁXIMA DE 100 LITROS/MINUTO, PRESSÃO MÁXIMA DE 70 BAR - CHI DIURNO. AF_06/2015</v>
          </cell>
          <cell r="C581" t="str">
            <v>CHI</v>
          </cell>
          <cell r="D581">
            <v>6.35</v>
          </cell>
          <cell r="E581">
            <v>0</v>
          </cell>
          <cell r="F581">
            <v>0</v>
          </cell>
          <cell r="G581">
            <v>6.35</v>
          </cell>
        </row>
        <row r="582">
          <cell r="A582" t="str">
            <v>90651</v>
          </cell>
          <cell r="B582" t="str">
            <v>BOMBA CENTRÍFUGA MONOESTÁGIO COM MOTOR ELÉTRICO MONOFÁSICO, POTÊNCIA 15 HP, DIÂMETRO DO ROTOR 173 MM, HM/Q = 30 MCA / 90 M3/H A 45 MCA / 55 M3/H - CHI DIURNO. AF_06/2015</v>
          </cell>
          <cell r="C582" t="str">
            <v>CHI</v>
          </cell>
          <cell r="D582">
            <v>0.89</v>
          </cell>
          <cell r="E582">
            <v>0</v>
          </cell>
          <cell r="F582">
            <v>0</v>
          </cell>
          <cell r="G582">
            <v>0.89</v>
          </cell>
        </row>
        <row r="583">
          <cell r="A583" t="str">
            <v>90657</v>
          </cell>
          <cell r="B583" t="str">
            <v>BOMBA DE PROJEÇÃO DE CONCRETO SECO, POTÊNCIA 10 CV, VAZÃO 3 M3/H - CHI DIURNO. AF_06/2015</v>
          </cell>
          <cell r="C583" t="str">
            <v>CHI</v>
          </cell>
          <cell r="D583">
            <v>4.13</v>
          </cell>
          <cell r="E583">
            <v>0</v>
          </cell>
          <cell r="F583">
            <v>0</v>
          </cell>
          <cell r="G583">
            <v>4.13</v>
          </cell>
        </row>
        <row r="584">
          <cell r="A584" t="str">
            <v>90663</v>
          </cell>
          <cell r="B584" t="str">
            <v>BOMBA DE PROJEÇÃO DE CONCRETO SECO, POTÊNCIA 10 CV, VAZÃO 6 M3/H - CHI DIURNO. AF_06/2015</v>
          </cell>
          <cell r="C584" t="str">
            <v>CHI</v>
          </cell>
          <cell r="D584">
            <v>4.43</v>
          </cell>
          <cell r="E584">
            <v>0</v>
          </cell>
          <cell r="F584">
            <v>0</v>
          </cell>
          <cell r="G584">
            <v>4.43</v>
          </cell>
        </row>
        <row r="585">
          <cell r="A585" t="str">
            <v>90669</v>
          </cell>
          <cell r="B585" t="str">
            <v>PROJETOR PNEUMÁTICO DE ARGAMASSA PARA CHAPISCO E REBOCO COM RECIPIENTE ACOPLADO, TIPO CANEQUINHA, COM COMPRESSOR DE AR REBOCÁVEL VAZÃO 89 PCM E MOTOR DIESEL DE 20 CV - CHI DIURNO. AF_06/2015</v>
          </cell>
          <cell r="C585" t="str">
            <v>CHI</v>
          </cell>
          <cell r="D585">
            <v>8.17</v>
          </cell>
          <cell r="E585">
            <v>0</v>
          </cell>
          <cell r="F585">
            <v>0</v>
          </cell>
          <cell r="G585">
            <v>8.17</v>
          </cell>
        </row>
        <row r="586">
          <cell r="A586" t="str">
            <v>90675</v>
          </cell>
          <cell r="B586" t="str">
            <v>PERFURATRIZ COM TORRE METÁLICA PARA EXECUÇÃO DE ESTACA HÉLICE CONTÍNUA, PROFUNDIDADE MÁXIMA DE 30 M, DIÂMETRO MÁXIMO DE 800 MM, POTÊNCIA INSTALADA DE 268 HP, MESA ROTATIVA COM TORQUE MÁXIMO DE 170 KNM - CHI DIURNO. AF_06/2015</v>
          </cell>
          <cell r="C586" t="str">
            <v>CHI</v>
          </cell>
          <cell r="D586">
            <v>318.77</v>
          </cell>
          <cell r="E586">
            <v>25.47</v>
          </cell>
          <cell r="F586">
            <v>4.34</v>
          </cell>
          <cell r="G586">
            <v>288.95999999999998</v>
          </cell>
        </row>
        <row r="587">
          <cell r="A587" t="str">
            <v>90681</v>
          </cell>
          <cell r="B587" t="str">
            <v>PERFURATRIZ HIDRÁULICA SOBRE CAMINHÃO COM TRADO CURTO ACOPLADO, PROFUNDIDADE MÁXIMA DE 20 M, DIÂMETRO MÁXIMO DE 1500 MM, POTÊNCIA INSTALADA DE 137 HP, MESA ROTATIVA COM TORQUE MÁXIMO DE 30 KNM - CHI DIURNO. AF_06/2015</v>
          </cell>
          <cell r="C587" t="str">
            <v>CHI</v>
          </cell>
          <cell r="D587">
            <v>182.79</v>
          </cell>
          <cell r="E587">
            <v>25.47</v>
          </cell>
          <cell r="F587">
            <v>4.34</v>
          </cell>
          <cell r="G587">
            <v>152.97999999999999</v>
          </cell>
        </row>
        <row r="588">
          <cell r="A588" t="str">
            <v>90687</v>
          </cell>
          <cell r="B588" t="str">
            <v>MANIPULADOR TELESCÓPICO, POTÊNCIA DE 85 HP, CAPACIDADE DE CARGA DE 3.500 KG, ALTURA MÁXIMA DE ELEVAÇÃO DE 12,3 M - CHI DIURNO. AF_06/2015</v>
          </cell>
          <cell r="C588" t="str">
            <v>CHI</v>
          </cell>
          <cell r="D588">
            <v>68.900000000000006</v>
          </cell>
          <cell r="E588">
            <v>27.33</v>
          </cell>
          <cell r="F588">
            <v>4.34</v>
          </cell>
          <cell r="G588">
            <v>37.229999999999997</v>
          </cell>
        </row>
        <row r="589">
          <cell r="A589" t="str">
            <v>90693</v>
          </cell>
          <cell r="B589" t="str">
            <v>MINICARREGADEIRA SOBRE RODAS, POTÊNCIA LÍQUIDA DE 47 HP, CAPACIDADE NOMINAL DE OPERAÇÃO DE 646 KG - CHI DIURNO. AF_06/2015</v>
          </cell>
          <cell r="C589" t="str">
            <v>CHI</v>
          </cell>
          <cell r="D589">
            <v>61.62</v>
          </cell>
          <cell r="E589">
            <v>27.33</v>
          </cell>
          <cell r="F589">
            <v>4.34</v>
          </cell>
          <cell r="G589">
            <v>29.95</v>
          </cell>
        </row>
        <row r="590">
          <cell r="A590" t="str">
            <v>90965</v>
          </cell>
          <cell r="B590" t="str">
            <v>COMPRESSOR DE AR REBOCÁVEL, VAZÃO 89 PCM, PRESSÃO EFETIVA DE TRABALHO 102 PSI, MOTOR DIESEL, POTÊNCIA 20 CV - CHI DIURNO. AF_06/2015</v>
          </cell>
          <cell r="C590" t="str">
            <v>CHI</v>
          </cell>
          <cell r="D590">
            <v>8.1300000000000008</v>
          </cell>
          <cell r="E590">
            <v>0</v>
          </cell>
          <cell r="F590">
            <v>0</v>
          </cell>
          <cell r="G590">
            <v>8.1300000000000008</v>
          </cell>
        </row>
        <row r="591">
          <cell r="A591" t="str">
            <v>90973</v>
          </cell>
          <cell r="B591" t="str">
            <v>COMPRESSOR DE AR REBOCAVEL, VAZÃO 250 PCM, PRESSAO DE TRABALHO 102 PSI, MOTOR A DIESEL POTÊNCIA 81 CV - CHI DIURNO. AF_06/2015</v>
          </cell>
          <cell r="C591" t="str">
            <v>CHI</v>
          </cell>
          <cell r="D591">
            <v>8.15</v>
          </cell>
          <cell r="E591">
            <v>0</v>
          </cell>
          <cell r="F591">
            <v>0</v>
          </cell>
          <cell r="G591">
            <v>8.15</v>
          </cell>
        </row>
        <row r="592">
          <cell r="A592" t="str">
            <v>90982</v>
          </cell>
          <cell r="B592" t="str">
            <v>COMPRESSOR DE AR REBOCÁVEL, VAZÃO 748 PCM, PRESSÃO EFETIVA DE TRABALHO 102 PSI, MOTOR DIESEL, POTÊNCIA 210 CV - CHI DIURNO. AF_06/2015</v>
          </cell>
          <cell r="C592" t="str">
            <v>CHI</v>
          </cell>
          <cell r="D592">
            <v>20.71</v>
          </cell>
          <cell r="E592">
            <v>0</v>
          </cell>
          <cell r="F592">
            <v>0</v>
          </cell>
          <cell r="G592">
            <v>20.71</v>
          </cell>
        </row>
        <row r="593">
          <cell r="A593" t="str">
            <v>91001</v>
          </cell>
          <cell r="B593" t="str">
            <v>COMPRESSOR DE AR REBOCAVEL, VAZÃO 400 PCM, PRESSAO DE TRABALHO 102 PSI, MOTOR A DIESEL POTÊNCIA 110 CV - CHI DIURNO. AF_06/2015</v>
          </cell>
          <cell r="C593" t="str">
            <v>CHI</v>
          </cell>
          <cell r="D593">
            <v>9.68</v>
          </cell>
          <cell r="E593">
            <v>0</v>
          </cell>
          <cell r="F593">
            <v>0</v>
          </cell>
          <cell r="G593">
            <v>9.68</v>
          </cell>
        </row>
        <row r="594">
          <cell r="A594" t="str">
            <v>91032</v>
          </cell>
          <cell r="B594" t="str">
            <v>CAMINHÃO TRUCADO (C/ TERCEIRO EIXO) ELETRÔNICO - POTÊNCIA 231CV - PBT = 22000KG - DIST. ENTRE EIXOS 5170 MM - INCLUI CARROCERIA FIXA ABERTA DE MADEIRA - CHI DIURNO. AF_06/2015</v>
          </cell>
          <cell r="C594" t="str">
            <v>CHI</v>
          </cell>
          <cell r="D594">
            <v>63.97</v>
          </cell>
          <cell r="E594">
            <v>24.76</v>
          </cell>
          <cell r="F594">
            <v>4.34</v>
          </cell>
          <cell r="G594">
            <v>34.869999999999997</v>
          </cell>
        </row>
        <row r="595">
          <cell r="A595" t="str">
            <v>91278</v>
          </cell>
          <cell r="B595" t="str">
            <v>PLACA VIBRATÓRIA REVERSÍVEL COM MOTOR 4 TEMPOS A GASOLINA, FORÇA CENTRÍFUGA DE 25 KN (2500 KGF), POTÊNCIA 5,5 CV - CHI DIURNO. AF_08/2015</v>
          </cell>
          <cell r="C595" t="str">
            <v>CHI</v>
          </cell>
          <cell r="D595">
            <v>0.77</v>
          </cell>
          <cell r="E595">
            <v>0</v>
          </cell>
          <cell r="F595">
            <v>0</v>
          </cell>
          <cell r="G595">
            <v>0.77</v>
          </cell>
        </row>
        <row r="596">
          <cell r="A596" t="str">
            <v>91285</v>
          </cell>
          <cell r="B596" t="str">
            <v>CORTADORA DE PISO COM MOTOR 4 TEMPOS A GASOLINA, POTÊNCIA DE 13 HP, COM DISCO DE CORTE DIAMANTADO SEGMENTADO PARA CONCRETO, DIÂMETRO DE 350 MM, FURO DE 1" (14 X 1") - CHI DIURNO. AF_08/2015</v>
          </cell>
          <cell r="C596" t="str">
            <v>CHI</v>
          </cell>
          <cell r="D596">
            <v>0.92</v>
          </cell>
          <cell r="E596">
            <v>0</v>
          </cell>
          <cell r="F596">
            <v>0</v>
          </cell>
          <cell r="G596">
            <v>0.92</v>
          </cell>
        </row>
        <row r="597">
          <cell r="A597" t="str">
            <v>91387</v>
          </cell>
          <cell r="B597" t="str">
            <v>CAMINHÃO BASCULANTE 10 M3, TRUCADO CABINE SIMPLES, PESO BRUTO TOTAL 23.000 KG, CARGA ÚTIL MÁXIMA 15.935 KG, DISTÂNCIA ENTRE EIXOS 4,80 M, POTÊNCIA 230 CV INCLUSIVE CAÇAMBA METÁLICA - CHI DIURNO. AF_06/2014</v>
          </cell>
          <cell r="C597" t="str">
            <v>CHI</v>
          </cell>
          <cell r="D597">
            <v>68.790000000000006</v>
          </cell>
          <cell r="E597">
            <v>23.35</v>
          </cell>
          <cell r="F597">
            <v>4.34</v>
          </cell>
          <cell r="G597">
            <v>41.1</v>
          </cell>
        </row>
        <row r="598">
          <cell r="A598" t="str">
            <v>91395</v>
          </cell>
          <cell r="B598" t="str">
            <v>CAMINHÃO TOCO, PBT 14.300 KG, CARGA ÚTIL MÁX. 9.710 KG, DIST. ENTRE EIXOS 3,56 M, POTÊNCIA 185 CV, INCLUSIVE CARROCERIA FIXA ABERTA DE MADEIRA P/ TRANSPORTE GERAL DE CARGA SECA, DIMEN. APROX. 2,50 X 6,50 X 0,50 M - CHI DIURNO. AF_06/2014</v>
          </cell>
          <cell r="C598" t="str">
            <v>CHI</v>
          </cell>
          <cell r="D598">
            <v>56.22</v>
          </cell>
          <cell r="E598">
            <v>24.76</v>
          </cell>
          <cell r="F598">
            <v>4.34</v>
          </cell>
          <cell r="G598">
            <v>27.12</v>
          </cell>
        </row>
        <row r="599">
          <cell r="A599" t="str">
            <v>91486</v>
          </cell>
          <cell r="B599" t="str">
            <v>ESPARGIDOR DE ASFALTO PRESSURIZADO, TANQUE 6 M3 COM ISOLAÇÃO TÉRMICA, AQUECIDO COM 2 MAÇARICOS, COM BARRA ESPARGIDORA 3,60 M, MONTADO SOBRE CAMINHÃO  TOCO, PBT 14.300 KG, POTÊNCIA 185 CV - CHI DIURNO. AF_08/2015</v>
          </cell>
          <cell r="C599" t="str">
            <v>CHI</v>
          </cell>
          <cell r="D599">
            <v>63.32</v>
          </cell>
          <cell r="E599">
            <v>24.76</v>
          </cell>
          <cell r="F599">
            <v>4.34</v>
          </cell>
          <cell r="G599">
            <v>34.22</v>
          </cell>
        </row>
        <row r="600">
          <cell r="A600" t="str">
            <v>91534</v>
          </cell>
          <cell r="B600" t="str">
            <v>COMPACTADOR DE SOLOS DE PERCUSSÃO (SOQUETE) COM MOTOR A GASOLINA 4 TEMPOS, POTÊNCIA 4 CV - CHI DIURNO. AF_08/2015</v>
          </cell>
          <cell r="C600" t="str">
            <v>CHI</v>
          </cell>
          <cell r="D600">
            <v>30.96</v>
          </cell>
          <cell r="E600">
            <v>25.47</v>
          </cell>
          <cell r="F600">
            <v>4.34</v>
          </cell>
          <cell r="G600">
            <v>1.1499999999999999</v>
          </cell>
        </row>
        <row r="601">
          <cell r="A601" t="str">
            <v>91635</v>
          </cell>
          <cell r="B601" t="str">
            <v>GUINDAUTO HIDRÁULICO, CAPACIDADE MÁXIMA DE CARGA 6500 KG, MOMENTO MÁXIMO DE CARGA 5,8 TM, ALCANCE MÁXIMO HORIZONTAL 7,60 M, INCLUSIVE CAMINHÃO TOCO PBT 9.700 KG, POTÊNCIA DE 160 CV - CHI DIURNO. AF_08/2015</v>
          </cell>
          <cell r="C601" t="str">
            <v>CHI</v>
          </cell>
          <cell r="D601">
            <v>59.07</v>
          </cell>
          <cell r="E601">
            <v>25.62</v>
          </cell>
          <cell r="F601">
            <v>4.34</v>
          </cell>
          <cell r="G601">
            <v>29.11</v>
          </cell>
        </row>
        <row r="602">
          <cell r="A602" t="str">
            <v>91646</v>
          </cell>
          <cell r="B602" t="str">
            <v>CAMINHÃO DE TRANSPORTE DE MATERIAL ASFÁLTICO 30.000 L, COM CAVALO MECÂNICO DE CAPACIDADE MÁXIMA DE TRAÇÃO COMBINADO DE 66.000 KG, POTÊNCIA 360 CV, INCLUSIVE TANQUE DE ASFALTO COM SERPENTINA - CHI DIURNO. AF_08/2015</v>
          </cell>
          <cell r="C602" t="str">
            <v>CHI</v>
          </cell>
          <cell r="D602">
            <v>98.37</v>
          </cell>
          <cell r="E602">
            <v>33.06</v>
          </cell>
          <cell r="F602">
            <v>4.34</v>
          </cell>
          <cell r="G602">
            <v>60.97</v>
          </cell>
        </row>
        <row r="603">
          <cell r="A603" t="str">
            <v>91693</v>
          </cell>
          <cell r="B603" t="str">
            <v>SERRA CIRCULAR DE BANCADA COM MOTOR ELÉTRICO POTÊNCIA DE 5HP, COM COIFA PARA DISCO 10" - CHI DIURNO. AF_08/2015</v>
          </cell>
          <cell r="C603" t="str">
            <v>CHI</v>
          </cell>
          <cell r="D603">
            <v>29.91</v>
          </cell>
          <cell r="E603">
            <v>25.47</v>
          </cell>
          <cell r="F603">
            <v>4.34</v>
          </cell>
          <cell r="G603">
            <v>0.1</v>
          </cell>
        </row>
        <row r="604">
          <cell r="A604" t="str">
            <v>92044</v>
          </cell>
          <cell r="B604" t="str">
            <v>DISTRIBUIDOR DE AGREGADOS REBOCAVEL, CAPACIDADE 1,9 M³, LARGURA DE TRABALHO 3,66 M - CHI DIURNO. AF_11/2015</v>
          </cell>
          <cell r="C604" t="str">
            <v>CHI</v>
          </cell>
          <cell r="D604">
            <v>6.54</v>
          </cell>
          <cell r="E604">
            <v>0</v>
          </cell>
          <cell r="F604">
            <v>0</v>
          </cell>
          <cell r="G604">
            <v>6.54</v>
          </cell>
        </row>
        <row r="605">
          <cell r="A605" t="str">
            <v>92107</v>
          </cell>
          <cell r="B605" t="str">
            <v>CAMINHÃO PARA EQUIPAMENTO DE LIMPEZA A SUCÇÃO COM CAMINHÃO TRUCADO DE PESO BRUTO TOTAL 23000 KG, CARGA ÚTIL MÁXIMA 15935 KG, DISTÂNCIA ENTRE EIXOS 4,80 M, POTÊNCIA 230 CV, INCLUSIVE LIMPADORA A SUCÇÃO, TANQUE 12000 L - CHI DIURNO. AF_11/2015</v>
          </cell>
          <cell r="C605" t="str">
            <v>CHI</v>
          </cell>
          <cell r="D605">
            <v>83.45</v>
          </cell>
          <cell r="E605">
            <v>24.76</v>
          </cell>
          <cell r="F605">
            <v>4.34</v>
          </cell>
          <cell r="G605">
            <v>54.35</v>
          </cell>
        </row>
        <row r="606">
          <cell r="A606" t="str">
            <v>92113</v>
          </cell>
          <cell r="B606" t="str">
            <v>PENEIRA ROTATIVA COM MOTOR ELÉTRICO TRIFÁSICO DE 2 CV, CILINDRO DE 1 M X 0,60 M, COM FUROS DE 3,17 MM - CHI DIURNO. AF_11/2015</v>
          </cell>
          <cell r="C606" t="str">
            <v>CHI</v>
          </cell>
          <cell r="D606">
            <v>0.99</v>
          </cell>
          <cell r="E606">
            <v>0</v>
          </cell>
          <cell r="F606">
            <v>0</v>
          </cell>
          <cell r="G606">
            <v>0.99</v>
          </cell>
        </row>
        <row r="607">
          <cell r="A607" t="str">
            <v>92119</v>
          </cell>
          <cell r="B607" t="str">
            <v>DOSADOR DE AREIA, CAPACIDADE DE 26 LITROS - CHI DIURNO. AF_11/2015</v>
          </cell>
          <cell r="C607" t="str">
            <v>CHI</v>
          </cell>
          <cell r="D607">
            <v>0.24</v>
          </cell>
          <cell r="E607">
            <v>0</v>
          </cell>
          <cell r="F607">
            <v>0</v>
          </cell>
          <cell r="G607">
            <v>0.24</v>
          </cell>
        </row>
        <row r="608">
          <cell r="A608" t="str">
            <v>92139</v>
          </cell>
          <cell r="B608" t="str">
            <v>CAMINHONETE COM MOTOR A DIESEL, POTÊNCIA 180 CV, CABINE DUPLA, 4X4 - CHI DIURNO. AF_11/2015</v>
          </cell>
          <cell r="C608" t="str">
            <v>CHI</v>
          </cell>
          <cell r="D608">
            <v>43.8</v>
          </cell>
          <cell r="E608">
            <v>22.75</v>
          </cell>
          <cell r="F608">
            <v>4.34</v>
          </cell>
          <cell r="G608">
            <v>16.71</v>
          </cell>
        </row>
        <row r="609">
          <cell r="A609" t="str">
            <v>92146</v>
          </cell>
          <cell r="B609" t="str">
            <v>CAMINHONETE CABINE SIMPLES COM MOTOR 1.6 FLEX, CÂMBIO MANUAL, POTÊNCIA 101/104 CV, 2 PORTAS - CHI DIURNO. AF_11/2015</v>
          </cell>
          <cell r="C609" t="str">
            <v>CHI</v>
          </cell>
          <cell r="D609">
            <v>33.200000000000003</v>
          </cell>
          <cell r="E609">
            <v>22.75</v>
          </cell>
          <cell r="F609">
            <v>4.34</v>
          </cell>
          <cell r="G609">
            <v>6.11</v>
          </cell>
        </row>
        <row r="610">
          <cell r="A610" t="str">
            <v>92243</v>
          </cell>
          <cell r="B610" t="str">
            <v>CAMINHÃO DE TRANSPORTE DE MATERIAL ASFÁLTICO 20.000 L, COM CAVALO MECÂNICO DE CAPACIDADE MÁXIMA DE TRAÇÃO COMBINADO DE 45.000 KG, POTÊNCIA 330 CV, INCLUSIVE TANQUE DE ASFALTO COM MAÇARICO - CHI DIURNO. AF_12/2015</v>
          </cell>
          <cell r="C610" t="str">
            <v>CHI</v>
          </cell>
          <cell r="D610">
            <v>81.75</v>
          </cell>
          <cell r="E610">
            <v>33.06</v>
          </cell>
          <cell r="F610">
            <v>4.34</v>
          </cell>
          <cell r="G610">
            <v>44.35</v>
          </cell>
        </row>
        <row r="611">
          <cell r="A611" t="str">
            <v>92717</v>
          </cell>
          <cell r="B611" t="str">
            <v>APARELHO PARA CORTE E SOLDA OXI-ACETILENO SOBRE RODAS, INCLUSIVE CILINDROS E MAÇARICOS - CHI DIURNO. AF_12/2015</v>
          </cell>
          <cell r="C611" t="str">
            <v>CHI</v>
          </cell>
          <cell r="D611">
            <v>0.16</v>
          </cell>
          <cell r="E611">
            <v>0</v>
          </cell>
          <cell r="F611">
            <v>0</v>
          </cell>
          <cell r="G611">
            <v>0.16</v>
          </cell>
        </row>
        <row r="612">
          <cell r="A612" t="str">
            <v>92961</v>
          </cell>
          <cell r="B612" t="str">
            <v>MÁQUINA EXTRUSORA DE CONCRETO PARA GUIAS E SARJETAS, MOTOR A DIESEL, POTÊNCIA 14 CV - CHI DIURNO. AF_12/2015</v>
          </cell>
          <cell r="C612" t="str">
            <v>CHI</v>
          </cell>
          <cell r="D612">
            <v>4.88</v>
          </cell>
          <cell r="E612">
            <v>0</v>
          </cell>
          <cell r="F612">
            <v>0</v>
          </cell>
          <cell r="G612">
            <v>4.88</v>
          </cell>
        </row>
        <row r="613">
          <cell r="A613" t="str">
            <v>92967</v>
          </cell>
          <cell r="B613" t="str">
            <v>MARTELO PERFURADOR PNEUMÁTICO MANUAL, HASTE 25 X 75 MM, 21 KG - CHI DIURNO. AF_12/2015</v>
          </cell>
          <cell r="C613" t="str">
            <v>CHI</v>
          </cell>
          <cell r="D613">
            <v>30.4</v>
          </cell>
          <cell r="E613">
            <v>23.98</v>
          </cell>
          <cell r="F613">
            <v>4.34</v>
          </cell>
          <cell r="G613">
            <v>2.08</v>
          </cell>
        </row>
        <row r="614">
          <cell r="A614" t="str">
            <v>93225</v>
          </cell>
          <cell r="B614" t="str">
            <v>PERFURATRIZ COM TORRE METÁLICA PARA EXECUÇÃO DE ESTACA HÉLICE CONTÍNUA, PROFUNDIDADE MÁXIMA DE 32 M, DIÂMETRO MÁXIMO DE 1000 MM, POTÊNCIA INSTALADA DE 350 HP, MESA ROTATIVA COM TORQUE MÁXIMO DE 263 KNM - CHI DIURNO. AF_01/2016</v>
          </cell>
          <cell r="C614" t="str">
            <v>CHI</v>
          </cell>
          <cell r="D614">
            <v>479.14</v>
          </cell>
          <cell r="E614">
            <v>25.47</v>
          </cell>
          <cell r="F614">
            <v>4.34</v>
          </cell>
          <cell r="G614">
            <v>449.33</v>
          </cell>
        </row>
        <row r="615">
          <cell r="A615" t="str">
            <v>93234</v>
          </cell>
          <cell r="B615" t="str">
            <v>BETONEIRA CAPACIDADE NOMINAL 400 L, CAPACIDADE DE MISTURA 310 L, MOTOR A GASOLINA POTÊNCIA 5,5 HP, SEM CARREGADOR - CHI DIURNO. AF_02/2016</v>
          </cell>
          <cell r="C615" t="str">
            <v>CHI</v>
          </cell>
          <cell r="D615">
            <v>0.41</v>
          </cell>
          <cell r="E615">
            <v>0</v>
          </cell>
          <cell r="F615">
            <v>0</v>
          </cell>
          <cell r="G615">
            <v>0.41</v>
          </cell>
        </row>
        <row r="616">
          <cell r="A616" t="str">
            <v>93244</v>
          </cell>
          <cell r="B616" t="str">
            <v>ROLO COMPACTADOR VIBRATÓRIO PÉ DE CARNEIRO PARA SOLOS, POTÊNCIA 80 HP, PESO OPERACIONAL SEM/COM LASTRO 7,4 / 8,8 T, LARGURA DE TRABALHO 1,68 M - CHI DIURNO. AF_02/2016</v>
          </cell>
          <cell r="C616" t="str">
            <v>CHI</v>
          </cell>
          <cell r="D616">
            <v>58.48</v>
          </cell>
          <cell r="E616">
            <v>21.54</v>
          </cell>
          <cell r="F616">
            <v>4.34</v>
          </cell>
          <cell r="G616">
            <v>32.6</v>
          </cell>
        </row>
        <row r="617">
          <cell r="A617" t="str">
            <v>93274</v>
          </cell>
          <cell r="B617" t="str">
            <v>GRUA ASCENSIONAL, LANÇA DE 30 M, CAPACIDADE DE 1,0 T A 30 M, ALTURA ATÉ 39 M - CHI DIURNO. AF_03/2016</v>
          </cell>
          <cell r="C617" t="str">
            <v>CHI</v>
          </cell>
          <cell r="D617">
            <v>60.65</v>
          </cell>
          <cell r="E617">
            <v>25.94</v>
          </cell>
          <cell r="F617">
            <v>4.34</v>
          </cell>
          <cell r="G617">
            <v>30.37</v>
          </cell>
        </row>
        <row r="618">
          <cell r="A618" t="str">
            <v>93282</v>
          </cell>
          <cell r="B618" t="str">
            <v>GUINCHO ELÉTRICO DE COLUNA, CAPACIDADE 400 KG, COM MOTO FREIO, MOTOR TRIFÁSICO DE 1,25 CV - CHI DIURNO. AF_03/2016</v>
          </cell>
          <cell r="C618" t="str">
            <v>CHI</v>
          </cell>
          <cell r="D618">
            <v>27.26</v>
          </cell>
          <cell r="E618">
            <v>22.63</v>
          </cell>
          <cell r="F618">
            <v>4.34</v>
          </cell>
          <cell r="G618">
            <v>0.28999999999999998</v>
          </cell>
        </row>
        <row r="619">
          <cell r="A619" t="str">
            <v>93288</v>
          </cell>
          <cell r="B619" t="str">
            <v>GUINDASTE HIDRÁULICO AUTOPROPELIDO, COM LANÇA TELESCÓPICA 40 M, CAPACIDADE MÁXIMA 60 T, POTÊNCIA 260 KW - CHI DIURNO. AF_03/2016</v>
          </cell>
          <cell r="C619" t="str">
            <v>CHI</v>
          </cell>
          <cell r="D619">
            <v>156.24</v>
          </cell>
          <cell r="E619">
            <v>25.94</v>
          </cell>
          <cell r="F619">
            <v>4.34</v>
          </cell>
          <cell r="G619">
            <v>125.96</v>
          </cell>
        </row>
        <row r="620">
          <cell r="A620" t="str">
            <v>93403</v>
          </cell>
          <cell r="B620" t="str">
            <v>GUINDAUTO HIDRÁULICO, CAPACIDADE MÁXIMA DE CARGA 3300 KG, MOMENTO MÁXIMO DE CARGA 5,8 TM, ALCANCE MÁXIMO HORIZONTAL 7,60 M, INCLUSIVE CAMINHÃO TOCO PBT 16.000 KG, POTÊNCIA DE 189 CV - CHI DIURNO. AF_03/2016</v>
          </cell>
          <cell r="C620" t="str">
            <v>CHI</v>
          </cell>
          <cell r="D620">
            <v>63.83</v>
          </cell>
          <cell r="E620">
            <v>25.62</v>
          </cell>
          <cell r="F620">
            <v>4.34</v>
          </cell>
          <cell r="G620">
            <v>33.869999999999997</v>
          </cell>
        </row>
        <row r="621">
          <cell r="A621" t="str">
            <v>93409</v>
          </cell>
          <cell r="B621" t="str">
            <v>MÁQUINA JATO DE PRESSAO PORTÁTIL, CAMARA DE 1 SAIDA, CAPACIDADE 280 L, DIAMETRO 670 MM, BICO DE JATO CURTO VENTURI DE 5/16'' , MANGUEIRA DE 1'' COM COMPRESSOR DE AR REBOCÁVEL 189 PCM E MOTOR DIESEL 63 CV - CHI DIURNO. AF_03/2016</v>
          </cell>
          <cell r="C621" t="str">
            <v>CHI</v>
          </cell>
          <cell r="D621">
            <v>40.369999999999997</v>
          </cell>
          <cell r="E621">
            <v>27.12</v>
          </cell>
          <cell r="F621">
            <v>4.34</v>
          </cell>
          <cell r="G621">
            <v>8.91</v>
          </cell>
        </row>
        <row r="622">
          <cell r="A622" t="str">
            <v>93416</v>
          </cell>
          <cell r="B622" t="str">
            <v>GERADOR PORTÁTIL MONOFÁSICO, POTÊNCIA 5500 VA, MOTOR A GASOLINA, POTÊNCIA DO MOTOR 13 CV - CHI DIURNO. AF_03/2016</v>
          </cell>
          <cell r="C622" t="str">
            <v>CHI</v>
          </cell>
          <cell r="D622">
            <v>0.38</v>
          </cell>
          <cell r="E622">
            <v>0</v>
          </cell>
          <cell r="F622">
            <v>0</v>
          </cell>
          <cell r="G622">
            <v>0.38</v>
          </cell>
        </row>
        <row r="623">
          <cell r="A623" t="str">
            <v>93422</v>
          </cell>
          <cell r="B623" t="str">
            <v>GRUPO GERADOR REBOCÁVEL, POTÊNCIA 66 KVA, MOTOR A DIESEL - CHI DIURNO. AF_03/2016</v>
          </cell>
          <cell r="C623" t="str">
            <v>CHI</v>
          </cell>
          <cell r="D623">
            <v>5.13</v>
          </cell>
          <cell r="E623">
            <v>0</v>
          </cell>
          <cell r="F623">
            <v>0</v>
          </cell>
          <cell r="G623">
            <v>5.13</v>
          </cell>
        </row>
        <row r="624">
          <cell r="A624" t="str">
            <v>93428</v>
          </cell>
          <cell r="B624" t="str">
            <v>GRUPO GERADOR ESTACIONÁRIO, POTÊNCIA 150 KVA, MOTOR A DIESEL- CHI DIURNO. AF_03/2016</v>
          </cell>
          <cell r="C624" t="str">
            <v>CHI</v>
          </cell>
          <cell r="D624">
            <v>7.25</v>
          </cell>
          <cell r="E624">
            <v>0</v>
          </cell>
          <cell r="F624">
            <v>0</v>
          </cell>
          <cell r="G624">
            <v>7.25</v>
          </cell>
        </row>
        <row r="625">
          <cell r="A625" t="str">
            <v>93434</v>
          </cell>
          <cell r="B625" t="str">
            <v>USINA DE MISTURA ASFÁLTICA À QUENTE, TIPO CONTRA FLUXO, PROD 40 A 80 TON/HORA - CHI DIURNO. AF_03/2016</v>
          </cell>
          <cell r="C625" t="str">
            <v>CHI</v>
          </cell>
          <cell r="D625">
            <v>239.33</v>
          </cell>
          <cell r="E625">
            <v>88.64</v>
          </cell>
          <cell r="F625">
            <v>25.74</v>
          </cell>
          <cell r="G625">
            <v>124.95</v>
          </cell>
        </row>
        <row r="626">
          <cell r="A626" t="str">
            <v>93440</v>
          </cell>
          <cell r="B626" t="str">
            <v>USINA DE ASFALTO À FRIO, CAPACIDADE DE 40 A 60 TON/HORA, ELÉTRICA POTÊNCIA 30 CV - CHI DIURNO. AF_03/2016</v>
          </cell>
          <cell r="C626" t="str">
            <v>CHI</v>
          </cell>
          <cell r="D626">
            <v>121.39</v>
          </cell>
          <cell r="E626">
            <v>88.64</v>
          </cell>
          <cell r="F626">
            <v>25.74</v>
          </cell>
          <cell r="G626">
            <v>7.01</v>
          </cell>
        </row>
        <row r="627">
          <cell r="A627" t="str">
            <v>95122</v>
          </cell>
          <cell r="B627" t="str">
            <v>USINA MISTURADORA DE SOLOS, CAPACIDADE DE 200 A 500 TON/H, POTENCIA 75KW - CHI DIURNO. AF_07/2016</v>
          </cell>
          <cell r="C627" t="str">
            <v>CHI</v>
          </cell>
          <cell r="D627">
            <v>171.67</v>
          </cell>
          <cell r="E627">
            <v>88.64</v>
          </cell>
          <cell r="F627">
            <v>25.74</v>
          </cell>
          <cell r="G627">
            <v>57.29</v>
          </cell>
        </row>
        <row r="628">
          <cell r="A628" t="str">
            <v>95128</v>
          </cell>
          <cell r="B628" t="str">
            <v>DISTRIBUIDOR DE AGREGADOS AUTOPROPELIDO, CAP 3 M3, A DIESEL, POTÊNCIA 176CV - CHI DIURNO. AF_07/2016</v>
          </cell>
          <cell r="C628" t="str">
            <v>CHI</v>
          </cell>
          <cell r="D628">
            <v>48.74</v>
          </cell>
          <cell r="E628">
            <v>25.47</v>
          </cell>
          <cell r="F628">
            <v>4.34</v>
          </cell>
          <cell r="G628">
            <v>18.93</v>
          </cell>
        </row>
        <row r="629">
          <cell r="A629" t="str">
            <v>95140</v>
          </cell>
          <cell r="B629" t="str">
            <v>TALHA MANUAL DE CORRENTE, CAPACIDADE DE 2 TON. COM ELEVAÇÃO DE 3 M - CHI DIURNO. AF_07/2016</v>
          </cell>
          <cell r="C629" t="str">
            <v>CHI</v>
          </cell>
          <cell r="D629">
            <v>0.03</v>
          </cell>
          <cell r="E629">
            <v>0</v>
          </cell>
          <cell r="F629">
            <v>0</v>
          </cell>
          <cell r="G629">
            <v>0.03</v>
          </cell>
        </row>
        <row r="630">
          <cell r="A630" t="str">
            <v>95213</v>
          </cell>
          <cell r="B630" t="str">
            <v>GRUA ASCENCIONAL, LANÇA DE 42 M, CAPACIDADE DE 1,5 T A 30 M, ALTURA ATÉ 39 M - CHI DIURNO. AF_08/2016</v>
          </cell>
          <cell r="C630" t="str">
            <v>CHI</v>
          </cell>
          <cell r="D630">
            <v>87.71</v>
          </cell>
          <cell r="E630">
            <v>25.94</v>
          </cell>
          <cell r="F630">
            <v>4.34</v>
          </cell>
          <cell r="G630">
            <v>57.43</v>
          </cell>
        </row>
        <row r="631">
          <cell r="A631" t="str">
            <v>95259</v>
          </cell>
          <cell r="B631" t="str">
            <v>MARTELO DEMOLIDOR PNEUMÁTICO MANUAL, 32 KG - CHI DIURNO. AF_09/2016</v>
          </cell>
          <cell r="C631" t="str">
            <v>CHI</v>
          </cell>
          <cell r="D631">
            <v>30.11</v>
          </cell>
          <cell r="E631">
            <v>23.98</v>
          </cell>
          <cell r="F631">
            <v>4.34</v>
          </cell>
          <cell r="G631">
            <v>1.79</v>
          </cell>
        </row>
        <row r="632">
          <cell r="A632" t="str">
            <v>95265</v>
          </cell>
          <cell r="B632" t="str">
            <v>COMPACTADOR DE SOLOS DE PERCUSÃO (SOQUETE) COM MOTOR A GASOLINA, POTÊNCIA 3 CV - CHI DIURNO. AF_09/2016</v>
          </cell>
          <cell r="C632" t="str">
            <v>CHI</v>
          </cell>
          <cell r="D632">
            <v>0.99</v>
          </cell>
          <cell r="E632">
            <v>0</v>
          </cell>
          <cell r="F632">
            <v>0</v>
          </cell>
          <cell r="G632">
            <v>0.99</v>
          </cell>
        </row>
        <row r="633">
          <cell r="A633" t="str">
            <v>95271</v>
          </cell>
          <cell r="B633" t="str">
            <v>RÉGUA VIBRATÓRIA DUPLA PARA CONCRETO, PESO DE 60KG, COMPRIMENTO 4 M, COM MOTOR A GASOLINA, POTÊNCIA 5,5 HP - CHI DIURNO. AF_09/2016</v>
          </cell>
          <cell r="C633" t="str">
            <v>CHI</v>
          </cell>
          <cell r="D633">
            <v>0.55000000000000004</v>
          </cell>
          <cell r="E633">
            <v>0</v>
          </cell>
          <cell r="F633">
            <v>0</v>
          </cell>
          <cell r="G633">
            <v>0.55000000000000004</v>
          </cell>
        </row>
        <row r="634">
          <cell r="A634" t="str">
            <v>95277</v>
          </cell>
          <cell r="B634" t="str">
            <v>POLIDORA DE PISO (POLITRIZ), PESO DE 100KG, DIÂMETRO 450 MM, MOTOR ELÉTRICO, POTÊNCIA 4 HP - CHI DIURNO. AF_09/2016</v>
          </cell>
          <cell r="C634" t="str">
            <v>CHI</v>
          </cell>
          <cell r="D634">
            <v>0.54</v>
          </cell>
          <cell r="E634">
            <v>0</v>
          </cell>
          <cell r="F634">
            <v>0</v>
          </cell>
          <cell r="G634">
            <v>0.54</v>
          </cell>
        </row>
        <row r="635">
          <cell r="A635" t="str">
            <v>95283</v>
          </cell>
          <cell r="B635" t="str">
            <v>DESEMPENADEIRA DE CONCRETO, PESO DE 78 KG, 4 PÁS, MOTOR A GASOLINA, POTÊNCIA 5,5 HP - CHI DIURNO. AF_09/2016</v>
          </cell>
          <cell r="C635" t="str">
            <v>CHI</v>
          </cell>
          <cell r="D635">
            <v>0.66</v>
          </cell>
          <cell r="E635">
            <v>0</v>
          </cell>
          <cell r="F635">
            <v>0</v>
          </cell>
          <cell r="G635">
            <v>0.66</v>
          </cell>
        </row>
        <row r="636">
          <cell r="A636" t="str">
            <v>95621</v>
          </cell>
          <cell r="B636" t="str">
            <v>PERFURATRIZ PNEUMATICA MANUAL DE PESO MEDIO, MARTELETE, 18KG, COMPRIMENTO MÁXIMO DE CURSO DE 6 M, DIAMETRO DO PISTAO DE 5,5 CM - CHI DIURNO. AF_11/2016</v>
          </cell>
          <cell r="C636" t="str">
            <v>CHI</v>
          </cell>
          <cell r="D636">
            <v>29.78</v>
          </cell>
          <cell r="E636">
            <v>23.98</v>
          </cell>
          <cell r="F636">
            <v>4.34</v>
          </cell>
          <cell r="G636">
            <v>1.46</v>
          </cell>
        </row>
        <row r="637">
          <cell r="A637" t="str">
            <v>95632</v>
          </cell>
          <cell r="B637" t="str">
            <v>ROLO COMPACTADOR VIBRATORIO TANDEM, ACO LISO, POTENCIA 125 HP, PESO SEM/COM LASTRO 10,20/11,65 T, LARGURA DE TRABALHO 1,73 M - CHI DIURNO. AF_11/2016</v>
          </cell>
          <cell r="C637" t="str">
            <v>CHI</v>
          </cell>
          <cell r="D637">
            <v>72.78</v>
          </cell>
          <cell r="E637">
            <v>21.54</v>
          </cell>
          <cell r="F637">
            <v>4.34</v>
          </cell>
          <cell r="G637">
            <v>46.9</v>
          </cell>
        </row>
        <row r="638">
          <cell r="A638" t="str">
            <v>95703</v>
          </cell>
          <cell r="B638" t="str">
            <v>PERFURATRIZ MANUAL, TORQUE MAXIMO 55 KGF.M, POTENCIA 5 CV, COM DIAMETRO MAXIMO 8 1/2" - CHI DIURNO. AF_11/2016</v>
          </cell>
          <cell r="C638" t="str">
            <v>CHI</v>
          </cell>
          <cell r="D638">
            <v>35.78</v>
          </cell>
          <cell r="E638">
            <v>25.47</v>
          </cell>
          <cell r="F638">
            <v>4.34</v>
          </cell>
          <cell r="G638">
            <v>5.97</v>
          </cell>
        </row>
        <row r="639">
          <cell r="A639" t="str">
            <v>95709</v>
          </cell>
          <cell r="B639" t="str">
            <v>PERFURATRIZ SOBRE ESTEIRA, TORQUE MÁXIMO 600 KGF, POTÊNCIA ENTRE 50 E 60 HP, DIÂMETRO MÁXIMO 10 - CHI DIURNO. AF_11/2016</v>
          </cell>
          <cell r="C639" t="str">
            <v>CHI</v>
          </cell>
          <cell r="D639">
            <v>90.05</v>
          </cell>
          <cell r="E639">
            <v>25.47</v>
          </cell>
          <cell r="F639">
            <v>4.34</v>
          </cell>
          <cell r="G639">
            <v>60.24</v>
          </cell>
        </row>
        <row r="640">
          <cell r="A640" t="str">
            <v>95715</v>
          </cell>
          <cell r="B640" t="str">
            <v>ESCAVADEIRA HIDRAULICA SOBRE ESTEIRA, COM GARRA GIRATORIA DE MANDIBULAS, PESO OPERACIONAL ENTRE 22,00 E 25,50 TON, POTENCIA LIQUIDA ENTRE 150 E 160 HP - CHI DIURNO. AF_11/2016</v>
          </cell>
          <cell r="C640" t="str">
            <v>CHI</v>
          </cell>
          <cell r="D640">
            <v>106.98</v>
          </cell>
          <cell r="E640">
            <v>30.31</v>
          </cell>
          <cell r="F640">
            <v>4.34</v>
          </cell>
          <cell r="G640">
            <v>72.33</v>
          </cell>
        </row>
        <row r="641">
          <cell r="A641" t="str">
            <v>95721</v>
          </cell>
          <cell r="B641" t="str">
            <v>ESCAVADEIRA HIDRAULICA SOBRE ESTEIRA, EQUIPADA COM CLAMSHELL, COM CAPACIDADE DA CAÇAMBA ENTRE 1,20 E 1,50 M3, PESO OPERACIONAL ENTRE 20,00 E 22,00 TON, POTENCIA LIQUIDA ENTRE 150 E 160 HP - CHI DIURNO. AF_11/2016</v>
          </cell>
          <cell r="C641" t="str">
            <v>CHI</v>
          </cell>
          <cell r="D641">
            <v>104.28</v>
          </cell>
          <cell r="E641">
            <v>30.31</v>
          </cell>
          <cell r="F641">
            <v>4.34</v>
          </cell>
          <cell r="G641">
            <v>69.63</v>
          </cell>
        </row>
        <row r="642">
          <cell r="A642" t="str">
            <v>95873</v>
          </cell>
          <cell r="B642" t="str">
            <v>GRUPO GERADOR COM CARENAGEM, MOTOR DIESEL POTÊNCIA STANDART ENTRE 250 E 260 KVA - CHI DIURNO. AF_12/2016</v>
          </cell>
          <cell r="C642" t="str">
            <v>CHI</v>
          </cell>
          <cell r="D642">
            <v>11.61</v>
          </cell>
          <cell r="E642">
            <v>0</v>
          </cell>
          <cell r="F642">
            <v>0</v>
          </cell>
          <cell r="G642">
            <v>11.61</v>
          </cell>
        </row>
        <row r="643">
          <cell r="A643" t="str">
            <v>96014</v>
          </cell>
          <cell r="B643" t="str">
            <v>TRATOR DE PNEUS COM POTÊNCIA DE 122 CV, TRAÇÃO 4X4, COM VASSOURA MECÂNICA ACOPLADA - CHI DIURNO. AF_02/2017</v>
          </cell>
          <cell r="C643" t="str">
            <v>CHI</v>
          </cell>
          <cell r="D643">
            <v>66.680000000000007</v>
          </cell>
          <cell r="E643">
            <v>31.58</v>
          </cell>
          <cell r="F643">
            <v>4.34</v>
          </cell>
          <cell r="G643">
            <v>30.76</v>
          </cell>
        </row>
        <row r="644">
          <cell r="A644" t="str">
            <v>96021</v>
          </cell>
          <cell r="B644" t="str">
            <v>TRATOR DE PNEUS COM POTÊNCIA DE 122 CV, TRAÇÃO 4X4, COM GRADE DE DISCOS ACOPLADA - CHI DIURNO. AF_02/2017</v>
          </cell>
          <cell r="C644" t="str">
            <v>CHI</v>
          </cell>
          <cell r="D644">
            <v>66.41</v>
          </cell>
          <cell r="E644">
            <v>31.58</v>
          </cell>
          <cell r="F644">
            <v>4.34</v>
          </cell>
          <cell r="G644">
            <v>30.49</v>
          </cell>
        </row>
        <row r="645">
          <cell r="A645" t="str">
            <v>96029</v>
          </cell>
          <cell r="B645" t="str">
            <v>TRATOR DE PNEUS COM POTÊNCIA DE 85 CV, TRAÇÃO 4X4, COM GRADE DE DISCOS ACOPLADA - CHI DIURNO. AF_02/2017</v>
          </cell>
          <cell r="C645" t="str">
            <v>CHI</v>
          </cell>
          <cell r="D645">
            <v>59.48</v>
          </cell>
          <cell r="E645">
            <v>31.58</v>
          </cell>
          <cell r="F645">
            <v>4.34</v>
          </cell>
          <cell r="G645">
            <v>23.56</v>
          </cell>
        </row>
        <row r="646">
          <cell r="A646" t="str">
            <v>96036</v>
          </cell>
          <cell r="B646" t="str">
            <v>CAMINHÃO BASCULANTE 10 M3, TRUCADO, POTÊNCIA 230 CV, INCLUSIVE CAÇAMBA METÁLICA, COM DISTRIBUIDOR DE AGREGADOS ACOPLADO - CHI DIURNO. AF_02/2017</v>
          </cell>
          <cell r="C646" t="str">
            <v>CHI</v>
          </cell>
          <cell r="D646">
            <v>73.599999999999994</v>
          </cell>
          <cell r="E646">
            <v>23.35</v>
          </cell>
          <cell r="F646">
            <v>4.34</v>
          </cell>
          <cell r="G646">
            <v>45.91</v>
          </cell>
        </row>
        <row r="647">
          <cell r="A647" t="str">
            <v>96155</v>
          </cell>
          <cell r="B647" t="str">
            <v>TRATOR DE PNEUS COM POTÊNCIA DE 85 CV, TRAÇÃO 4X4, COM VASSOURA MECÂNICA ACOPLADA - CHI DIURNO. AF_02/2017</v>
          </cell>
          <cell r="C647" t="str">
            <v>CHI</v>
          </cell>
          <cell r="D647">
            <v>59.75</v>
          </cell>
          <cell r="E647">
            <v>31.58</v>
          </cell>
          <cell r="F647">
            <v>4.34</v>
          </cell>
          <cell r="G647">
            <v>23.83</v>
          </cell>
        </row>
        <row r="648">
          <cell r="A648" t="str">
            <v>96156</v>
          </cell>
          <cell r="B648" t="str">
            <v>MINICARREGADEIRA SOBRE RODAS POTENCIA 47HP CAPACIDADE OPERACAO 646 KG, COM VASSOURA MECÂNICA ACOPLADA - CHI DIURNO. AF_03/2017</v>
          </cell>
          <cell r="C648" t="str">
            <v>CHI</v>
          </cell>
          <cell r="D648">
            <v>68.58</v>
          </cell>
          <cell r="E648">
            <v>27.33</v>
          </cell>
          <cell r="F648">
            <v>4.34</v>
          </cell>
          <cell r="G648">
            <v>36.909999999999997</v>
          </cell>
        </row>
        <row r="649">
          <cell r="A649" t="str">
            <v>96159</v>
          </cell>
          <cell r="B649" t="str">
            <v>MÁQUINA DEMARCADORA DE FAIXA DE TRÁFEGO À FRIO, AUTOPROPELIDA, POTÊNCIA 38 HP - CHI DIURNO. AF_07/2016</v>
          </cell>
          <cell r="C649" t="str">
            <v>CHI</v>
          </cell>
          <cell r="D649">
            <v>83.86</v>
          </cell>
          <cell r="E649">
            <v>27.57</v>
          </cell>
          <cell r="F649">
            <v>4.34</v>
          </cell>
          <cell r="G649">
            <v>51.95</v>
          </cell>
        </row>
        <row r="650">
          <cell r="A650" t="str">
            <v>96246</v>
          </cell>
          <cell r="B650" t="str">
            <v>MINIESCAVADEIRA SOBRE ESTEIRAS, POTENCIA LIQUIDA DE *30* HP, PESO OPERACIONAL DE *3.500* KG - CHI DIURNO. AF_04/2017</v>
          </cell>
          <cell r="C650" t="str">
            <v>CHI</v>
          </cell>
          <cell r="D650">
            <v>67.47</v>
          </cell>
          <cell r="E650">
            <v>30.31</v>
          </cell>
          <cell r="F650">
            <v>4.34</v>
          </cell>
          <cell r="G650">
            <v>32.82</v>
          </cell>
        </row>
        <row r="651">
          <cell r="A651" t="str">
            <v>96464</v>
          </cell>
          <cell r="B651" t="str">
            <v>ROLO COMPACTADOR DE PNEUS, ESTATICO, PRESSAO VARIAVEL, POTENCIA 110 HP, PESO SEM/COM LASTRO 10,8/27 T, LARGURA DE ROLAGEM 2,30 M - CHI DIURNO. AF_06/2017</v>
          </cell>
          <cell r="C651" t="str">
            <v>CHI</v>
          </cell>
          <cell r="D651">
            <v>77.900000000000006</v>
          </cell>
          <cell r="E651">
            <v>21.54</v>
          </cell>
          <cell r="F651">
            <v>4.34</v>
          </cell>
          <cell r="G651">
            <v>52.02</v>
          </cell>
        </row>
        <row r="652">
          <cell r="A652" t="str">
            <v>98765</v>
          </cell>
          <cell r="B652" t="str">
            <v>INVERSOR DE SOLDA MONOFÁSICO DE 160 A, POTÊNCIA DE 5400 W, TENSÃO DE 220 V, PARA SOLDA COM ELETRODOS DE 2,0 A 4,0 MM E PROCESSO TIG - CHI DIURNO. AF_06/2018</v>
          </cell>
          <cell r="C652" t="str">
            <v>CHI</v>
          </cell>
          <cell r="D652">
            <v>0.06</v>
          </cell>
          <cell r="E652">
            <v>0</v>
          </cell>
          <cell r="F652">
            <v>0</v>
          </cell>
          <cell r="G652">
            <v>0.06</v>
          </cell>
        </row>
        <row r="653">
          <cell r="A653" t="str">
            <v>99834</v>
          </cell>
          <cell r="B653" t="str">
            <v>LAVADORA DE ALTA PRESSAO (LAVA-JATO) PARA AGUA FRIA, PRESSAO DE OPERACAO ENTRE 1400 E 1900 LIB/POL2, VAZAO MAXIMA ENTRE 400 E 700 L/H - CHI DIURNO. AF_04/2019</v>
          </cell>
          <cell r="C653" t="str">
            <v>CHI</v>
          </cell>
          <cell r="D653">
            <v>0.22</v>
          </cell>
          <cell r="E653">
            <v>0</v>
          </cell>
          <cell r="F653">
            <v>0</v>
          </cell>
          <cell r="G653">
            <v>0.22</v>
          </cell>
        </row>
        <row r="654">
          <cell r="A654" t="str">
            <v>100642</v>
          </cell>
          <cell r="B654" t="str">
            <v>USINA DE MISTURA ASFÁLTICA À QUENTE, TIPO CONTRA FLUXO, PROD 100 A 140 TON/HORA - CHI DIURNO. AF_12/2019</v>
          </cell>
          <cell r="C654" t="str">
            <v>CHI</v>
          </cell>
          <cell r="D654">
            <v>182.65</v>
          </cell>
          <cell r="E654">
            <v>24.84</v>
          </cell>
          <cell r="F654">
            <v>4.34</v>
          </cell>
          <cell r="G654">
            <v>153.47</v>
          </cell>
        </row>
        <row r="655">
          <cell r="A655" t="str">
            <v>100648</v>
          </cell>
          <cell r="B655" t="str">
            <v>USINA DE ASFALTO, TIPO GRAVIMÉTRICA, PROD 150 TON/HORA - CHI DIURNO. AF_12/2019</v>
          </cell>
          <cell r="C655" t="str">
            <v>CHI</v>
          </cell>
          <cell r="D655">
            <v>349.74</v>
          </cell>
          <cell r="E655">
            <v>24.84</v>
          </cell>
          <cell r="F655">
            <v>4.34</v>
          </cell>
          <cell r="G655">
            <v>320.56</v>
          </cell>
        </row>
        <row r="656">
          <cell r="A656" t="str">
            <v>102274</v>
          </cell>
          <cell r="B656" t="str">
            <v>MARTELO DEMOLIDOR ELÉTRICO, COM POTÊNCIA DE 2.000 W, 1.000 IMPACTOS POR MINUTO, PESO DE 30 KG -  CHI DIURNO. AF_01/2021</v>
          </cell>
          <cell r="C656" t="str">
            <v>CHI</v>
          </cell>
          <cell r="D656">
            <v>29.2</v>
          </cell>
          <cell r="E656">
            <v>23.98</v>
          </cell>
          <cell r="F656">
            <v>4.34</v>
          </cell>
          <cell r="G656">
            <v>0.88</v>
          </cell>
        </row>
        <row r="657">
          <cell r="A657" t="str">
            <v>104092</v>
          </cell>
          <cell r="B657" t="str">
            <v>TERMOFUSORA PARA TUBOS E CONEXÕES EM PPR COM DIÂMETROS DE 20 A 63 MM, POTÊNCIA DE 800 W, TENSAO 220 V - CHI DIURNO. AF_05/2022</v>
          </cell>
          <cell r="C657" t="str">
            <v>CHI</v>
          </cell>
          <cell r="D657">
            <v>0.13</v>
          </cell>
          <cell r="E657">
            <v>0</v>
          </cell>
          <cell r="F657">
            <v>0</v>
          </cell>
          <cell r="G657">
            <v>0.13</v>
          </cell>
        </row>
        <row r="658">
          <cell r="A658" t="str">
            <v>104098</v>
          </cell>
          <cell r="B658" t="str">
            <v>TERMOFUSORA PARA TUBOS E CONEXÕES EM PPR COM DIÂMETROS DE 75 A 110 MM, POTÊNCIA DE *1100* W, TENSÃO 220 V - CHI DIURNO. AF_05/2022</v>
          </cell>
          <cell r="C658" t="str">
            <v>CHI</v>
          </cell>
          <cell r="D658">
            <v>0.19</v>
          </cell>
          <cell r="E658">
            <v>0</v>
          </cell>
          <cell r="F658">
            <v>0</v>
          </cell>
          <cell r="G658">
            <v>0.19</v>
          </cell>
        </row>
        <row r="659">
          <cell r="A659" t="str">
            <v>5089</v>
          </cell>
          <cell r="B659" t="str">
            <v>ROLO COMPACTADOR VIBRATÓRIO PÉ DE CARNEIRO PARA SOLOS, POTÊNCIA 80 HP, PESO OPERACIONAL SEM/COM LASTRO 7,4 / 8,8 T, LARGURA DE TRABALHO 1,68 M - MANUTENÇÃO. AF_02/2016</v>
          </cell>
          <cell r="C659" t="str">
            <v>H</v>
          </cell>
          <cell r="D659">
            <v>35.83</v>
          </cell>
          <cell r="E659">
            <v>0</v>
          </cell>
          <cell r="F659">
            <v>0</v>
          </cell>
          <cell r="G659">
            <v>35.83</v>
          </cell>
        </row>
        <row r="660">
          <cell r="A660" t="str">
            <v>5627</v>
          </cell>
          <cell r="B660" t="str">
            <v>ESCAVADEIRA HIDRÁULICA SOBRE ESTEIRAS, CAÇAMBA 0,80 M3, PESO OPERACIONAL 17 T, POTENCIA BRUTA 111 HP - DEPRECIAÇÃO. AF_06/2014</v>
          </cell>
          <cell r="C660" t="str">
            <v>H</v>
          </cell>
          <cell r="D660">
            <v>54.32</v>
          </cell>
          <cell r="E660">
            <v>0</v>
          </cell>
          <cell r="F660">
            <v>0</v>
          </cell>
          <cell r="G660">
            <v>54.32</v>
          </cell>
        </row>
        <row r="661">
          <cell r="A661" t="str">
            <v>5628</v>
          </cell>
          <cell r="B661" t="str">
            <v>ESCAVADEIRA HIDRÁULICA SOBRE ESTEIRAS, CAÇAMBA 0,80 M3, PESO OPERACIONAL 17 T, POTENCIA BRUTA 111 HP - JUROS. AF_06/2014</v>
          </cell>
          <cell r="C661" t="str">
            <v>H</v>
          </cell>
          <cell r="D661">
            <v>7.37</v>
          </cell>
          <cell r="E661">
            <v>0</v>
          </cell>
          <cell r="F661">
            <v>0</v>
          </cell>
          <cell r="G661">
            <v>7.37</v>
          </cell>
        </row>
        <row r="662">
          <cell r="A662" t="str">
            <v>5629</v>
          </cell>
          <cell r="B662" t="str">
            <v>ESCAVADEIRA HIDRÁULICA SOBRE ESTEIRAS, CAÇAMBA 0,80 M3, PESO OPERACIONAL 17 T, POTENCIA BRUTA 111 HP - MANUTENÇÃO. AF_06/2014</v>
          </cell>
          <cell r="C662" t="str">
            <v>H</v>
          </cell>
          <cell r="D662">
            <v>67.900000000000006</v>
          </cell>
          <cell r="E662">
            <v>0</v>
          </cell>
          <cell r="F662">
            <v>0</v>
          </cell>
          <cell r="G662">
            <v>67.900000000000006</v>
          </cell>
        </row>
        <row r="663">
          <cell r="A663" t="str">
            <v>5630</v>
          </cell>
          <cell r="B663" t="str">
            <v>ESCAVADEIRA HIDRÁULICA SOBRE ESTEIRAS, CAÇAMBA 0,80 M3, PESO OPERACIONAL 17 T, POTENCIA BRUTA 111 HP - MATERIAIS NA OPERAÇÃO. AF_06/2014</v>
          </cell>
          <cell r="C663" t="str">
            <v>H</v>
          </cell>
          <cell r="D663">
            <v>61.71</v>
          </cell>
          <cell r="E663">
            <v>0</v>
          </cell>
          <cell r="F663">
            <v>61.71</v>
          </cell>
          <cell r="G663">
            <v>0</v>
          </cell>
        </row>
        <row r="664">
          <cell r="A664" t="str">
            <v>5658</v>
          </cell>
          <cell r="B664" t="str">
            <v>GRADE DE DISCO CONTROLE REMOTO REBOCÁVEL, COM 24 DISCOS 24 X 6 MM COM PNEUS PARA TRANSPORTE - MANUTENÇÃO. AF_06/2014</v>
          </cell>
          <cell r="C664" t="str">
            <v>H</v>
          </cell>
          <cell r="D664">
            <v>2.66</v>
          </cell>
          <cell r="E664">
            <v>0</v>
          </cell>
          <cell r="F664">
            <v>0</v>
          </cell>
          <cell r="G664">
            <v>2.66</v>
          </cell>
        </row>
        <row r="665">
          <cell r="A665" t="str">
            <v>5664</v>
          </cell>
          <cell r="B665" t="str">
            <v>RETROESCAVADEIRA SOBRE RODAS COM CARREGADEIRA, TRAÇÃO 4X4, POTÊNCIA LÍQ. 88 HP, CAÇAMBA CARREG. CAP. MÍN. 1 M3, CAÇAMBA RETRO CAP. 0,26 M3, PESO OPERACIONAL MÍN. 6.674 KG, PROFUNDIDADE ESCAVAÇÃO MÁX. 4,37 M - MANUTENÇÃO. AF_06/2014</v>
          </cell>
          <cell r="C665" t="str">
            <v>H</v>
          </cell>
          <cell r="D665">
            <v>34.97</v>
          </cell>
          <cell r="E665">
            <v>0</v>
          </cell>
          <cell r="F665">
            <v>0</v>
          </cell>
          <cell r="G665">
            <v>34.97</v>
          </cell>
        </row>
        <row r="666">
          <cell r="A666" t="str">
            <v>5667</v>
          </cell>
          <cell r="B666" t="str">
            <v>RETROESCAVADEIRA SOBRE RODAS COM CARREGADEIRA, TRAÇÃO 4X2, POTÊNCIA LÍQ. 79 HP, CAÇAMBA CARREG. CAP. MÍN. 1 M3, CAÇAMBA RETRO CAP. 0,20 M3, PESO OPERACIONAL MÍN. 6.570 KG, PROFUNDIDADE ESCAVAÇÃO MÁX. 4,37 M - MANUTENÇÃO. AF_06/2014</v>
          </cell>
          <cell r="C666" t="str">
            <v>H</v>
          </cell>
          <cell r="D666">
            <v>31.1</v>
          </cell>
          <cell r="E666">
            <v>0</v>
          </cell>
          <cell r="F666">
            <v>0</v>
          </cell>
          <cell r="G666">
            <v>31.1</v>
          </cell>
        </row>
        <row r="667">
          <cell r="A667" t="str">
            <v>5668</v>
          </cell>
          <cell r="B667" t="str">
            <v>RETROESCAVADEIRA SOBRE RODAS COM CARREGADEIRA, TRAÇÃO 4X2, POTÊNCIA LÍQ. 79 HP, CAÇAMBA CARREG. CAP. MÍN. 1 M3, CAÇAMBA RETRO CAP. 0,20 M3, PESO OPERACIONAL MÍN. 6.570 KG, PROFUNDIDADE ESCAVAÇÃO MÁX. 4,37 M - MATERIAIS NA OPERAÇÃO. AF_06/2014</v>
          </cell>
          <cell r="C667" t="str">
            <v>H</v>
          </cell>
          <cell r="D667">
            <v>43.89</v>
          </cell>
          <cell r="E667">
            <v>0</v>
          </cell>
          <cell r="F667">
            <v>43.89</v>
          </cell>
          <cell r="G667">
            <v>0</v>
          </cell>
        </row>
        <row r="668">
          <cell r="A668" t="str">
            <v>5674</v>
          </cell>
          <cell r="B668" t="str">
            <v>ROLO COMPACTADOR VIBRATÓRIO DE UM CILINDRO AÇO LISO, POTÊNCIA 80 HP, PESO OPERACIONAL MÁXIMO 8,1 T, IMPACTO DINÂMICO 16,15 / 9,5 T, LARGURA DE TRABALHO 1,68 M - MANUTENÇÃO. AF_06/2014</v>
          </cell>
          <cell r="C668" t="str">
            <v>H</v>
          </cell>
          <cell r="D668">
            <v>34.46</v>
          </cell>
          <cell r="E668">
            <v>0</v>
          </cell>
          <cell r="F668">
            <v>0</v>
          </cell>
          <cell r="G668">
            <v>34.46</v>
          </cell>
        </row>
        <row r="669">
          <cell r="A669" t="str">
            <v>5692</v>
          </cell>
          <cell r="B669" t="str">
            <v>MOTOBOMBA CENTRÍFUGA, MOTOR A GASOLINA, POTÊNCIA 5,42 HP, BOCAIS 1 1/2" X 1", DIÂMETRO ROTOR 143 MM HM/Q = 6 MCA / 16,8 M3/H A 38 MCA / 6,6 M3/H - MANUTENÇÃO. AF_06/2014</v>
          </cell>
          <cell r="C669" t="str">
            <v>H</v>
          </cell>
          <cell r="D669">
            <v>0.25</v>
          </cell>
          <cell r="E669">
            <v>0</v>
          </cell>
          <cell r="F669">
            <v>0</v>
          </cell>
          <cell r="G669">
            <v>0.25</v>
          </cell>
        </row>
        <row r="670">
          <cell r="A670" t="str">
            <v>5693</v>
          </cell>
          <cell r="B670" t="str">
            <v>MOTOBOMBA CENTRÍFUGA, MOTOR A GASOLINA, POTÊNCIA 5,42 HP, BOCAIS 1 1/2" X 1", DIÂMETRO ROTOR 143 MM HM/Q = 6 MCA / 16,8 M3/H A 38 MCA / 6,6 M3/H - MATERIAIS NA OPERAÇÃO. AF_06/2014</v>
          </cell>
          <cell r="C670" t="str">
            <v>H</v>
          </cell>
          <cell r="D670">
            <v>18.64</v>
          </cell>
          <cell r="E670">
            <v>0</v>
          </cell>
          <cell r="F670">
            <v>18.64</v>
          </cell>
          <cell r="G670">
            <v>0</v>
          </cell>
        </row>
        <row r="671">
          <cell r="A671" t="str">
            <v>5695</v>
          </cell>
          <cell r="B671" t="str">
            <v>CAMINHÃO BASCULANTE 6 M3, PESO BRUTO TOTAL 16.000 KG, CARGA ÚTIL MÁXIMA 13.071 KG, DISTÂNCIA ENTRE EIXOS 4,80 M, POTÊNCIA 230 CV INCLUSIVE CAÇAMBA METÁLICA - MANUTENÇÃO. AF_06/2014</v>
          </cell>
          <cell r="C671" t="str">
            <v>H</v>
          </cell>
          <cell r="D671">
            <v>41.57</v>
          </cell>
          <cell r="E671">
            <v>0</v>
          </cell>
          <cell r="F671">
            <v>0</v>
          </cell>
          <cell r="G671">
            <v>41.57</v>
          </cell>
        </row>
        <row r="672">
          <cell r="A672" t="str">
            <v>5703</v>
          </cell>
          <cell r="B672" t="str">
            <v>USINA DE CONCRETO FIXA, CAPACIDADE NOMINAL DE 90 A 120 M3/H, SEM SILO - MATERIAIS NA OPERAÇÃO. AF_07/2016</v>
          </cell>
          <cell r="C672" t="str">
            <v>H</v>
          </cell>
          <cell r="D672">
            <v>19.989999999999998</v>
          </cell>
          <cell r="E672">
            <v>0</v>
          </cell>
          <cell r="F672">
            <v>0</v>
          </cell>
          <cell r="G672">
            <v>0</v>
          </cell>
        </row>
        <row r="673">
          <cell r="A673" t="str">
            <v>5705</v>
          </cell>
          <cell r="B673" t="str">
            <v>CAMINHÃO TOCO, PBT 16.000 KG, CARGA ÚTIL MÁX. 10.685 KG, DIST. ENTRE EIXOS 4,8 M, POTÊNCIA 189 CV, INCLUSIVE CARROCERIA FIXA ABERTA DE MADEIRA P/ TRANSPORTE GERAL DE CARGA SECA, DIMEN. APROX. 2,5 X 7,00 X 0,50 M - MANUTENÇÃO. AF_06/2014</v>
          </cell>
          <cell r="C673" t="str">
            <v>H</v>
          </cell>
          <cell r="D673">
            <v>39.64</v>
          </cell>
          <cell r="E673">
            <v>0</v>
          </cell>
          <cell r="F673">
            <v>0</v>
          </cell>
          <cell r="G673">
            <v>39.64</v>
          </cell>
        </row>
        <row r="674">
          <cell r="A674" t="str">
            <v>5707</v>
          </cell>
          <cell r="B674" t="str">
            <v>USINA MISTURADORA DE SOLOS, CAPACIDADE DE 200 A 500 TON/H, POTENCIA 75KW - MANUTENÇÃO. AF_07/2016</v>
          </cell>
          <cell r="C674" t="str">
            <v>H</v>
          </cell>
          <cell r="D674">
            <v>54.16</v>
          </cell>
          <cell r="E674">
            <v>0</v>
          </cell>
          <cell r="F674">
            <v>0</v>
          </cell>
          <cell r="G674">
            <v>54.16</v>
          </cell>
        </row>
        <row r="675">
          <cell r="A675" t="str">
            <v>5710</v>
          </cell>
          <cell r="B675" t="str">
            <v>VIBROACABADORA DE ASFALTO SOBRE ESTEIRAS, LARGURA DE PAVIMENTAÇÃO 1,90 M A 5,30 M, POTÊNCIA 105 HP CAPACIDADE 450 T/H - MANUTENÇÃO. AF_11/2014</v>
          </cell>
          <cell r="C675" t="str">
            <v>H</v>
          </cell>
          <cell r="D675">
            <v>156.34</v>
          </cell>
          <cell r="E675">
            <v>0</v>
          </cell>
          <cell r="F675">
            <v>0</v>
          </cell>
          <cell r="G675">
            <v>156.34</v>
          </cell>
        </row>
        <row r="676">
          <cell r="A676" t="str">
            <v>5711</v>
          </cell>
          <cell r="B676" t="str">
            <v>VIBROACABADORA DE ASFALTO SOBRE ESTEIRAS, LARGURA DE PAVIMENTAÇÃO 1,90 M A 5,30 M, POTÊNCIA 105 HP CAPACIDADE 450 T/H - MATERIAIS NA OPERAÇÃO. AF_11/2014</v>
          </cell>
          <cell r="C676" t="str">
            <v>H</v>
          </cell>
          <cell r="D676">
            <v>85.26</v>
          </cell>
          <cell r="E676">
            <v>0</v>
          </cell>
          <cell r="F676">
            <v>85.26</v>
          </cell>
          <cell r="G676">
            <v>0</v>
          </cell>
        </row>
        <row r="677">
          <cell r="A677" t="str">
            <v>5714</v>
          </cell>
          <cell r="B677" t="str">
            <v>TRATOR DE PNEUS, POTÊNCIA 85 CV, TRAÇÃO 4X4, PESO COM LASTRO DE 4.675 KG - MANUTENÇÃO. AF_06/2014</v>
          </cell>
          <cell r="C677" t="str">
            <v>H</v>
          </cell>
          <cell r="D677">
            <v>18.28</v>
          </cell>
          <cell r="E677">
            <v>0</v>
          </cell>
          <cell r="F677">
            <v>0</v>
          </cell>
          <cell r="G677">
            <v>18.28</v>
          </cell>
        </row>
        <row r="678">
          <cell r="A678" t="str">
            <v>5715</v>
          </cell>
          <cell r="B678" t="str">
            <v>TRATOR DE PNEUS, POTÊNCIA 85 CV, TRAÇÃO 4X4, PESO COM LASTRO DE 4.675 KG - MATERIAIS NA OPERAÇÃO. AF_06/2014</v>
          </cell>
          <cell r="C678" t="str">
            <v>H</v>
          </cell>
          <cell r="D678">
            <v>64.510000000000005</v>
          </cell>
          <cell r="E678">
            <v>0</v>
          </cell>
          <cell r="F678">
            <v>64.510000000000005</v>
          </cell>
          <cell r="G678">
            <v>0</v>
          </cell>
        </row>
        <row r="679">
          <cell r="A679" t="str">
            <v>5718</v>
          </cell>
          <cell r="B679" t="str">
            <v>TRATOR DE ESTEIRAS, POTÊNCIA 170 HP, PESO OPERACIONAL 19 T, CAÇAMBA 5,2 M3 - MATERIAIS NA OPERAÇÃO. AF_06/2014</v>
          </cell>
          <cell r="C679" t="str">
            <v>H</v>
          </cell>
          <cell r="D679">
            <v>101.76</v>
          </cell>
          <cell r="E679">
            <v>0</v>
          </cell>
          <cell r="F679">
            <v>101.76</v>
          </cell>
          <cell r="G679">
            <v>0</v>
          </cell>
        </row>
        <row r="680">
          <cell r="A680" t="str">
            <v>5721</v>
          </cell>
          <cell r="B680" t="str">
            <v>TRATOR DE ESTEIRAS, POTÊNCIA 150 HP, PESO OPERACIONAL 16,7 T, COM RODA MOTRIZ ELEVADA E LÂMINA 3,18 M3 - MATERIAIS NA OPERAÇÃO. AF_06/2014</v>
          </cell>
          <cell r="C680" t="str">
            <v>H</v>
          </cell>
          <cell r="D680">
            <v>89.78</v>
          </cell>
          <cell r="E680">
            <v>0</v>
          </cell>
          <cell r="F680">
            <v>89.78</v>
          </cell>
          <cell r="G680">
            <v>0</v>
          </cell>
        </row>
        <row r="681">
          <cell r="A681" t="str">
            <v>5722</v>
          </cell>
          <cell r="B681" t="str">
            <v>TRATOR DE ESTEIRAS, POTÊNCIA 347 HP, PESO OPERACIONAL 38,5 T, COM LÂMINA 8,70 M3 - MATERIAIS NA OPERAÇÃO. AF_06/2014</v>
          </cell>
          <cell r="C681" t="str">
            <v>H</v>
          </cell>
          <cell r="D681">
            <v>207.65</v>
          </cell>
          <cell r="E681">
            <v>0</v>
          </cell>
          <cell r="F681">
            <v>207.65</v>
          </cell>
          <cell r="G681">
            <v>0</v>
          </cell>
        </row>
        <row r="682">
          <cell r="A682" t="str">
            <v>5724</v>
          </cell>
          <cell r="B682" t="str">
            <v>TRATOR DE ESTEIRAS, POTÊNCIA 100 HP, PESO OPERACIONAL 9,4 T, COM LÂMINA 2,19 M3 - MANUTENÇÃO. AF_06/2014</v>
          </cell>
          <cell r="C682" t="str">
            <v>H</v>
          </cell>
          <cell r="D682">
            <v>61.33</v>
          </cell>
          <cell r="E682">
            <v>0</v>
          </cell>
          <cell r="F682">
            <v>0</v>
          </cell>
          <cell r="G682">
            <v>61.33</v>
          </cell>
        </row>
        <row r="683">
          <cell r="A683" t="str">
            <v>5727</v>
          </cell>
          <cell r="B683" t="str">
            <v>ROLO COMPACTADOR VIBRATÓRIO REBOCÁVEL, CILINDRO DE AÇO LISO, POTÊNCIA DE TRAÇÃO DE 65 CV, PESO 4,7 T, IMPACTO DINÂMICO 18,3 T, LARGURA DE TRABALHO 1,67 M - MANUTENÇÃO. AF_02/2016</v>
          </cell>
          <cell r="C683" t="str">
            <v>H</v>
          </cell>
          <cell r="D683">
            <v>10.4</v>
          </cell>
          <cell r="E683">
            <v>0</v>
          </cell>
          <cell r="F683">
            <v>0</v>
          </cell>
          <cell r="G683">
            <v>10.4</v>
          </cell>
        </row>
        <row r="684">
          <cell r="A684" t="str">
            <v>5729</v>
          </cell>
          <cell r="B684" t="str">
            <v>ROLO COMPACTADOR VIBRATÓRIO TANDEM AÇO LISO, POTÊNCIA 58 HP, PESO SEM/COM LASTRO 6,5 / 9,4 T, LARGURA DE TRABALHO 1,2 M - MANUTENÇÃO. AF_06/2014</v>
          </cell>
          <cell r="C684" t="str">
            <v>H</v>
          </cell>
          <cell r="D684">
            <v>42.32</v>
          </cell>
          <cell r="E684">
            <v>0</v>
          </cell>
          <cell r="F684">
            <v>0</v>
          </cell>
          <cell r="G684">
            <v>42.32</v>
          </cell>
        </row>
        <row r="685">
          <cell r="A685" t="str">
            <v>5730</v>
          </cell>
          <cell r="B685" t="str">
            <v>ROLO COMPACTADOR VIBRATÓRIO TANDEM AÇO LISO, POTÊNCIA 58 HP, PESO SEM/COM LASTRO 6,5 / 9,4 T, LARGURA DE TRABALHO 1,2 M - MATERIAIS NA OPERAÇÃO. AF_06/2014</v>
          </cell>
          <cell r="C685" t="str">
            <v>H</v>
          </cell>
          <cell r="D685">
            <v>39.130000000000003</v>
          </cell>
          <cell r="E685">
            <v>0</v>
          </cell>
          <cell r="F685">
            <v>39.130000000000003</v>
          </cell>
          <cell r="G685">
            <v>0</v>
          </cell>
        </row>
        <row r="686">
          <cell r="A686" t="str">
            <v>5735</v>
          </cell>
          <cell r="B686" t="str">
            <v>RETROESCAVADEIRA SOBRE RODAS COM CARREGADEIRA, TRAÇÃO 4X4, POTÊNCIA LÍQ. 72 HP, CAÇAMBA CARREG. CAP. MÍN. 0,79 M3, CAÇAMBA RETRO CAP. 0,18 M3, PESO OPERACIONAL MÍN. 7.140 KG, PROFUNDIDADE ESCAVAÇÃO MÁX. 4,50 M - MANUTENÇÃO. AF_06/2014</v>
          </cell>
          <cell r="C686" t="str">
            <v>H</v>
          </cell>
          <cell r="D686">
            <v>33.74</v>
          </cell>
          <cell r="E686">
            <v>0</v>
          </cell>
          <cell r="F686">
            <v>0</v>
          </cell>
          <cell r="G686">
            <v>33.74</v>
          </cell>
        </row>
        <row r="687">
          <cell r="A687" t="str">
            <v>5736</v>
          </cell>
          <cell r="B687" t="str">
            <v>RETROESCAVADEIRA SOBRE RODAS COM CARREGADEIRA, TRAÇÃO 4X4, POTÊNCIA LÍQ. 72 HP, CAÇAMBA CARREG. CAP. MÍN. 0,79 M3, CAÇAMBA RETRO CAP. 0,18 M3, PESO OPERACIONAL MÍN. 7.140 KG, PROFUNDIDADE ESCAVAÇÃO MÁX. 4,50 M - MATERIAIS NA OPERAÇÃO. AF_06/2014</v>
          </cell>
          <cell r="C687" t="str">
            <v>H</v>
          </cell>
          <cell r="D687">
            <v>39.99</v>
          </cell>
          <cell r="E687">
            <v>0</v>
          </cell>
          <cell r="F687">
            <v>39.99</v>
          </cell>
          <cell r="G687">
            <v>0</v>
          </cell>
        </row>
        <row r="688">
          <cell r="A688" t="str">
            <v>5738</v>
          </cell>
          <cell r="B688" t="str">
            <v>ROLO COMPACTADOR VIBRATÓRIO PÉ DE CARNEIRO, OPERADO POR CONTROLE REMOTO, POTÊNCIA 12,5 KW, PESO OPERACIONAL 1,675 T, LARGURA DE TRABALHO 0,85 M - DEPRECIAÇÃO. AF_02/2016</v>
          </cell>
          <cell r="C688" t="str">
            <v>H</v>
          </cell>
          <cell r="D688">
            <v>37.630000000000003</v>
          </cell>
          <cell r="E688">
            <v>0</v>
          </cell>
          <cell r="F688">
            <v>0</v>
          </cell>
          <cell r="G688">
            <v>37.630000000000003</v>
          </cell>
        </row>
        <row r="689">
          <cell r="A689" t="str">
            <v>5739</v>
          </cell>
          <cell r="B689" t="str">
            <v>ROLO COMPACTADOR VIBRATÓRIO PÉ DE CARNEIRO, OPERADO POR CONTROLE REMOTO, POTÊNCIA 12,5 KW, PESO OPERACIONAL 1,675 T, LARGURA DE TRABALHO 0,85 M - MANUTENÇÃO. AF_02/2016</v>
          </cell>
          <cell r="C689" t="str">
            <v>H</v>
          </cell>
          <cell r="D689">
            <v>47.09</v>
          </cell>
          <cell r="E689">
            <v>0</v>
          </cell>
          <cell r="F689">
            <v>0</v>
          </cell>
          <cell r="G689">
            <v>47.09</v>
          </cell>
        </row>
        <row r="690">
          <cell r="A690" t="str">
            <v>5741</v>
          </cell>
          <cell r="B690" t="str">
            <v>USINA DE LAMA ASFÁLTICA, PROD 30 A 50 T/H, SILO DE AGREGADO 7 M3, RESERVATÓRIOS PARA EMULSÃO E ÁGUA DE 2,3 M3 CADA, MISTURADOR TIPO PUG MILL A SER MONTADO SOBRE CAMINHÃO - MANUTENÇÃO. AF_10/2014</v>
          </cell>
          <cell r="C690" t="str">
            <v>H</v>
          </cell>
          <cell r="D690">
            <v>39.14</v>
          </cell>
          <cell r="E690">
            <v>0</v>
          </cell>
          <cell r="F690">
            <v>0</v>
          </cell>
          <cell r="G690">
            <v>39.14</v>
          </cell>
        </row>
        <row r="691">
          <cell r="A691" t="str">
            <v>5742</v>
          </cell>
          <cell r="B691" t="str">
            <v>USINA DE LAMA ASFÁLTICA, PROD 30 A 50 T/H, SILO DE AGREGADO 7 M3, RESERVATÓRIOS PARA EMULSÃO E ÁGUA DE 2,3 M3 CADA, MISTURADOR TIPO PUG MILL A SER MONTADO SOBRE CAMINHÃO - MATERIAIS NA OPERAÇÃO. AF_10/2014</v>
          </cell>
          <cell r="C691" t="str">
            <v>H</v>
          </cell>
          <cell r="D691">
            <v>26.41</v>
          </cell>
          <cell r="E691">
            <v>0</v>
          </cell>
          <cell r="F691">
            <v>26.41</v>
          </cell>
          <cell r="G691">
            <v>0</v>
          </cell>
        </row>
        <row r="692">
          <cell r="A692" t="str">
            <v>5747</v>
          </cell>
          <cell r="B692" t="str">
            <v>CAMINHÃO PIPA 6.000 L, PESO BRUTO TOTAL 13.000 KG, DISTÂNCIA ENTRE EIXOS 4,80 M, POTÊNCIA 189 CV INCLUSIVE TANQUE DE AÇO PARA TRANSPORTE DE ÁGUA, CAPACIDADE 6 M3 - MATERIAIS NA OPERAÇÃO. AF_06/2014</v>
          </cell>
          <cell r="C692" t="str">
            <v>H</v>
          </cell>
          <cell r="D692">
            <v>151.44</v>
          </cell>
          <cell r="E692">
            <v>0</v>
          </cell>
          <cell r="F692">
            <v>151.44</v>
          </cell>
          <cell r="G692">
            <v>0</v>
          </cell>
        </row>
        <row r="693">
          <cell r="A693" t="str">
            <v>5751</v>
          </cell>
          <cell r="B693" t="str">
            <v>CAMINHÃO TOCO, PESO BRUTO TOTAL 14.300 KG, CARGA ÚTIL MÁXIMA 9590 KG, DISTÂNCIA ENTRE EIXOS 4,76 M, POTÊNCIA 185 CV (NÃO INCLUI CARROCERIA) - MANUTENÇÃO. AF_06/2014</v>
          </cell>
          <cell r="C693" t="str">
            <v>H</v>
          </cell>
          <cell r="D693">
            <v>33.79</v>
          </cell>
          <cell r="E693">
            <v>0</v>
          </cell>
          <cell r="F693">
            <v>0</v>
          </cell>
          <cell r="G693">
            <v>33.79</v>
          </cell>
        </row>
        <row r="694">
          <cell r="A694" t="str">
            <v>5754</v>
          </cell>
          <cell r="B694" t="str">
            <v>CAMINHÃO TOCO, PESO BRUTO TOTAL 16.000 KG, CARGA ÚTIL MÁXIMA DE 10.685 KG, DISTÂNCIA ENTRE EIXOS 4,80 M, POTÊNCIA 189 CV EXCLUSIVE CARROCERIA - MANUTENÇÃO. AF_06/2014</v>
          </cell>
          <cell r="C694" t="str">
            <v>H</v>
          </cell>
          <cell r="D694">
            <v>37.1</v>
          </cell>
          <cell r="E694">
            <v>0</v>
          </cell>
          <cell r="F694">
            <v>0</v>
          </cell>
          <cell r="G694">
            <v>37.1</v>
          </cell>
        </row>
        <row r="695">
          <cell r="A695" t="str">
            <v>5763</v>
          </cell>
          <cell r="B695" t="str">
            <v>CAMINHÃO PIPA 10.000 L TRUCADO, PESO BRUTO TOTAL 23.000 KG, CARGA ÚTIL MÁXIMA 15.935 KG, DISTÂNCIA ENTRE EIXOS 4,8 M, POTÊNCIA 230 CV, INCLUSIVE TANQUE DE AÇO PARA TRANSPORTE DE ÁGUA - MANUTENÇÃO. AF_06/2014</v>
          </cell>
          <cell r="C695" t="str">
            <v>H</v>
          </cell>
          <cell r="D695">
            <v>53.11</v>
          </cell>
          <cell r="E695">
            <v>0</v>
          </cell>
          <cell r="F695">
            <v>0</v>
          </cell>
          <cell r="G695">
            <v>53.11</v>
          </cell>
        </row>
        <row r="696">
          <cell r="A696" t="str">
            <v>5765</v>
          </cell>
          <cell r="B696" t="str">
            <v>ESPARGIDOR DE ASFALTO PRESSURIZADO COM TANQUE DE 2500 L, REBOCÁVEL COM MOTOR A GASOLINA POTÊNCIA 3,4 HP - MANUTENÇÃO. AF_07/2014</v>
          </cell>
          <cell r="C696" t="str">
            <v>H</v>
          </cell>
          <cell r="D696">
            <v>4.24</v>
          </cell>
          <cell r="E696">
            <v>0</v>
          </cell>
          <cell r="F696">
            <v>0</v>
          </cell>
          <cell r="G696">
            <v>4.24</v>
          </cell>
        </row>
        <row r="697">
          <cell r="A697" t="str">
            <v>5766</v>
          </cell>
          <cell r="B697" t="str">
            <v>ESPARGIDOR DE ASFALTO PRESSURIZADO COM TANQUE DE 2500 L, REBOCÁVEL COM MOTOR A GASOLINA POTÊNCIA 3,4 HP - MATERIAIS NA OPERAÇÃO. AF_07/2014</v>
          </cell>
          <cell r="C697" t="str">
            <v>H</v>
          </cell>
          <cell r="D697">
            <v>2.6</v>
          </cell>
          <cell r="E697">
            <v>0</v>
          </cell>
          <cell r="F697">
            <v>2.6</v>
          </cell>
          <cell r="G697">
            <v>0</v>
          </cell>
        </row>
        <row r="698">
          <cell r="A698" t="str">
            <v>5779</v>
          </cell>
          <cell r="B698" t="str">
            <v>MOTONIVELADORA POTÊNCIA BÁSICA LÍQUIDA (PRIMEIRA MARCHA) 125 HP, PESO BRUTO 13032 KG, LARGURA DA LÂMINA DE 3,7 M - MANUTENÇÃO. AF_06/2014</v>
          </cell>
          <cell r="C698" t="str">
            <v>H</v>
          </cell>
          <cell r="D698">
            <v>77.790000000000006</v>
          </cell>
          <cell r="E698">
            <v>0</v>
          </cell>
          <cell r="F698">
            <v>0</v>
          </cell>
          <cell r="G698">
            <v>77.790000000000006</v>
          </cell>
        </row>
        <row r="699">
          <cell r="A699" t="str">
            <v>5787</v>
          </cell>
          <cell r="B699" t="str">
            <v>PÁ CARREGADEIRA SOBRE RODAS, POTÊNCIA 197 HP, CAPACIDADE DA CAÇAMBA 2,5 A 3,5 M3, PESO OPERACIONAL 18338 KG - MATERIAIS NA OPERAÇÃO. AF_06/2014</v>
          </cell>
          <cell r="C699" t="str">
            <v>H</v>
          </cell>
          <cell r="D699">
            <v>67.38</v>
          </cell>
          <cell r="E699">
            <v>0</v>
          </cell>
          <cell r="F699">
            <v>67.38</v>
          </cell>
          <cell r="G699">
            <v>0</v>
          </cell>
        </row>
        <row r="700">
          <cell r="A700" t="str">
            <v>5797</v>
          </cell>
          <cell r="B700" t="str">
            <v>COMPRESSOR DE AR REBOCÁVEL, VAZÃO 189 PCM, PRESSÃO EFETIVA DE TRABALHO 102 PSI, MOTOR DIESEL, POTÊNCIA 63 CV - MANUTENÇÃO. AF_06/2015</v>
          </cell>
          <cell r="C700" t="str">
            <v>H</v>
          </cell>
          <cell r="D700">
            <v>6.69</v>
          </cell>
          <cell r="E700">
            <v>0</v>
          </cell>
          <cell r="F700">
            <v>0</v>
          </cell>
          <cell r="G700">
            <v>6.69</v>
          </cell>
        </row>
        <row r="701">
          <cell r="A701" t="str">
            <v>5800</v>
          </cell>
          <cell r="B701" t="str">
            <v>BOMBA SUBMERSÍVEL ELÉTRICA TRIFÁSICA, POTÊNCIA 2,96 HP, Ø ROTOR 144 MM SEMI-ABERTO, BOCAL DE SAÍDA Ø 2, HM/Q = 2 MCA / 38,8 M3/H A 28 MCA / 5 M3/H - MANUTENÇÃO. AF_06/2014</v>
          </cell>
          <cell r="C701" t="str">
            <v>H</v>
          </cell>
          <cell r="D701">
            <v>0.59</v>
          </cell>
          <cell r="E701">
            <v>0</v>
          </cell>
          <cell r="F701">
            <v>0</v>
          </cell>
          <cell r="G701">
            <v>0.59</v>
          </cell>
        </row>
        <row r="702">
          <cell r="A702" t="str">
            <v>7032</v>
          </cell>
          <cell r="B702" t="str">
            <v>TANQUE DE ASFALTO ESTACIONÁRIO COM SERPENTINA, CAPACIDADE 30.000 L - DEPRECIAÇÃO. AF_06/2014</v>
          </cell>
          <cell r="C702" t="str">
            <v>H</v>
          </cell>
          <cell r="D702">
            <v>5.0599999999999996</v>
          </cell>
          <cell r="E702">
            <v>0</v>
          </cell>
          <cell r="F702">
            <v>0</v>
          </cell>
          <cell r="G702">
            <v>5.0599999999999996</v>
          </cell>
        </row>
        <row r="703">
          <cell r="A703" t="str">
            <v>7033</v>
          </cell>
          <cell r="B703" t="str">
            <v>TANQUE DE ASFALTO ESTACIONÁRIO COM SERPENTINA, CAPACIDADE 30.000 L - JUROS. AF_06/2014</v>
          </cell>
          <cell r="C703" t="str">
            <v>H</v>
          </cell>
          <cell r="D703">
            <v>0.9</v>
          </cell>
          <cell r="E703">
            <v>0</v>
          </cell>
          <cell r="F703">
            <v>0</v>
          </cell>
          <cell r="G703">
            <v>0.9</v>
          </cell>
        </row>
        <row r="704">
          <cell r="A704" t="str">
            <v>7034</v>
          </cell>
          <cell r="B704" t="str">
            <v>TANQUE DE ASFALTO ESTACIONÁRIO COM SERPENTINA, CAPACIDADE 30.000 L - MANUTENÇÃO. AF_06/2014</v>
          </cell>
          <cell r="C704" t="str">
            <v>H</v>
          </cell>
          <cell r="D704">
            <v>6.32</v>
          </cell>
          <cell r="E704">
            <v>0</v>
          </cell>
          <cell r="F704">
            <v>0</v>
          </cell>
          <cell r="G704">
            <v>6.32</v>
          </cell>
        </row>
        <row r="705">
          <cell r="A705" t="str">
            <v>7035</v>
          </cell>
          <cell r="B705" t="str">
            <v>TANQUE DE ASFALTO ESTACIONÁRIO COM SERPENTINA, CAPACIDADE 30.000 L - MATERIAIS NA OPERAÇÃO. AF_06/2014</v>
          </cell>
          <cell r="C705" t="str">
            <v>H</v>
          </cell>
          <cell r="D705">
            <v>245.58</v>
          </cell>
          <cell r="E705">
            <v>0</v>
          </cell>
          <cell r="F705">
            <v>245.58</v>
          </cell>
          <cell r="G705">
            <v>0</v>
          </cell>
        </row>
        <row r="706">
          <cell r="A706" t="str">
            <v>7038</v>
          </cell>
          <cell r="B706" t="str">
            <v>ROLO COMPACTADOR DE PNEUS ESTÁTICO, PRESSÃO VARIÁVEL, POTÊNCIA 111 HP, PESO SEM/COM LASTRO 9,5 / 26 T, LARGURA DE TRABALHO 1,90 M - DEPRECIAÇÃO. AF_07/2014</v>
          </cell>
          <cell r="C706" t="str">
            <v>H</v>
          </cell>
          <cell r="D706">
            <v>43.04</v>
          </cell>
          <cell r="E706">
            <v>0</v>
          </cell>
          <cell r="F706">
            <v>0</v>
          </cell>
          <cell r="G706">
            <v>43.04</v>
          </cell>
        </row>
        <row r="707">
          <cell r="A707" t="str">
            <v>7039</v>
          </cell>
          <cell r="B707" t="str">
            <v>ROLO COMPACTADOR DE PNEUS ESTÁTICO, PRESSÃO VARIÁVEL, POTÊNCIA 111 HP, PESO SEM/COM LASTRO 9,5 / 26 T, LARGURA DE TRABALHO 1,90 M - JUROS. AF_07/2014</v>
          </cell>
          <cell r="C707" t="str">
            <v>H</v>
          </cell>
          <cell r="D707">
            <v>5.97</v>
          </cell>
          <cell r="E707">
            <v>0</v>
          </cell>
          <cell r="F707">
            <v>0</v>
          </cell>
          <cell r="G707">
            <v>5.97</v>
          </cell>
        </row>
        <row r="708">
          <cell r="A708" t="str">
            <v>7040</v>
          </cell>
          <cell r="B708" t="str">
            <v>ROLO COMPACTADOR DE PNEUS ESTÁTICO, PRESSÃO VARIÁVEL, POTÊNCIA 111 HP, PESO SEM/COM LASTRO 9,5 / 26 T, LARGURA DE TRABALHO 1,90 M - MANUTENÇÃO. AF_07/2014</v>
          </cell>
          <cell r="C708" t="str">
            <v>H</v>
          </cell>
          <cell r="D708">
            <v>53.86</v>
          </cell>
          <cell r="E708">
            <v>0</v>
          </cell>
          <cell r="F708">
            <v>0</v>
          </cell>
          <cell r="G708">
            <v>53.86</v>
          </cell>
        </row>
        <row r="709">
          <cell r="A709" t="str">
            <v>7044</v>
          </cell>
          <cell r="B709" t="str">
            <v>MOTOBOMBA TRASH (PARA ÁGUA SUJA) AUTO ESCORVANTE, MOTOR GASOLINA DE 6,41 HP, DIÂMETROS DE SUCÇÃO X RECALQUE: 3" X 3", HM/Q = 10 MCA / 60 M3/H A 23 MCA / 0 M3/H - DEPRECIAÇÃO. AF_10/2014</v>
          </cell>
          <cell r="C709" t="str">
            <v>H</v>
          </cell>
          <cell r="D709">
            <v>0.28000000000000003</v>
          </cell>
          <cell r="E709">
            <v>0</v>
          </cell>
          <cell r="F709">
            <v>0</v>
          </cell>
          <cell r="G709">
            <v>0.28000000000000003</v>
          </cell>
        </row>
        <row r="710">
          <cell r="A710" t="str">
            <v>7045</v>
          </cell>
          <cell r="B710" t="str">
            <v>MOTOBOMBA TRASH (PARA ÁGUA SUJA) AUTO ESCORVANTE, MOTOR GASOLINA DE 6,41 HP, DIÂMETROS DE SUCÇÃO X RECALQUE: 3" X 3", HM/Q = 10 MCA / 60 M3/H A 23 MCA / 0 M3/H - JUROS. AF_10/2014</v>
          </cell>
          <cell r="C710" t="str">
            <v>H</v>
          </cell>
          <cell r="D710">
            <v>0.03</v>
          </cell>
          <cell r="E710">
            <v>0</v>
          </cell>
          <cell r="F710">
            <v>0</v>
          </cell>
          <cell r="G710">
            <v>0.03</v>
          </cell>
        </row>
        <row r="711">
          <cell r="A711" t="str">
            <v>7046</v>
          </cell>
          <cell r="B711" t="str">
            <v>MOTOBOMBA TRASH (PARA ÁGUA SUJA) AUTO ESCORVANTE, MOTOR GASOLINA DE 6,41 HP, DIÂMETROS DE SUCÇÃO X RECALQUE: 3" X 3", HM/Q = 10 MCA / 60 M3/H A 23 MCA / 0 M3/H - MANUTENÇÃO. AF_10/2014</v>
          </cell>
          <cell r="C711" t="str">
            <v>H</v>
          </cell>
          <cell r="D711">
            <v>0.31</v>
          </cell>
          <cell r="E711">
            <v>0</v>
          </cell>
          <cell r="F711">
            <v>0</v>
          </cell>
          <cell r="G711">
            <v>0.31</v>
          </cell>
        </row>
        <row r="712">
          <cell r="A712" t="str">
            <v>7047</v>
          </cell>
          <cell r="B712" t="str">
            <v>MOTOBOMBA TRASH (PARA ÁGUA SUJA) AUTO ESCORVANTE, MOTOR GASOLINA DE 6,41 HP, DIÂMETROS DE SUCÇÃO X RECALQUE: 3" X 3", HM/Q = 10 MCA / 60 M3/H A 23 MCA / 0 M3/H - MATERIAIS NA OPERAÇÃO. AF_10/2014</v>
          </cell>
          <cell r="C712" t="str">
            <v>H</v>
          </cell>
          <cell r="D712">
            <v>22</v>
          </cell>
          <cell r="E712">
            <v>0</v>
          </cell>
          <cell r="F712">
            <v>22</v>
          </cell>
          <cell r="G712">
            <v>0</v>
          </cell>
        </row>
        <row r="713">
          <cell r="A713" t="str">
            <v>7051</v>
          </cell>
          <cell r="B713" t="str">
            <v>ROLO COMPACTADOR PE DE CARNEIRO VIBRATORIO, POTENCIA 125 HP, PESO OPERACIONAL SEM/COM LASTRO 11,95 / 13,30 T, IMPACTO DINAMICO 38,5 / 22,5 T, LARGURA DE TRABALHO 2,15 M - DEPRECIAÇÃO. AF_06/2014</v>
          </cell>
          <cell r="C713" t="str">
            <v>H</v>
          </cell>
          <cell r="D713">
            <v>38.17</v>
          </cell>
          <cell r="E713">
            <v>0</v>
          </cell>
          <cell r="F713">
            <v>0</v>
          </cell>
          <cell r="G713">
            <v>38.17</v>
          </cell>
        </row>
        <row r="714">
          <cell r="A714" t="str">
            <v>7052</v>
          </cell>
          <cell r="B714" t="str">
            <v>ROLO COMPACTADOR PE DE CARNEIRO VIBRATORIO, POTENCIA 125 HP, PESO OPERACIONAL SEM/COM LASTRO 11,95 / 13,30 T, IMPACTO DINAMICO 38,5 / 22,5 T, LARGURA DE TRABALHO 2,15 M - JUROS. AF_06/2014</v>
          </cell>
          <cell r="C714" t="str">
            <v>H</v>
          </cell>
          <cell r="D714">
            <v>5.3</v>
          </cell>
          <cell r="E714">
            <v>0</v>
          </cell>
          <cell r="F714">
            <v>0</v>
          </cell>
          <cell r="G714">
            <v>5.3</v>
          </cell>
        </row>
        <row r="715">
          <cell r="A715" t="str">
            <v>7053</v>
          </cell>
          <cell r="B715" t="str">
            <v>ROLO COMPACTADOR PE DE CARNEIRO VIBRATORIO, POTENCIA 125 HP, PESO OPERACIONAL SEM/COM LASTRO 11,95 / 13,30 T, IMPACTO DINAMICO 38,5 / 22,5 T, LARGURA DE TRABALHO 2,15 M - MANUTENÇÃO. AF_06/2014</v>
          </cell>
          <cell r="C715" t="str">
            <v>H</v>
          </cell>
          <cell r="D715">
            <v>47.77</v>
          </cell>
          <cell r="E715">
            <v>0</v>
          </cell>
          <cell r="F715">
            <v>0</v>
          </cell>
          <cell r="G715">
            <v>47.77</v>
          </cell>
        </row>
        <row r="716">
          <cell r="A716" t="str">
            <v>7054</v>
          </cell>
          <cell r="B716" t="str">
            <v>ROLO COMPACTADOR PE DE CARNEIRO VIBRATORIO, POTENCIA 125 HP, PESO OPERACIONAL SEM/COM LASTRO 11,95 / 13,30 T, IMPACTO DINAMICO 38,5 / 22,5 T, LARGURA DE TRABALHO 2,15 M - MATERIAIS NA OPERAÇÃO. AF_06/2014</v>
          </cell>
          <cell r="C716" t="str">
            <v>H</v>
          </cell>
          <cell r="D716">
            <v>85.49</v>
          </cell>
          <cell r="E716">
            <v>0</v>
          </cell>
          <cell r="F716">
            <v>85.49</v>
          </cell>
          <cell r="G716">
            <v>0</v>
          </cell>
        </row>
        <row r="717">
          <cell r="A717" t="str">
            <v>7058</v>
          </cell>
          <cell r="B717" t="str">
            <v>CAMINHÃO BASCULANTE 6 M3 TOCO, PESO BRUTO TOTAL 16.000 KG, CARGA ÚTIL MÁXIMA 11.130 KG, DISTÂNCIA ENTRE EIXOS 5,36 M, POTÊNCIA 185 CV, INCLUSIVE CAÇAMBA METÁLICA - DEPRECIAÇÃO. AF_06/2014</v>
          </cell>
          <cell r="C717" t="str">
            <v>H</v>
          </cell>
          <cell r="D717">
            <v>23.95</v>
          </cell>
          <cell r="E717">
            <v>0</v>
          </cell>
          <cell r="F717">
            <v>0</v>
          </cell>
          <cell r="G717">
            <v>23.95</v>
          </cell>
        </row>
        <row r="718">
          <cell r="A718" t="str">
            <v>7059</v>
          </cell>
          <cell r="B718" t="str">
            <v>CAMINHÃO BASCULANTE 6 M3 TOCO, PESO BRUTO TOTAL 16.000 KG, CARGA ÚTIL MÁXIMA 11.130 KG, DISTÂNCIA ENTRE EIXOS 5,36 M, POTÊNCIA 185 CV, INCLUSIVE CAÇAMBA METÁLICA - JUROS. AF_06/2014</v>
          </cell>
          <cell r="C718" t="str">
            <v>H</v>
          </cell>
          <cell r="D718">
            <v>4.66</v>
          </cell>
          <cell r="E718">
            <v>0</v>
          </cell>
          <cell r="F718">
            <v>0</v>
          </cell>
          <cell r="G718">
            <v>4.66</v>
          </cell>
        </row>
        <row r="719">
          <cell r="A719" t="str">
            <v>7060</v>
          </cell>
          <cell r="B719" t="str">
            <v>CAMINHÃO BASCULANTE 6 M3 TOCO, PESO BRUTO TOTAL 16.000 KG, CARGA ÚTIL MÁXIMA 11.130 KG, DISTÂNCIA ENTRE EIXOS 5,36 M, POTÊNCIA 185 CV, INCLUSIVE CAÇAMBA METÁLICA - MANUTENÇÃO. AF_06/2014</v>
          </cell>
          <cell r="C719" t="str">
            <v>H</v>
          </cell>
          <cell r="D719">
            <v>42.99</v>
          </cell>
          <cell r="E719">
            <v>0</v>
          </cell>
          <cell r="F719">
            <v>0</v>
          </cell>
          <cell r="G719">
            <v>42.99</v>
          </cell>
        </row>
        <row r="720">
          <cell r="A720" t="str">
            <v>7061</v>
          </cell>
          <cell r="B720" t="str">
            <v>CAMINHÃO BASCULANTE 6 M3 TOCO, PESO BRUTO TOTAL 16.000 KG, CARGA ÚTIL MÁXIMA 11.130 KG, DISTÂNCIA ENTRE EIXOS 5,36 M, POTÊNCIA 185 CV, INCLUSIVE CAÇAMBA METÁLICA - MATERIAIS NA OPERAÇÃO. AF_06/2014</v>
          </cell>
          <cell r="C720" t="str">
            <v>H</v>
          </cell>
          <cell r="D720">
            <v>78.040000000000006</v>
          </cell>
          <cell r="E720">
            <v>0</v>
          </cell>
          <cell r="F720">
            <v>78.040000000000006</v>
          </cell>
          <cell r="G720">
            <v>0</v>
          </cell>
        </row>
        <row r="721">
          <cell r="A721" t="str">
            <v>7063</v>
          </cell>
          <cell r="B721" t="str">
            <v>TRATOR DE PNEUS, POTÊNCIA 122 CV, TRAÇÃO 4X4, PESO COM LASTRO DE 4.510 KG - DEPRECIAÇÃO. AF_06/2014</v>
          </cell>
          <cell r="C721" t="str">
            <v>H</v>
          </cell>
          <cell r="D721">
            <v>22.81</v>
          </cell>
          <cell r="E721">
            <v>0</v>
          </cell>
          <cell r="F721">
            <v>0</v>
          </cell>
          <cell r="G721">
            <v>22.81</v>
          </cell>
        </row>
        <row r="722">
          <cell r="A722" t="str">
            <v>7064</v>
          </cell>
          <cell r="B722" t="str">
            <v>TRATOR DE PNEUS, POTÊNCIA 122 CV, TRAÇÃO 4X4, PESO COM LASTRO DE 4.510 KG - JUROS. AF_06/2014</v>
          </cell>
          <cell r="C722" t="str">
            <v>H</v>
          </cell>
          <cell r="D722">
            <v>3.16</v>
          </cell>
          <cell r="E722">
            <v>0</v>
          </cell>
          <cell r="F722">
            <v>0</v>
          </cell>
          <cell r="G722">
            <v>3.16</v>
          </cell>
        </row>
        <row r="723">
          <cell r="A723" t="str">
            <v>7065</v>
          </cell>
          <cell r="B723" t="str">
            <v>TRATOR DE PNEUS, POTÊNCIA 122 CV, TRAÇÃO 4X4, PESO COM LASTRO DE 4.510 KG - MANUTENÇÃO. AF_06/2014</v>
          </cell>
          <cell r="C723" t="str">
            <v>H</v>
          </cell>
          <cell r="D723">
            <v>24.95</v>
          </cell>
          <cell r="E723">
            <v>0</v>
          </cell>
          <cell r="F723">
            <v>0</v>
          </cell>
          <cell r="G723">
            <v>24.95</v>
          </cell>
        </row>
        <row r="724">
          <cell r="A724" t="str">
            <v>7066</v>
          </cell>
          <cell r="B724" t="str">
            <v>TRATOR DE PNEUS, POTÊNCIA 122 CV, TRAÇÃO 4X4, PESO COM LASTRO DE 4.510 KG - MATERIAIS NA OPERAÇÃO. AF_06/2014</v>
          </cell>
          <cell r="C724" t="str">
            <v>H</v>
          </cell>
          <cell r="D724">
            <v>92.59</v>
          </cell>
          <cell r="E724">
            <v>0</v>
          </cell>
          <cell r="F724">
            <v>92.59</v>
          </cell>
          <cell r="G724">
            <v>0</v>
          </cell>
        </row>
        <row r="725">
          <cell r="A725" t="str">
            <v>53786</v>
          </cell>
          <cell r="B725" t="str">
            <v>RETROESCAVADEIRA SOBRE RODAS COM CARREGADEIRA, TRAÇÃO 4X4, POTÊNCIA LÍQ. 88 HP, CAÇAMBA CARREG. CAP. MÍN. 1 M3, CAÇAMBA RETRO CAP. 0,26 M3, PESO OPERACIONAL MÍN. 6.674 KG, PROFUNDIDADE ESCAVAÇÃO MÁX. 4,37 M - MATERIAIS NA OPERAÇÃO. AF_06/2014</v>
          </cell>
          <cell r="C725" t="str">
            <v>H</v>
          </cell>
          <cell r="D725">
            <v>48.87</v>
          </cell>
          <cell r="E725">
            <v>0</v>
          </cell>
          <cell r="F725">
            <v>48.87</v>
          </cell>
          <cell r="G725">
            <v>0</v>
          </cell>
        </row>
        <row r="726">
          <cell r="A726" t="str">
            <v>53788</v>
          </cell>
          <cell r="B726" t="str">
            <v>ROLO COMPACTADOR VIBRATÓRIO DE UM CILINDRO AÇO LISO, POTÊNCIA 80 HP, PESO OPERACIONAL MÁXIMO 8,1 T, IMPACTO DINÂMICO 16,15 / 9,5 T, LARGURA DE TRABALHO 1,68 M - MATERIAIS NA OPERAÇÃO. AF_06/2014</v>
          </cell>
          <cell r="C726" t="str">
            <v>H</v>
          </cell>
          <cell r="D726">
            <v>54.72</v>
          </cell>
          <cell r="E726">
            <v>0</v>
          </cell>
          <cell r="F726">
            <v>54.72</v>
          </cell>
          <cell r="G726">
            <v>0</v>
          </cell>
        </row>
        <row r="727">
          <cell r="A727" t="str">
            <v>53792</v>
          </cell>
          <cell r="B727" t="str">
            <v>CAMINHÃO BASCULANTE 6 M3, PESO BRUTO TOTAL 16.000 KG, CARGA ÚTIL MÁXIMA 13.071 KG, DISTÂNCIA ENTRE EIXOS 4,80 M, POTÊNCIA 230 CV INCLUSIVE CAÇAMBA METÁLICA - MATERIAIS NA OPERAÇÃO. AF_06/2014</v>
          </cell>
          <cell r="C727" t="str">
            <v>H</v>
          </cell>
          <cell r="D727">
            <v>97</v>
          </cell>
          <cell r="E727">
            <v>0</v>
          </cell>
          <cell r="F727">
            <v>97</v>
          </cell>
          <cell r="G727">
            <v>0</v>
          </cell>
        </row>
        <row r="728">
          <cell r="A728" t="str">
            <v>53794</v>
          </cell>
          <cell r="B728" t="str">
            <v>USINA DE CONCRETO FIXA, CAPACIDADE NOMINAL DE 90 A 120 M3/H, SEM SILO - MANUTENÇÃO. AF_07/2016</v>
          </cell>
          <cell r="C728" t="str">
            <v>H</v>
          </cell>
          <cell r="D728">
            <v>35</v>
          </cell>
          <cell r="E728">
            <v>0</v>
          </cell>
          <cell r="F728">
            <v>0</v>
          </cell>
          <cell r="G728">
            <v>35</v>
          </cell>
        </row>
        <row r="729">
          <cell r="A729" t="str">
            <v>53797</v>
          </cell>
          <cell r="B729" t="str">
            <v>CAMINHÃO TOCO, PBT 16.000 KG, CARGA ÚTIL MÁX. 10.685 KG, DIST. ENTRE EIXOS 4,8 M, POTÊNCIA 189 CV, INCLUSIVE CARROCERIA FIXA ABERTA DE MADEIRA P/ TRANSPORTE GERAL DE CARGA SECA, DIMEN. APROX. 2,5 X 7,00 X 0,50 M - MATERIAIS NA OPERAÇÃO. AF_06/2014</v>
          </cell>
          <cell r="C729" t="str">
            <v>H</v>
          </cell>
          <cell r="D729">
            <v>111.56</v>
          </cell>
          <cell r="E729">
            <v>0</v>
          </cell>
          <cell r="F729">
            <v>111.56</v>
          </cell>
          <cell r="G729">
            <v>0</v>
          </cell>
        </row>
        <row r="730">
          <cell r="A730" t="str">
            <v>53804</v>
          </cell>
          <cell r="B730" t="str">
            <v>VASSOURA MECÂNICA REBOCÁVEL COM ESCOVA CILÍNDRICA, LARGURA ÚTIL DE VARRIMENTO DE 2,44 M - MANUTENÇÃO. AF_06/2014</v>
          </cell>
          <cell r="C730" t="str">
            <v>H</v>
          </cell>
          <cell r="D730">
            <v>5.53</v>
          </cell>
          <cell r="E730">
            <v>0</v>
          </cell>
          <cell r="F730">
            <v>0</v>
          </cell>
          <cell r="G730">
            <v>5.53</v>
          </cell>
        </row>
        <row r="731">
          <cell r="A731" t="str">
            <v>53806</v>
          </cell>
          <cell r="B731" t="str">
            <v>TRATOR DE ESTEIRAS, POTÊNCIA 170 HP, PESO OPERACIONAL 19 T, CAÇAMBA 5,2 M3 - MANUTENÇÃO. AF_06/2014</v>
          </cell>
          <cell r="C731" t="str">
            <v>H</v>
          </cell>
          <cell r="D731">
            <v>79.02</v>
          </cell>
          <cell r="E731">
            <v>0</v>
          </cell>
          <cell r="F731">
            <v>0</v>
          </cell>
          <cell r="G731">
            <v>79.02</v>
          </cell>
        </row>
        <row r="732">
          <cell r="A732" t="str">
            <v>53810</v>
          </cell>
          <cell r="B732" t="str">
            <v>TRATOR DE ESTEIRAS, POTÊNCIA 150 HP, PESO OPERACIONAL 16,7 T, COM RODA MOTRIZ ELEVADA E LÂMINA 3,18 M3 - MANUTENÇÃO. AF_06/2014</v>
          </cell>
          <cell r="C732" t="str">
            <v>H</v>
          </cell>
          <cell r="D732">
            <v>79.5</v>
          </cell>
          <cell r="E732">
            <v>0</v>
          </cell>
          <cell r="F732">
            <v>0</v>
          </cell>
          <cell r="G732">
            <v>79.5</v>
          </cell>
        </row>
        <row r="733">
          <cell r="A733" t="str">
            <v>53814</v>
          </cell>
          <cell r="B733" t="str">
            <v>TRATOR DE ESTEIRAS, POTÊNCIA 347 HP, PESO OPERACIONAL 38,5 T, COM LÂMINA 8,70 M3 - MANUTENÇÃO. AF_06/2014</v>
          </cell>
          <cell r="C733" t="str">
            <v>H</v>
          </cell>
          <cell r="D733">
            <v>260.43</v>
          </cell>
          <cell r="E733">
            <v>0</v>
          </cell>
          <cell r="F733">
            <v>0</v>
          </cell>
          <cell r="G733">
            <v>260.43</v>
          </cell>
        </row>
        <row r="734">
          <cell r="A734" t="str">
            <v>53817</v>
          </cell>
          <cell r="B734" t="str">
            <v>TRATOR DE ESTEIRAS, POTÊNCIA 100 HP, PESO OPERACIONAL 9,4 T, COM LÂMINA 2,19 M3 - MATERIAIS NA OPERAÇÃO. AF_06/2014</v>
          </cell>
          <cell r="C734" t="str">
            <v>H</v>
          </cell>
          <cell r="D734">
            <v>59.82</v>
          </cell>
          <cell r="E734">
            <v>0</v>
          </cell>
          <cell r="F734">
            <v>59.82</v>
          </cell>
          <cell r="G734">
            <v>0</v>
          </cell>
        </row>
        <row r="735">
          <cell r="A735" t="str">
            <v>53818</v>
          </cell>
          <cell r="B735" t="str">
            <v>ROLO COMPACTADOR VIBRATÓRIO REBOCÁVEL, CILINDRO DE AÇO LISO, POTÊNCIA DE TRAÇÃO DE 65 CV, PESO 4,7 T, IMPACTO DINÂMICO 18,3 T, LARGURA DE TRABALHO 1,67 M - DEPRECIAÇÃO. AF_02/2016</v>
          </cell>
          <cell r="C735" t="str">
            <v>H</v>
          </cell>
          <cell r="D735">
            <v>8.31</v>
          </cell>
          <cell r="E735">
            <v>0</v>
          </cell>
          <cell r="F735">
            <v>0</v>
          </cell>
          <cell r="G735">
            <v>8.31</v>
          </cell>
        </row>
        <row r="736">
          <cell r="A736" t="str">
            <v>53827</v>
          </cell>
          <cell r="B736" t="str">
            <v>CAMINHÃO TOCO, PESO BRUTO TOTAL 14.300 KG, CARGA ÚTIL MÁXIMA 9590 KG, DISTÂNCIA ENTRE EIXOS 4,76 M, POTÊNCIA 185 CV (NÃO INCLUI CARROCERIA) - MATERIAIS NA OPERAÇÃO. AF_06/2014</v>
          </cell>
          <cell r="C736" t="str">
            <v>H</v>
          </cell>
          <cell r="D736">
            <v>109.21</v>
          </cell>
          <cell r="E736">
            <v>0</v>
          </cell>
          <cell r="F736">
            <v>109.21</v>
          </cell>
          <cell r="G736">
            <v>0</v>
          </cell>
        </row>
        <row r="737">
          <cell r="A737" t="str">
            <v>53829</v>
          </cell>
          <cell r="B737" t="str">
            <v>CAMINHÃO TOCO, PESO BRUTO TOTAL 16.000 KG, CARGA ÚTIL MÁXIMA DE 10.685 KG, DISTÂNCIA ENTRE EIXOS 4,80 M, POTÊNCIA 189 CV EXCLUSIVE CARROCERIA - MATERIAIS NA OPERAÇÃO. AF_06/2014</v>
          </cell>
          <cell r="C737" t="str">
            <v>H</v>
          </cell>
          <cell r="D737">
            <v>111.56</v>
          </cell>
          <cell r="E737">
            <v>0</v>
          </cell>
          <cell r="F737">
            <v>111.56</v>
          </cell>
          <cell r="G737">
            <v>0</v>
          </cell>
        </row>
        <row r="738">
          <cell r="A738" t="str">
            <v>53831</v>
          </cell>
          <cell r="B738" t="str">
            <v>CAMINHÃO PIPA 10.000 L TRUCADO, PESO BRUTO TOTAL 23.000 KG, CARGA ÚTIL MÁXIMA 15.935 KG, DISTÂNCIA ENTRE EIXOS 4,8 M, POTÊNCIA 230 CV, INCLUSIVE TANQUE DE AÇO PARA TRANSPORTE DE ÁGUA - MATERIAIS NA OPERAÇÃO. AF_06/2014</v>
          </cell>
          <cell r="C738" t="str">
            <v>H</v>
          </cell>
          <cell r="D738">
            <v>184.27</v>
          </cell>
          <cell r="E738">
            <v>0</v>
          </cell>
          <cell r="F738">
            <v>184.27</v>
          </cell>
          <cell r="G738">
            <v>0</v>
          </cell>
        </row>
        <row r="739">
          <cell r="A739" t="str">
            <v>53840</v>
          </cell>
          <cell r="B739" t="str">
            <v>GRADE DE DISCO REBOCÁVEL COM 20 DISCOS 24" X 6 MM COM PNEUS PARA TRANSPORTE - DEPRECIAÇÃO. AF_06/2014</v>
          </cell>
          <cell r="C739" t="str">
            <v>H</v>
          </cell>
          <cell r="D739">
            <v>3</v>
          </cell>
          <cell r="E739">
            <v>0</v>
          </cell>
          <cell r="F739">
            <v>0</v>
          </cell>
          <cell r="G739">
            <v>3</v>
          </cell>
        </row>
        <row r="740">
          <cell r="A740" t="str">
            <v>53841</v>
          </cell>
          <cell r="B740" t="str">
            <v>GRADE DE DISCO REBOCÁVEL COM 20 DISCOS 24" X 6 MM COM PNEUS PARA TRANSPORTE - MANUTENÇÃO. AF_06/2014</v>
          </cell>
          <cell r="C740" t="str">
            <v>H</v>
          </cell>
          <cell r="D740">
            <v>2.08</v>
          </cell>
          <cell r="E740">
            <v>0</v>
          </cell>
          <cell r="F740">
            <v>0</v>
          </cell>
          <cell r="G740">
            <v>2.08</v>
          </cell>
        </row>
        <row r="741">
          <cell r="A741" t="str">
            <v>53849</v>
          </cell>
          <cell r="B741" t="str">
            <v>MOTONIVELADORA POTÊNCIA BÁSICA LÍQUIDA (PRIMEIRA MARCHA) 125 HP, PESO BRUTO 13032 KG, LARGURA DA LÂMINA DE 3,7 M - MATERIAIS NA OPERAÇÃO. AF_06/2014</v>
          </cell>
          <cell r="C741" t="str">
            <v>H</v>
          </cell>
          <cell r="D741">
            <v>80.16</v>
          </cell>
          <cell r="E741">
            <v>0</v>
          </cell>
          <cell r="F741">
            <v>80.16</v>
          </cell>
          <cell r="G741">
            <v>0</v>
          </cell>
        </row>
        <row r="742">
          <cell r="A742" t="str">
            <v>53857</v>
          </cell>
          <cell r="B742" t="str">
            <v>PÁ CARREGADEIRA SOBRE RODAS, POTÊNCIA LÍQUIDA 128 HP, CAPACIDADE DA CAÇAMBA 1,7 A 2,8 M3, PESO OPERACIONAL 11632 KG - MANUTENÇÃO. AF_06/2014</v>
          </cell>
          <cell r="C742" t="str">
            <v>H</v>
          </cell>
          <cell r="D742">
            <v>70.25</v>
          </cell>
          <cell r="E742">
            <v>0</v>
          </cell>
          <cell r="F742">
            <v>0</v>
          </cell>
          <cell r="G742">
            <v>70.25</v>
          </cell>
        </row>
        <row r="743">
          <cell r="A743" t="str">
            <v>53858</v>
          </cell>
          <cell r="B743" t="str">
            <v>PÁ CARREGADEIRA SOBRE RODAS, POTÊNCIA LÍQUIDA 128 HP, CAPACIDADE DA CAÇAMBA 1,7 A 2,8 M3, PESO OPERACIONAL 11632 KG - MATERIAIS NA OPERAÇÃO. AF_06/2014</v>
          </cell>
          <cell r="C743" t="str">
            <v>H</v>
          </cell>
          <cell r="D743">
            <v>43.77</v>
          </cell>
          <cell r="E743">
            <v>0</v>
          </cell>
          <cell r="F743">
            <v>43.77</v>
          </cell>
          <cell r="G743">
            <v>0</v>
          </cell>
        </row>
        <row r="744">
          <cell r="A744" t="str">
            <v>53861</v>
          </cell>
          <cell r="B744" t="str">
            <v>PÁ CARREGADEIRA SOBRE RODAS, POTÊNCIA 197 HP, CAPACIDADE DA CAÇAMBA 2,5 A 3,5 M3, PESO OPERACIONAL 18338 KG - MANUTENÇÃO. AF_06/2014</v>
          </cell>
          <cell r="C744" t="str">
            <v>H</v>
          </cell>
          <cell r="D744">
            <v>68.180000000000007</v>
          </cell>
          <cell r="E744">
            <v>0</v>
          </cell>
          <cell r="F744">
            <v>0</v>
          </cell>
          <cell r="G744">
            <v>68.180000000000007</v>
          </cell>
        </row>
        <row r="745">
          <cell r="A745" t="str">
            <v>53863</v>
          </cell>
          <cell r="B745" t="str">
            <v>MARTELETE OU ROMPEDOR PNEUMÁTICO MANUAL, 28 KG, COM SILENCIADOR - MANUTENÇÃO. AF_07/2016</v>
          </cell>
          <cell r="C745" t="str">
            <v>H</v>
          </cell>
          <cell r="D745">
            <v>2.2599999999999998</v>
          </cell>
          <cell r="E745">
            <v>0</v>
          </cell>
          <cell r="F745">
            <v>0</v>
          </cell>
          <cell r="G745">
            <v>2.2599999999999998</v>
          </cell>
        </row>
        <row r="746">
          <cell r="A746" t="str">
            <v>53865</v>
          </cell>
          <cell r="B746" t="str">
            <v>COMPRESSOR DE AR REBOCÁVEL, VAZÃO 189 PCM, PRESSÃO EFETIVA DE TRABALHO 102 PSI, MOTOR DIESEL, POTÊNCIA 63 CV - MATERIAIS NA OPERAÇÃO. AF_06/2015</v>
          </cell>
          <cell r="C746" t="str">
            <v>H</v>
          </cell>
          <cell r="D746">
            <v>45.15</v>
          </cell>
          <cell r="E746">
            <v>0</v>
          </cell>
          <cell r="F746">
            <v>45.15</v>
          </cell>
          <cell r="G746">
            <v>0</v>
          </cell>
        </row>
        <row r="747">
          <cell r="A747" t="str">
            <v>53866</v>
          </cell>
          <cell r="B747" t="str">
            <v>BOMBA SUBMERSÍVEL ELÉTRICA TRIFÁSICA, POTÊNCIA 2,96 HP, Ø ROTOR 144 MM SEMI-ABERTO, BOCAL DE SAÍDA Ø 2, HM/Q = 2 MCA / 38,8 M3/H A 28 MCA / 5 M3/H - MATERIAIS NA OPERAÇÃO. AF_06/2014</v>
          </cell>
          <cell r="C747" t="str">
            <v>H</v>
          </cell>
          <cell r="D747">
            <v>1.61</v>
          </cell>
          <cell r="E747">
            <v>0</v>
          </cell>
          <cell r="F747">
            <v>0</v>
          </cell>
          <cell r="G747">
            <v>0</v>
          </cell>
        </row>
        <row r="748">
          <cell r="A748" t="str">
            <v>53882</v>
          </cell>
          <cell r="B748" t="str">
            <v>CAMINHÃO PIPA 6.000 L, PESO BRUTO TOTAL 13.000 KG, DISTÂNCIA ENTRE EIXOS 4,80 M, POTÊNCIA 189 CV INCLUSIVE TANQUE DE AÇO PARA TRANSPORTE DE ÁGUA, CAPACIDADE 6 M3 - MANUTENÇÃO. AF_06/2014</v>
          </cell>
          <cell r="C748" t="str">
            <v>H</v>
          </cell>
          <cell r="D748">
            <v>37.99</v>
          </cell>
          <cell r="E748">
            <v>0</v>
          </cell>
          <cell r="F748">
            <v>0</v>
          </cell>
          <cell r="G748">
            <v>37.99</v>
          </cell>
        </row>
        <row r="749">
          <cell r="A749" t="str">
            <v>55263</v>
          </cell>
          <cell r="B749" t="str">
            <v>ROLO COMPACTADOR DE PNEUS ESTÁTICO, PRESSÃO VARIÁVEL, POTÊNCIA 111 HP, PESO SEM/COM LASTRO 9,5 / 26 T, LARGURA DE TRABALHO 1,90 M - MATERIAIS NA OPERAÇÃO. AF_07/2014</v>
          </cell>
          <cell r="C749" t="str">
            <v>H</v>
          </cell>
          <cell r="D749">
            <v>61.71</v>
          </cell>
          <cell r="E749">
            <v>0</v>
          </cell>
          <cell r="F749">
            <v>61.71</v>
          </cell>
          <cell r="G749">
            <v>0</v>
          </cell>
        </row>
        <row r="750">
          <cell r="A750" t="str">
            <v>73303</v>
          </cell>
          <cell r="B750" t="str">
            <v>GRUPO GERADOR ESTACIONÁRIO, MOTOR DIESEL POTÊNCIA 170 KVA - DEPRECIAÇÃO. AF_02/2016</v>
          </cell>
          <cell r="C750" t="str">
            <v>H</v>
          </cell>
          <cell r="D750">
            <v>6.91</v>
          </cell>
          <cell r="E750">
            <v>0</v>
          </cell>
          <cell r="F750">
            <v>0</v>
          </cell>
          <cell r="G750">
            <v>6.91</v>
          </cell>
        </row>
        <row r="751">
          <cell r="A751" t="str">
            <v>73307</v>
          </cell>
          <cell r="B751" t="str">
            <v>GRUPO GERADOR ESTACIONÁRIO, MOTOR DIESEL POTÊNCIA 170 KVA - MANUTENÇÃO. AF_02/2016</v>
          </cell>
          <cell r="C751" t="str">
            <v>H</v>
          </cell>
          <cell r="D751">
            <v>6.17</v>
          </cell>
          <cell r="E751">
            <v>0</v>
          </cell>
          <cell r="F751">
            <v>0</v>
          </cell>
          <cell r="G751">
            <v>6.17</v>
          </cell>
        </row>
        <row r="752">
          <cell r="A752" t="str">
            <v>73309</v>
          </cell>
          <cell r="B752" t="str">
            <v>ROLO COMPACTADOR VIBRATÓRIO PÉ DE CARNEIRO PARA SOLOS, POTÊNCIA 80 HP, PESO OPERACIONAL SEM/COM LASTRO 7,4 / 8,8 T, LARGURA DE TRABALHO 1,68 M - DEPRECIAÇÃO. AF_02/2016</v>
          </cell>
          <cell r="C752" t="str">
            <v>H</v>
          </cell>
          <cell r="D752">
            <v>28.63</v>
          </cell>
          <cell r="E752">
            <v>0</v>
          </cell>
          <cell r="F752">
            <v>0</v>
          </cell>
          <cell r="G752">
            <v>28.63</v>
          </cell>
        </row>
        <row r="753">
          <cell r="A753" t="str">
            <v>73311</v>
          </cell>
          <cell r="B753" t="str">
            <v>GRUPO GERADOR ESTACIONÁRIO, MOTOR DIESEL POTÊNCIA 170 KVA - MATERIAIS NA OPERAÇÃO. AF_02/2016</v>
          </cell>
          <cell r="C753" t="str">
            <v>H</v>
          </cell>
          <cell r="D753">
            <v>170.58</v>
          </cell>
          <cell r="E753">
            <v>0</v>
          </cell>
          <cell r="F753">
            <v>170.58</v>
          </cell>
          <cell r="G753">
            <v>0</v>
          </cell>
        </row>
        <row r="754">
          <cell r="A754" t="str">
            <v>73313</v>
          </cell>
          <cell r="B754" t="str">
            <v>ROLO COMPACTADOR VIBRATÓRIO PÉ DE CARNEIRO PARA SOLOS, POTÊNCIA 80 HP, PESO OPERACIONAL SEM/COM LASTRO 7,4 / 8,8 T, LARGURA DE TRABALHO 1,68 M - JUROS. AF_02/2016</v>
          </cell>
          <cell r="C754" t="str">
            <v>H</v>
          </cell>
          <cell r="D754">
            <v>3.97</v>
          </cell>
          <cell r="E754">
            <v>0</v>
          </cell>
          <cell r="F754">
            <v>0</v>
          </cell>
          <cell r="G754">
            <v>3.97</v>
          </cell>
        </row>
        <row r="755">
          <cell r="A755" t="str">
            <v>73315</v>
          </cell>
          <cell r="B755" t="str">
            <v>ROLO COMPACTADOR VIBRATÓRIO PÉ DE CARNEIRO PARA SOLOS, POTÊNCIA 80 HP, PESO OPERACIONAL SEM/COM LASTRO 7,4 / 8,8 T, LARGURA DE TRABALHO 1,68 M - MATERIAIS NA OPERAÇÃO. AF_02/2016</v>
          </cell>
          <cell r="C755" t="str">
            <v>H</v>
          </cell>
          <cell r="D755">
            <v>54.72</v>
          </cell>
          <cell r="E755">
            <v>0</v>
          </cell>
          <cell r="F755">
            <v>54.72</v>
          </cell>
          <cell r="G755">
            <v>0</v>
          </cell>
        </row>
        <row r="756">
          <cell r="A756" t="str">
            <v>73335</v>
          </cell>
          <cell r="B756" t="str">
            <v>CAMINHÃO TOCO, PBT 14.300 KG, CARGA ÚTIL MÁX. 9.710 KG, DIST. ENTRE EIXOS 3,56 M, POTÊNCIA 185 CV, INCLUSIVE CARROCERIA FIXA ABERTA DE MADEIRA P/ TRANSPORTE GERAL DE CARGA SECA, DIMEN. APROX. 2,50 X 6,50 X 0,50 M - MANUTENÇÃO. AF_06/2014</v>
          </cell>
          <cell r="C756" t="str">
            <v>H</v>
          </cell>
          <cell r="D756">
            <v>36.159999999999997</v>
          </cell>
          <cell r="E756">
            <v>0</v>
          </cell>
          <cell r="F756">
            <v>0</v>
          </cell>
          <cell r="G756">
            <v>36.159999999999997</v>
          </cell>
        </row>
        <row r="757">
          <cell r="A757" t="str">
            <v>73340</v>
          </cell>
          <cell r="B757" t="str">
            <v>CAMINHÃO TOCO, PBT 14.300 KG, CARGA ÚTIL MÁX. 9.710 KG, DIST. ENTRE EIXOS 3,56 M, POTÊNCIA 185 CV, INCLUSIVE CARROCERIA FIXA ABERTA DE MADEIRA P/ TRANSPORTE GERAL DE CARGA SECA, DIMEN. APROX. 2,50 X 6,50 X 0,50 M - MATERIAIS NA OPERAÇÃO. AF_06/2014</v>
          </cell>
          <cell r="C757" t="str">
            <v>H</v>
          </cell>
          <cell r="D757">
            <v>148.22999999999999</v>
          </cell>
          <cell r="E757">
            <v>0</v>
          </cell>
          <cell r="F757">
            <v>148.22999999999999</v>
          </cell>
          <cell r="G757">
            <v>0</v>
          </cell>
        </row>
        <row r="758">
          <cell r="A758" t="str">
            <v>83361</v>
          </cell>
          <cell r="B758" t="str">
            <v>ESPARGIDOR DE ASFALTO PRESSURIZADO, TANQUE 6 M3 COM ISOLAÇÃO TÉRMICA, AQUECIDO COM 2 MAÇARICOS, COM BARRA ESPARGIDORA 3,60 M, MONTADO SOBRE CAMINHÃO  TOCO, PBT 14.300 KG, POTÊNCIA 185 CV - MANUTENÇÃO. AF_08/2015</v>
          </cell>
          <cell r="C758" t="str">
            <v>H</v>
          </cell>
          <cell r="D758">
            <v>42.74</v>
          </cell>
          <cell r="E758">
            <v>0</v>
          </cell>
          <cell r="F758">
            <v>0</v>
          </cell>
          <cell r="G758">
            <v>42.74</v>
          </cell>
        </row>
        <row r="759">
          <cell r="A759" t="str">
            <v>83761</v>
          </cell>
          <cell r="B759" t="str">
            <v>GRUPO DE SOLDAGEM COM GERADOR A DIESEL 60 CV PARA SOLDA ELÉTRICA, SOBRE 04 RODAS, COM MOTOR 4 CILINDROS 600 A - DEPRECIAÇÃO. AF_02/2016</v>
          </cell>
          <cell r="C759" t="str">
            <v>H</v>
          </cell>
          <cell r="D759">
            <v>9.2100000000000009</v>
          </cell>
          <cell r="E759">
            <v>0</v>
          </cell>
          <cell r="F759">
            <v>0</v>
          </cell>
          <cell r="G759">
            <v>9.2100000000000009</v>
          </cell>
        </row>
        <row r="760">
          <cell r="A760" t="str">
            <v>83762</v>
          </cell>
          <cell r="B760" t="str">
            <v>GRUPO DE SOLDAGEM COM GERADOR A DIESEL 60 CV PARA SOLDA ELÉTRICA, SOBRE 04 RODAS, COM MOTOR 4 CILINDROS 600 A - MANUTENÇÃO. AF_02/2016</v>
          </cell>
          <cell r="C760" t="str">
            <v>H</v>
          </cell>
          <cell r="D760">
            <v>8.2200000000000006</v>
          </cell>
          <cell r="E760">
            <v>0</v>
          </cell>
          <cell r="F760">
            <v>0</v>
          </cell>
          <cell r="G760">
            <v>8.2200000000000006</v>
          </cell>
        </row>
        <row r="761">
          <cell r="A761" t="str">
            <v>83763</v>
          </cell>
          <cell r="B761" t="str">
            <v>GRUPO DE SOLDAGEM COM GERADOR A DIESEL 60 CV PARA SOLDA ELÉTRICA, SOBRE 04 RODAS, COM MOTOR 4 CILINDROS 600 A - MATERIAIS NA OPERAÇÃO. AF_02/2016</v>
          </cell>
          <cell r="C761" t="str">
            <v>H</v>
          </cell>
          <cell r="D761">
            <v>48.07</v>
          </cell>
          <cell r="E761">
            <v>0</v>
          </cell>
          <cell r="F761">
            <v>48.07</v>
          </cell>
          <cell r="G761">
            <v>0</v>
          </cell>
        </row>
        <row r="762">
          <cell r="A762" t="str">
            <v>83764</v>
          </cell>
          <cell r="B762" t="str">
            <v>GRUPO DE SOLDAGEM COM GERADOR A DIESEL 60 CV PARA SOLDA ELÉTRICA, SOBRE 04 RODAS, COM MOTOR 4 CILINDROS 600 A - JUROS. AF_02/2016</v>
          </cell>
          <cell r="C762" t="str">
            <v>H</v>
          </cell>
          <cell r="D762">
            <v>1.65</v>
          </cell>
          <cell r="E762">
            <v>0</v>
          </cell>
          <cell r="F762">
            <v>0</v>
          </cell>
          <cell r="G762">
            <v>1.65</v>
          </cell>
        </row>
        <row r="763">
          <cell r="A763" t="str">
            <v>87026</v>
          </cell>
          <cell r="B763" t="str">
            <v>GRADE DE DISCO REBOCÁVEL COM 20 DISCOS 24" X 6 MM COM PNEUS PARA TRANSPORTE - JUROS. AF_06/2014</v>
          </cell>
          <cell r="C763" t="str">
            <v>H</v>
          </cell>
          <cell r="D763">
            <v>0.42</v>
          </cell>
          <cell r="E763">
            <v>0</v>
          </cell>
          <cell r="F763">
            <v>0</v>
          </cell>
          <cell r="G763">
            <v>0.42</v>
          </cell>
        </row>
        <row r="764">
          <cell r="A764" t="str">
            <v>87441</v>
          </cell>
          <cell r="B764" t="str">
            <v>BETONEIRA CAPACIDADE NOMINAL 400 L, CAPACIDADE DE MISTURA 310 L, MOTOR A DIESEL POTÊNCIA 5,0 CV, SEM CARREGADOR - DEPRECIAÇÃO. AF_06/2014</v>
          </cell>
          <cell r="C764" t="str">
            <v>H</v>
          </cell>
          <cell r="D764">
            <v>0.41</v>
          </cell>
          <cell r="E764">
            <v>0</v>
          </cell>
          <cell r="F764">
            <v>0</v>
          </cell>
          <cell r="G764">
            <v>0.41</v>
          </cell>
        </row>
        <row r="765">
          <cell r="A765" t="str">
            <v>87442</v>
          </cell>
          <cell r="B765" t="str">
            <v>BETONEIRA CAPACIDADE NOMINAL 400 L, CAPACIDADE DE MISTURA 310 L, MOTOR A DIESEL POTÊNCIA 5,0 CV, SEM CARREGADOR - JUROS. AF_06/2014</v>
          </cell>
          <cell r="C765" t="str">
            <v>H</v>
          </cell>
          <cell r="D765">
            <v>0.04</v>
          </cell>
          <cell r="E765">
            <v>0</v>
          </cell>
          <cell r="F765">
            <v>0</v>
          </cell>
          <cell r="G765">
            <v>0.04</v>
          </cell>
        </row>
        <row r="766">
          <cell r="A766" t="str">
            <v>87443</v>
          </cell>
          <cell r="B766" t="str">
            <v>BETONEIRA CAPACIDADE NOMINAL 400 L, CAPACIDADE DE MISTURA 310 L, MOTOR A DIESEL POTÊNCIA 5,0 CV, SEM CARREGADOR - MANUTENÇÃO. AF_06/2014</v>
          </cell>
          <cell r="C766" t="str">
            <v>H</v>
          </cell>
          <cell r="D766">
            <v>0.51</v>
          </cell>
          <cell r="E766">
            <v>0</v>
          </cell>
          <cell r="F766">
            <v>0</v>
          </cell>
          <cell r="G766">
            <v>0.51</v>
          </cell>
        </row>
        <row r="767">
          <cell r="A767" t="str">
            <v>87444</v>
          </cell>
          <cell r="B767" t="str">
            <v>BETONEIRA CAPACIDADE NOMINAL 400 L, CAPACIDADE DE MISTURA 310 L, MOTOR A DIESEL POTÊNCIA 5,0 CV, SEM CARREGADOR - MATERIAIS NA OPERAÇÃO. AF_06/2014</v>
          </cell>
          <cell r="C767" t="str">
            <v>H</v>
          </cell>
          <cell r="D767">
            <v>4.01</v>
          </cell>
          <cell r="E767">
            <v>0</v>
          </cell>
          <cell r="F767">
            <v>4.01</v>
          </cell>
          <cell r="G767">
            <v>0</v>
          </cell>
        </row>
        <row r="768">
          <cell r="A768" t="str">
            <v>88387</v>
          </cell>
          <cell r="B768" t="str">
            <v>MISTURADOR DE ARGAMASSA, EIXO HORIZONTAL, CAPACIDADE DE MISTURA 300 KG, MOTOR ELÉTRICO POTÊNCIA 5 CV - DEPRECIAÇÃO. AF_06/2014</v>
          </cell>
          <cell r="C768" t="str">
            <v>H</v>
          </cell>
          <cell r="D768">
            <v>0.8</v>
          </cell>
          <cell r="E768">
            <v>0</v>
          </cell>
          <cell r="F768">
            <v>0</v>
          </cell>
          <cell r="G768">
            <v>0.8</v>
          </cell>
        </row>
        <row r="769">
          <cell r="A769" t="str">
            <v>88389</v>
          </cell>
          <cell r="B769" t="str">
            <v>MISTURADOR DE ARGAMASSA, EIXO HORIZONTAL, CAPACIDADE DE MISTURA 300 KG, MOTOR ELÉTRICO POTÊNCIA 5 CV - JUROS. AF_06/2014</v>
          </cell>
          <cell r="C769" t="str">
            <v>H</v>
          </cell>
          <cell r="D769">
            <v>0.09</v>
          </cell>
          <cell r="E769">
            <v>0</v>
          </cell>
          <cell r="F769">
            <v>0</v>
          </cell>
          <cell r="G769">
            <v>0.09</v>
          </cell>
        </row>
        <row r="770">
          <cell r="A770" t="str">
            <v>88390</v>
          </cell>
          <cell r="B770" t="str">
            <v>MISTURADOR DE ARGAMASSA, EIXO HORIZONTAL, CAPACIDADE DE MISTURA 300 KG, MOTOR ELÉTRICO POTÊNCIA 5 CV - MANUTENÇÃO. AF_06/2014</v>
          </cell>
          <cell r="C770" t="str">
            <v>H</v>
          </cell>
          <cell r="D770">
            <v>0.88</v>
          </cell>
          <cell r="E770">
            <v>0</v>
          </cell>
          <cell r="F770">
            <v>0</v>
          </cell>
          <cell r="G770">
            <v>0.88</v>
          </cell>
        </row>
        <row r="771">
          <cell r="A771" t="str">
            <v>88391</v>
          </cell>
          <cell r="B771" t="str">
            <v>MISTURADOR DE ARGAMASSA, EIXO HORIZONTAL, CAPACIDADE DE MISTURA 300 KG, MOTOR ELÉTRICO POTÊNCIA 5 CV - MATERIAIS NA OPERAÇÃO. AF_06/2014</v>
          </cell>
          <cell r="C771" t="str">
            <v>H</v>
          </cell>
          <cell r="D771">
            <v>2.62</v>
          </cell>
          <cell r="E771">
            <v>0</v>
          </cell>
          <cell r="F771">
            <v>0</v>
          </cell>
          <cell r="G771">
            <v>0</v>
          </cell>
        </row>
        <row r="772">
          <cell r="A772" t="str">
            <v>88394</v>
          </cell>
          <cell r="B772" t="str">
            <v>MISTURADOR DE ARGAMASSA, EIXO HORIZONTAL, CAPACIDADE DE MISTURA 600 KG, MOTOR ELÉTRICO POTÊNCIA 7,5 CV - DEPRECIAÇÃO. AF_06/2014</v>
          </cell>
          <cell r="C772" t="str">
            <v>H</v>
          </cell>
          <cell r="D772">
            <v>0.95</v>
          </cell>
          <cell r="E772">
            <v>0</v>
          </cell>
          <cell r="F772">
            <v>0</v>
          </cell>
          <cell r="G772">
            <v>0.95</v>
          </cell>
        </row>
        <row r="773">
          <cell r="A773" t="str">
            <v>88395</v>
          </cell>
          <cell r="B773" t="str">
            <v>MISTURADOR DE ARGAMASSA, EIXO HORIZONTAL, CAPACIDADE DE MISTURA 600 KG, MOTOR ELÉTRICO POTÊNCIA 7,5 CV - JUROS. AF_06/2014</v>
          </cell>
          <cell r="C773" t="str">
            <v>H</v>
          </cell>
          <cell r="D773">
            <v>0.11</v>
          </cell>
          <cell r="E773">
            <v>0</v>
          </cell>
          <cell r="F773">
            <v>0</v>
          </cell>
          <cell r="G773">
            <v>0.11</v>
          </cell>
        </row>
        <row r="774">
          <cell r="A774" t="str">
            <v>88396</v>
          </cell>
          <cell r="B774" t="str">
            <v>MISTURADOR DE ARGAMASSA, EIXO HORIZONTAL, CAPACIDADE DE MISTURA 600 KG, MOTOR ELÉTRICO POTÊNCIA 7,5 CV - MANUTENÇÃO. AF_06/2014</v>
          </cell>
          <cell r="C774" t="str">
            <v>H</v>
          </cell>
          <cell r="D774">
            <v>1.04</v>
          </cell>
          <cell r="E774">
            <v>0</v>
          </cell>
          <cell r="F774">
            <v>0</v>
          </cell>
          <cell r="G774">
            <v>1.04</v>
          </cell>
        </row>
        <row r="775">
          <cell r="A775" t="str">
            <v>88397</v>
          </cell>
          <cell r="B775" t="str">
            <v>MISTURADOR DE ARGAMASSA, EIXO HORIZONTAL, CAPACIDADE DE MISTURA 600 KG, MOTOR ELÉTRICO POTÊNCIA 7,5 CV - MATERIAIS NA OPERAÇÃO. AF_06/2014</v>
          </cell>
          <cell r="C775" t="str">
            <v>H</v>
          </cell>
          <cell r="D775">
            <v>3.93</v>
          </cell>
          <cell r="E775">
            <v>0</v>
          </cell>
          <cell r="F775">
            <v>0</v>
          </cell>
          <cell r="G775">
            <v>0</v>
          </cell>
        </row>
        <row r="776">
          <cell r="A776" t="str">
            <v>88400</v>
          </cell>
          <cell r="B776" t="str">
            <v>MISTURADOR DE ARGAMASSA, EIXO HORIZONTAL, CAPACIDADE DE MISTURA 160 KG, MOTOR ELÉTRICO POTÊNCIA 3 CV - DEPRECIAÇÃO. AF_06/2014</v>
          </cell>
          <cell r="C776" t="str">
            <v>H</v>
          </cell>
          <cell r="D776">
            <v>0.76</v>
          </cell>
          <cell r="E776">
            <v>0</v>
          </cell>
          <cell r="F776">
            <v>0</v>
          </cell>
          <cell r="G776">
            <v>0.76</v>
          </cell>
        </row>
        <row r="777">
          <cell r="A777" t="str">
            <v>88401</v>
          </cell>
          <cell r="B777" t="str">
            <v>MISTURADOR DE ARGAMASSA, EIXO HORIZONTAL, CAPACIDADE DE MISTURA 160 KG, MOTOR ELÉTRICO POTÊNCIA 3 CV - JUROS. AF_06/2014</v>
          </cell>
          <cell r="C777" t="str">
            <v>H</v>
          </cell>
          <cell r="D777">
            <v>0.09</v>
          </cell>
          <cell r="E777">
            <v>0</v>
          </cell>
          <cell r="F777">
            <v>0</v>
          </cell>
          <cell r="G777">
            <v>0.09</v>
          </cell>
        </row>
        <row r="778">
          <cell r="A778" t="str">
            <v>88402</v>
          </cell>
          <cell r="B778" t="str">
            <v>MISTURADOR DE ARGAMASSA, EIXO HORIZONTAL, CAPACIDADE DE MISTURA 160 KG, MOTOR ELÉTRICO POTÊNCIA 3 CV - MANUTENÇÃO. AF_06/2014</v>
          </cell>
          <cell r="C778" t="str">
            <v>H</v>
          </cell>
          <cell r="D778">
            <v>0.83</v>
          </cell>
          <cell r="E778">
            <v>0</v>
          </cell>
          <cell r="F778">
            <v>0</v>
          </cell>
          <cell r="G778">
            <v>0.83</v>
          </cell>
        </row>
        <row r="779">
          <cell r="A779" t="str">
            <v>88403</v>
          </cell>
          <cell r="B779" t="str">
            <v>MISTURADOR DE ARGAMASSA, EIXO HORIZONTAL, CAPACIDADE DE MISTURA 160 KG, MOTOR ELÉTRICO POTÊNCIA 3 CV - MATERIAIS NA OPERAÇÃO. AF_06/2014</v>
          </cell>
          <cell r="C779" t="str">
            <v>H</v>
          </cell>
          <cell r="D779">
            <v>1.57</v>
          </cell>
          <cell r="E779">
            <v>0</v>
          </cell>
          <cell r="F779">
            <v>0</v>
          </cell>
          <cell r="G779">
            <v>0</v>
          </cell>
        </row>
        <row r="780">
          <cell r="A780" t="str">
            <v>88419</v>
          </cell>
          <cell r="B780" t="str">
            <v>PROJETOR DE ARGAMASSA, CAPACIDADE DE PROJEÇÃO 1,5 M3/H, ALCANCE DE 30 ATÉ 60 M, MOTOR ELÉTRICO POTÊNCIA 7,5 HP - DEPRECIAÇÃO. AF_06/2014</v>
          </cell>
          <cell r="C780" t="str">
            <v>H</v>
          </cell>
          <cell r="D780">
            <v>4.95</v>
          </cell>
          <cell r="E780">
            <v>0</v>
          </cell>
          <cell r="F780">
            <v>0</v>
          </cell>
          <cell r="G780">
            <v>4.95</v>
          </cell>
        </row>
        <row r="781">
          <cell r="A781" t="str">
            <v>88422</v>
          </cell>
          <cell r="B781" t="str">
            <v>PROJETOR DE ARGAMASSA, CAPACIDADE DE PROJEÇÃO 1,5 M3/H, ALCANCE DE 30 ATÉ 60 M, MOTOR ELÉTRICO POTÊNCIA 7,5 HP - JUROS. AF_06/2014</v>
          </cell>
          <cell r="C781" t="str">
            <v>H</v>
          </cell>
          <cell r="D781">
            <v>0.57999999999999996</v>
          </cell>
          <cell r="E781">
            <v>0</v>
          </cell>
          <cell r="F781">
            <v>0</v>
          </cell>
          <cell r="G781">
            <v>0.57999999999999996</v>
          </cell>
        </row>
        <row r="782">
          <cell r="A782" t="str">
            <v>88425</v>
          </cell>
          <cell r="B782" t="str">
            <v>PROJETOR DE ARGAMASSA, CAPACIDADE DE PROJEÇÃO 1,5 M3/H, ALCANCE DE 30 ATÉ 60 M, MOTOR ELÉTRICO POTÊNCIA 7,5 HP - MANUTENÇÃO. AF_06/2014</v>
          </cell>
          <cell r="C782" t="str">
            <v>H</v>
          </cell>
          <cell r="D782">
            <v>6.18</v>
          </cell>
          <cell r="E782">
            <v>0</v>
          </cell>
          <cell r="F782">
            <v>0</v>
          </cell>
          <cell r="G782">
            <v>6.18</v>
          </cell>
        </row>
        <row r="783">
          <cell r="A783" t="str">
            <v>88427</v>
          </cell>
          <cell r="B783" t="str">
            <v>PROJETOR DE ARGAMASSA, CAPACIDADE DE PROJEÇÃO 1,5 M3/H, ALCANCE DE 30 ATÉ 60 M, MOTOR ELÉTRICO POTÊNCIA 7,5 HP - MATERIAIS NA OPERAÇÃO. AF_06/2014</v>
          </cell>
          <cell r="C783" t="str">
            <v>H</v>
          </cell>
          <cell r="D783">
            <v>0.89</v>
          </cell>
          <cell r="E783">
            <v>0</v>
          </cell>
          <cell r="F783">
            <v>0</v>
          </cell>
          <cell r="G783">
            <v>0</v>
          </cell>
        </row>
        <row r="784">
          <cell r="A784" t="str">
            <v>88434</v>
          </cell>
          <cell r="B784" t="str">
            <v>PROJETOR DE ARGAMASSA, CAPACIDADE DE PROJEÇÃO 2 M3/H, ALCANCE ATÉ 50 M, MOTOR ELÉTRICO POTÊNCIA 7,5 HP - DEPRECIAÇÃO. AF_06/2014</v>
          </cell>
          <cell r="C784" t="str">
            <v>H</v>
          </cell>
          <cell r="D784">
            <v>6.56</v>
          </cell>
          <cell r="E784">
            <v>0</v>
          </cell>
          <cell r="F784">
            <v>0</v>
          </cell>
          <cell r="G784">
            <v>6.56</v>
          </cell>
        </row>
        <row r="785">
          <cell r="A785" t="str">
            <v>88435</v>
          </cell>
          <cell r="B785" t="str">
            <v>PROJETOR DE ARGAMASSA, CAPACIDADE DE PROJEÇÃO 2 M3/H, ALCANCE ATÉ 50 M, MOTOR ELÉTRICO POTÊNCIA 7,5 HP - JUROS. AF_06/2014</v>
          </cell>
          <cell r="C785" t="str">
            <v>H</v>
          </cell>
          <cell r="D785">
            <v>0.77</v>
          </cell>
          <cell r="E785">
            <v>0</v>
          </cell>
          <cell r="F785">
            <v>0</v>
          </cell>
          <cell r="G785">
            <v>0.77</v>
          </cell>
        </row>
        <row r="786">
          <cell r="A786" t="str">
            <v>88436</v>
          </cell>
          <cell r="B786" t="str">
            <v>PROJETOR DE ARGAMASSA, CAPACIDADE DE PROJEÇÃO 2 M3/H, ALCANCE ATÉ 50 M, MOTOR ELÉTRICO POTÊNCIA 7,5 HP - MANUTENÇÃO. AF_06/2014</v>
          </cell>
          <cell r="C786" t="str">
            <v>H</v>
          </cell>
          <cell r="D786">
            <v>8.1999999999999993</v>
          </cell>
          <cell r="E786">
            <v>0</v>
          </cell>
          <cell r="F786">
            <v>0</v>
          </cell>
          <cell r="G786">
            <v>8.1999999999999993</v>
          </cell>
        </row>
        <row r="787">
          <cell r="A787" t="str">
            <v>88437</v>
          </cell>
          <cell r="B787" t="str">
            <v>PROJETOR DE ARGAMASSA, CAPACIDADE DE PROJEÇÃO 2 M3/H, ALCANCE ATÉ 50 M, MOTOR ELÉTRICO POTÊNCIA 7,5 HP - MATERIAIS NA OPERAÇÃO. AF_06/2014</v>
          </cell>
          <cell r="C787" t="str">
            <v>H</v>
          </cell>
          <cell r="D787">
            <v>0.89</v>
          </cell>
          <cell r="E787">
            <v>0</v>
          </cell>
          <cell r="F787">
            <v>0</v>
          </cell>
          <cell r="G787">
            <v>0</v>
          </cell>
        </row>
        <row r="788">
          <cell r="A788" t="str">
            <v>88569</v>
          </cell>
          <cell r="B788" t="str">
            <v>ESPARGIDOR DE ASFALTO PRESSURIZADO COM TANQUE DE 2500 L, REBOCÁVEL COM MOTOR A GASOLINA POTÊNCIA 3,4 HP - DEPRECIAÇÃO. AF_07/2014</v>
          </cell>
          <cell r="C788" t="str">
            <v>H</v>
          </cell>
          <cell r="D788">
            <v>3.63</v>
          </cell>
          <cell r="E788">
            <v>0</v>
          </cell>
          <cell r="F788">
            <v>0</v>
          </cell>
          <cell r="G788">
            <v>3.63</v>
          </cell>
        </row>
        <row r="789">
          <cell r="A789" t="str">
            <v>88570</v>
          </cell>
          <cell r="B789" t="str">
            <v>ESPARGIDOR DE ASFALTO PRESSURIZADO COM TANQUE DE 2500 L, REBOCÁVEL COM MOTOR A GASOLINA POTÊNCIA 3,4 HP - JUROS. AF_07/2014</v>
          </cell>
          <cell r="C789" t="str">
            <v>H</v>
          </cell>
          <cell r="D789">
            <v>0.6</v>
          </cell>
          <cell r="E789">
            <v>0</v>
          </cell>
          <cell r="F789">
            <v>0</v>
          </cell>
          <cell r="G789">
            <v>0.6</v>
          </cell>
        </row>
        <row r="790">
          <cell r="A790" t="str">
            <v>88826</v>
          </cell>
          <cell r="B790" t="str">
            <v>BETONEIRA CAPACIDADE NOMINAL DE 400 L, CAPACIDADE DE MISTURA 280 L, MOTOR ELÉTRICO TRIFÁSICO POTÊNCIA DE 2 CV, SEM CARREGADOR - DEPRECIAÇÃO. AF_10/2014</v>
          </cell>
          <cell r="C790" t="str">
            <v>H</v>
          </cell>
          <cell r="D790">
            <v>0.3</v>
          </cell>
          <cell r="E790">
            <v>0</v>
          </cell>
          <cell r="F790">
            <v>0</v>
          </cell>
          <cell r="G790">
            <v>0.3</v>
          </cell>
        </row>
        <row r="791">
          <cell r="A791" t="str">
            <v>88827</v>
          </cell>
          <cell r="B791" t="str">
            <v>BETONEIRA CAPACIDADE NOMINAL DE 400 L, CAPACIDADE DE MISTURA 280 L, MOTOR ELÉTRICO TRIFÁSICO POTÊNCIA DE 2 CV, SEM CARREGADOR - JUROS. AF_10/2014</v>
          </cell>
          <cell r="C791" t="str">
            <v>H</v>
          </cell>
          <cell r="D791">
            <v>0.03</v>
          </cell>
          <cell r="E791">
            <v>0</v>
          </cell>
          <cell r="F791">
            <v>0</v>
          </cell>
          <cell r="G791">
            <v>0.03</v>
          </cell>
        </row>
        <row r="792">
          <cell r="A792" t="str">
            <v>88828</v>
          </cell>
          <cell r="B792" t="str">
            <v>BETONEIRA CAPACIDADE NOMINAL DE 400 L, CAPACIDADE DE MISTURA 280 L, MOTOR ELÉTRICO TRIFÁSICO POTÊNCIA DE 2 CV, SEM CARREGADOR - MANUTENÇÃO. AF_10/2014</v>
          </cell>
          <cell r="C792" t="str">
            <v>H</v>
          </cell>
          <cell r="D792">
            <v>0.33</v>
          </cell>
          <cell r="E792">
            <v>0</v>
          </cell>
          <cell r="F792">
            <v>0</v>
          </cell>
          <cell r="G792">
            <v>0.33</v>
          </cell>
        </row>
        <row r="793">
          <cell r="A793" t="str">
            <v>88829</v>
          </cell>
          <cell r="B793" t="str">
            <v>BETONEIRA CAPACIDADE NOMINAL DE 400 L, CAPACIDADE DE MISTURA 280 L, MOTOR ELÉTRICO TRIFÁSICO POTÊNCIA DE 2 CV, SEM CARREGADOR - MATERIAIS NA OPERAÇÃO. AF_10/2014</v>
          </cell>
          <cell r="C793" t="str">
            <v>H</v>
          </cell>
          <cell r="D793">
            <v>1.05</v>
          </cell>
          <cell r="E793">
            <v>0</v>
          </cell>
          <cell r="F793">
            <v>0</v>
          </cell>
          <cell r="G793">
            <v>0</v>
          </cell>
        </row>
        <row r="794">
          <cell r="A794" t="str">
            <v>88832</v>
          </cell>
          <cell r="B794" t="str">
            <v>ESCAVADEIRA HIDRÁULICA SOBRE ESTEIRAS, CAÇAMBA 0,80 M3, PESO OPERACIONAL 17,8 T, POTÊNCIA LÍQUIDA 110 HP - DEPRECIAÇÃO. AF_10/2014</v>
          </cell>
          <cell r="C794" t="str">
            <v>H</v>
          </cell>
          <cell r="D794">
            <v>51.82</v>
          </cell>
          <cell r="E794">
            <v>0</v>
          </cell>
          <cell r="F794">
            <v>0</v>
          </cell>
          <cell r="G794">
            <v>51.82</v>
          </cell>
        </row>
        <row r="795">
          <cell r="A795" t="str">
            <v>88834</v>
          </cell>
          <cell r="B795" t="str">
            <v>ESCAVADEIRA HIDRÁULICA SOBRE ESTEIRAS, CAÇAMBA 0,80 M3, PESO OPERACIONAL 17,8 T, POTÊNCIA LÍQUIDA 110 HP - JUROS. AF_10/2014</v>
          </cell>
          <cell r="C795" t="str">
            <v>H</v>
          </cell>
          <cell r="D795">
            <v>7.03</v>
          </cell>
          <cell r="E795">
            <v>0</v>
          </cell>
          <cell r="F795">
            <v>0</v>
          </cell>
          <cell r="G795">
            <v>7.03</v>
          </cell>
        </row>
        <row r="796">
          <cell r="A796" t="str">
            <v>88835</v>
          </cell>
          <cell r="B796" t="str">
            <v>ESCAVADEIRA HIDRÁULICA SOBRE ESTEIRAS, CAÇAMBA 0,80 M3, PESO OPERACIONAL 17,8 T, POTÊNCIA LÍQUIDA 110 HP - MANUTENÇÃO. AF_10/2014</v>
          </cell>
          <cell r="C796" t="str">
            <v>H</v>
          </cell>
          <cell r="D796">
            <v>64.78</v>
          </cell>
          <cell r="E796">
            <v>0</v>
          </cell>
          <cell r="F796">
            <v>0</v>
          </cell>
          <cell r="G796">
            <v>64.78</v>
          </cell>
        </row>
        <row r="797">
          <cell r="A797" t="str">
            <v>88836</v>
          </cell>
          <cell r="B797" t="str">
            <v>ESCAVADEIRA HIDRÁULICA SOBRE ESTEIRAS, CAÇAMBA 0,80 M3, PESO OPERACIONAL 17,8 T, POTÊNCIA LÍQUIDA 110 HP - MATERIAIS NA OPERAÇÃO. AF_10/2014</v>
          </cell>
          <cell r="C797" t="str">
            <v>H</v>
          </cell>
          <cell r="D797">
            <v>61.13</v>
          </cell>
          <cell r="E797">
            <v>0</v>
          </cell>
          <cell r="F797">
            <v>61.13</v>
          </cell>
          <cell r="G797">
            <v>0</v>
          </cell>
        </row>
        <row r="798">
          <cell r="A798" t="str">
            <v>88839</v>
          </cell>
          <cell r="B798" t="str">
            <v>TRATOR DE ESTEIRAS, POTÊNCIA 125 HP, PESO OPERACIONAL 12,9 T, COM LÂMINA 2,7 M3 - DEPRECIAÇÃO. AF_10/2014</v>
          </cell>
          <cell r="C798" t="str">
            <v>H</v>
          </cell>
          <cell r="D798">
            <v>35.9</v>
          </cell>
          <cell r="E798">
            <v>0</v>
          </cell>
          <cell r="F798">
            <v>35.9</v>
          </cell>
          <cell r="G798">
            <v>0</v>
          </cell>
        </row>
        <row r="799">
          <cell r="A799" t="str">
            <v>88840</v>
          </cell>
          <cell r="B799" t="str">
            <v>TRATOR DE ESTEIRAS, POTÊNCIA 125 HP, PESO OPERACIONAL 12,9 T, COM LÂMINA 2,7 M3 - JUROS. AF_10/2014</v>
          </cell>
          <cell r="C799" t="str">
            <v>H</v>
          </cell>
          <cell r="D799">
            <v>8.08</v>
          </cell>
          <cell r="E799">
            <v>0</v>
          </cell>
          <cell r="F799">
            <v>8.08</v>
          </cell>
          <cell r="G799">
            <v>0</v>
          </cell>
        </row>
        <row r="800">
          <cell r="A800" t="str">
            <v>88841</v>
          </cell>
          <cell r="B800" t="str">
            <v>TRATOR DE ESTEIRAS, POTÊNCIA 125 HP, PESO OPERACIONAL 12,9 T, COM LÂMINA 2,7 M3 - MANUTENÇÃO. AF_10/2014</v>
          </cell>
          <cell r="C800" t="str">
            <v>H</v>
          </cell>
          <cell r="D800">
            <v>64.180000000000007</v>
          </cell>
          <cell r="E800">
            <v>0</v>
          </cell>
          <cell r="F800">
            <v>64.180000000000007</v>
          </cell>
          <cell r="G800">
            <v>0</v>
          </cell>
        </row>
        <row r="801">
          <cell r="A801" t="str">
            <v>88842</v>
          </cell>
          <cell r="B801" t="str">
            <v>TRATOR DE ESTEIRAS, POTÊNCIA 125 HP, PESO OPERACIONAL 12,9 T, COM LÂMINA 2,7 M3 - MATERIAIS NA OPERAÇÃO. AF_10/2014</v>
          </cell>
          <cell r="C801" t="str">
            <v>H</v>
          </cell>
          <cell r="D801">
            <v>74.83</v>
          </cell>
          <cell r="E801">
            <v>0</v>
          </cell>
          <cell r="F801">
            <v>74.83</v>
          </cell>
          <cell r="G801">
            <v>0</v>
          </cell>
        </row>
        <row r="802">
          <cell r="A802" t="str">
            <v>88847</v>
          </cell>
          <cell r="B802" t="str">
            <v>USINA DE LAMA ASFÁLTICA, PROD 30 A 50 T/H, SILO DE AGREGADO 7 M3, RESERVATÓRIOS PARA EMULSÃO E ÁGUA DE 2,3 M3 CADA, MISTURADOR TIPO PUG MILL A SER MONTADO SOBRE CAMINHÃO - DEPRECIAÇÃO. AF_10/2014</v>
          </cell>
          <cell r="C802" t="str">
            <v>H</v>
          </cell>
          <cell r="D802">
            <v>20.88</v>
          </cell>
          <cell r="E802">
            <v>0</v>
          </cell>
          <cell r="F802">
            <v>0</v>
          </cell>
          <cell r="G802">
            <v>20.88</v>
          </cell>
        </row>
        <row r="803">
          <cell r="A803" t="str">
            <v>88848</v>
          </cell>
          <cell r="B803" t="str">
            <v>USINA DE LAMA ASFÁLTICA, PROD 30 A 50 T/H, SILO DE AGREGADO 7 M3, RESERVATÓRIOS PARA EMULSÃO E ÁGUA DE 2,3 M3 CADA, MISTURADOR TIPO PUG MILL A SER MONTADO SOBRE CAMINHÃO - JUROS. AF_10/2014</v>
          </cell>
          <cell r="C803" t="str">
            <v>H</v>
          </cell>
          <cell r="D803">
            <v>4.38</v>
          </cell>
          <cell r="E803">
            <v>0</v>
          </cell>
          <cell r="F803">
            <v>0</v>
          </cell>
          <cell r="G803">
            <v>4.38</v>
          </cell>
        </row>
        <row r="804">
          <cell r="A804" t="str">
            <v>88853</v>
          </cell>
          <cell r="B804" t="str">
            <v>MOTOBOMBA CENTRÍFUGA, MOTOR A GASOLINA, POTÊNCIA 5,42 HP, BOCAIS 1 1/2" X 1", DIÂMETRO ROTOR 143 MM HM/Q = 6 MCA / 16,8 M3/H A 38 MCA / 6,6 M3/H - DEPRECIAÇÃO. AF_06/2014</v>
          </cell>
          <cell r="C804" t="str">
            <v>H</v>
          </cell>
          <cell r="D804">
            <v>0.23</v>
          </cell>
          <cell r="E804">
            <v>0</v>
          </cell>
          <cell r="F804">
            <v>0</v>
          </cell>
          <cell r="G804">
            <v>0.23</v>
          </cell>
        </row>
        <row r="805">
          <cell r="A805" t="str">
            <v>88854</v>
          </cell>
          <cell r="B805" t="str">
            <v>MOTOBOMBA CENTRÍFUGA, MOTOR A GASOLINA, POTÊNCIA 5,42 HP, BOCAIS 1 1/2" X 1", DIÂMETRO ROTOR 143 MM HM/Q = 6 MCA / 16,8 M3/H A 38 MCA / 6,6 M3/H - JUROS. AF_06/2014</v>
          </cell>
          <cell r="C805" t="str">
            <v>H</v>
          </cell>
          <cell r="D805">
            <v>0.02</v>
          </cell>
          <cell r="E805">
            <v>0</v>
          </cell>
          <cell r="F805">
            <v>0</v>
          </cell>
          <cell r="G805">
            <v>0.02</v>
          </cell>
        </row>
        <row r="806">
          <cell r="A806" t="str">
            <v>88855</v>
          </cell>
          <cell r="B806" t="str">
            <v>GRADE DE DISCO CONTROLE REMOTO REBOCÁVEL, COM 24 DISCOS 24 X 6 MM COM PNEUS PARA TRANSPORTE - DEPRECIAÇÃO. AF_06/2014</v>
          </cell>
          <cell r="C806" t="str">
            <v>H</v>
          </cell>
          <cell r="D806">
            <v>3.83</v>
          </cell>
          <cell r="E806">
            <v>0</v>
          </cell>
          <cell r="F806">
            <v>0</v>
          </cell>
          <cell r="G806">
            <v>3.83</v>
          </cell>
        </row>
        <row r="807">
          <cell r="A807" t="str">
            <v>88856</v>
          </cell>
          <cell r="B807" t="str">
            <v>GRADE DE DISCO CONTROLE REMOTO REBOCÁVEL, COM 24 DISCOS 24 X 6 MM COM PNEUS PARA TRANSPORTE - JUROS. AF_06/2014</v>
          </cell>
          <cell r="C807" t="str">
            <v>H</v>
          </cell>
          <cell r="D807">
            <v>0.53</v>
          </cell>
          <cell r="E807">
            <v>0</v>
          </cell>
          <cell r="F807">
            <v>0</v>
          </cell>
          <cell r="G807">
            <v>0.53</v>
          </cell>
        </row>
        <row r="808">
          <cell r="A808" t="str">
            <v>88857</v>
          </cell>
          <cell r="B808" t="str">
            <v>RETROESCAVADEIRA SOBRE RODAS COM CARREGADEIRA, TRAÇÃO 4X4, POTÊNCIA LÍQ. 88 HP, CAÇAMBA CARREG. CAP. MÍN. 1 M3, CAÇAMBA RETRO CAP. 0,26 M3, PESO OPERACIONAL MÍN. 6.674 KG, PROFUNDIDADE ESCAVAÇÃO MÁX. 4,37 M - DEPRECIAÇÃO. AF_06/2014</v>
          </cell>
          <cell r="C808" t="str">
            <v>H</v>
          </cell>
          <cell r="D808">
            <v>27.97</v>
          </cell>
          <cell r="E808">
            <v>0</v>
          </cell>
          <cell r="F808">
            <v>0</v>
          </cell>
          <cell r="G808">
            <v>27.97</v>
          </cell>
        </row>
        <row r="809">
          <cell r="A809" t="str">
            <v>88858</v>
          </cell>
          <cell r="B809" t="str">
            <v>RETROESCAVADEIRA SOBRE RODAS COM CARREGADEIRA, TRAÇÃO 4X4, POTÊNCIA LÍQ. 88 HP, CAÇAMBA CARREG. CAP. MÍN. 1 M3, CAÇAMBA RETRO CAP. 0,26 M3, PESO OPERACIONAL MÍN. 6.674 KG, PROFUNDIDADE ESCAVAÇÃO MÁX. 4,37 M - JUROS. AF_06/2014</v>
          </cell>
          <cell r="C809" t="str">
            <v>H</v>
          </cell>
          <cell r="D809">
            <v>3.79</v>
          </cell>
          <cell r="E809">
            <v>0</v>
          </cell>
          <cell r="F809">
            <v>0</v>
          </cell>
          <cell r="G809">
            <v>3.79</v>
          </cell>
        </row>
        <row r="810">
          <cell r="A810" t="str">
            <v>88859</v>
          </cell>
          <cell r="B810" t="str">
            <v>RETROESCAVADEIRA SOBRE RODAS COM CARREGADEIRA, TRAÇÃO 4X2, POTÊNCIA LÍQ. 79 HP, CAÇAMBA CARREG. CAP. MÍN. 1 M3, CAÇAMBA RETRO CAP. 0,20 M3, PESO OPERACIONAL MÍN. 6.570 KG, PROFUNDIDADE ESCAVAÇÃO MÁX. 4,37 M - DEPRECIAÇÃO. AF_06/2014</v>
          </cell>
          <cell r="C810" t="str">
            <v>H</v>
          </cell>
          <cell r="D810">
            <v>24.88</v>
          </cell>
          <cell r="E810">
            <v>0</v>
          </cell>
          <cell r="F810">
            <v>0</v>
          </cell>
          <cell r="G810">
            <v>24.88</v>
          </cell>
        </row>
        <row r="811">
          <cell r="A811" t="str">
            <v>88860</v>
          </cell>
          <cell r="B811" t="str">
            <v>RETROESCAVADEIRA SOBRE RODAS COM CARREGADEIRA, TRAÇÃO 4X2, POTÊNCIA LÍQ. 79 HP, CAÇAMBA CARREG. CAP. MÍN. 1 M3, CAÇAMBA RETRO CAP. 0,20 M3, PESO OPERACIONAL MÍN. 6.570 KG, PROFUNDIDADE ESCAVAÇÃO MÁX. 4,37 M - JUROS. AF_06/2014</v>
          </cell>
          <cell r="C811" t="str">
            <v>H</v>
          </cell>
          <cell r="D811">
            <v>3.37</v>
          </cell>
          <cell r="E811">
            <v>0</v>
          </cell>
          <cell r="F811">
            <v>0</v>
          </cell>
          <cell r="G811">
            <v>3.37</v>
          </cell>
        </row>
        <row r="812">
          <cell r="A812" t="str">
            <v>88900</v>
          </cell>
          <cell r="B812" t="str">
            <v>ESCAVADEIRA HIDRÁULICA SOBRE ESTEIRAS, CAÇAMBA 1,20 M3, PESO OPERACIONAL 21 T, POTÊNCIA BRUTA 155 HP - DEPRECIAÇÃO. AF_06/2014</v>
          </cell>
          <cell r="C812" t="str">
            <v>H</v>
          </cell>
          <cell r="D812">
            <v>60.43</v>
          </cell>
          <cell r="E812">
            <v>0</v>
          </cell>
          <cell r="F812">
            <v>0</v>
          </cell>
          <cell r="G812">
            <v>60.43</v>
          </cell>
        </row>
        <row r="813">
          <cell r="A813" t="str">
            <v>88902</v>
          </cell>
          <cell r="B813" t="str">
            <v>ESCAVADEIRA HIDRÁULICA SOBRE ESTEIRAS, CAÇAMBA 1,20 M3, PESO OPERACIONAL 21 T, POTÊNCIA BRUTA 155 HP - JUROS. AF_06/2014</v>
          </cell>
          <cell r="C813" t="str">
            <v>H</v>
          </cell>
          <cell r="D813">
            <v>8.1999999999999993</v>
          </cell>
          <cell r="E813">
            <v>0</v>
          </cell>
          <cell r="F813">
            <v>0</v>
          </cell>
          <cell r="G813">
            <v>8.1999999999999993</v>
          </cell>
        </row>
        <row r="814">
          <cell r="A814" t="str">
            <v>88903</v>
          </cell>
          <cell r="B814" t="str">
            <v>ESCAVADEIRA HIDRÁULICA SOBRE ESTEIRAS, CAÇAMBA 1,20 M3, PESO OPERACIONAL 21 T, POTÊNCIA BRUTA 155 HP - MANUTENÇÃO. AF_06/2014</v>
          </cell>
          <cell r="C814" t="str">
            <v>H</v>
          </cell>
          <cell r="D814">
            <v>75.53</v>
          </cell>
          <cell r="E814">
            <v>0</v>
          </cell>
          <cell r="F814">
            <v>0</v>
          </cell>
          <cell r="G814">
            <v>75.53</v>
          </cell>
        </row>
        <row r="815">
          <cell r="A815" t="str">
            <v>88904</v>
          </cell>
          <cell r="B815" t="str">
            <v>ESCAVADEIRA HIDRÁULICA SOBRE ESTEIRAS, CAÇAMBA 1,20 M3, PESO OPERACIONAL 21 T, POTÊNCIA BRUTA 155 HP - MATERIAIS NA OPERAÇÃO. AF_06/2014</v>
          </cell>
          <cell r="C815" t="str">
            <v>H</v>
          </cell>
          <cell r="D815">
            <v>86.12</v>
          </cell>
          <cell r="E815">
            <v>0</v>
          </cell>
          <cell r="F815">
            <v>86.12</v>
          </cell>
          <cell r="G815">
            <v>0</v>
          </cell>
        </row>
        <row r="816">
          <cell r="A816" t="str">
            <v>89009</v>
          </cell>
          <cell r="B816" t="str">
            <v>TRATOR DE ESTEIRAS, POTÊNCIA 150 HP, PESO OPERACIONAL 16,7 T, COM RODA MOTRIZ ELEVADA E LÂMINA 3,18 M3 - DEPRECIAÇÃO. AF_06/2014</v>
          </cell>
          <cell r="C816" t="str">
            <v>H</v>
          </cell>
          <cell r="D816">
            <v>44.47</v>
          </cell>
          <cell r="E816">
            <v>0</v>
          </cell>
          <cell r="F816">
            <v>0</v>
          </cell>
          <cell r="G816">
            <v>44.47</v>
          </cell>
        </row>
        <row r="817">
          <cell r="A817" t="str">
            <v>89010</v>
          </cell>
          <cell r="B817" t="str">
            <v>TRATOR DE ESTEIRAS, POTÊNCIA 150 HP, PESO OPERACIONAL 16,7 T, COM RODA MOTRIZ ELEVADA E LÂMINA 3,18 M3 - JUROS. AF_06/2014</v>
          </cell>
          <cell r="C817" t="str">
            <v>H</v>
          </cell>
          <cell r="D817">
            <v>10.01</v>
          </cell>
          <cell r="E817">
            <v>0</v>
          </cell>
          <cell r="F817">
            <v>0</v>
          </cell>
          <cell r="G817">
            <v>10.01</v>
          </cell>
        </row>
        <row r="818">
          <cell r="A818" t="str">
            <v>89011</v>
          </cell>
          <cell r="B818" t="str">
            <v>RETROESCAVADEIRA SOBRE RODAS COM CARREGADEIRA, TRAÇÃO 4X4, POTÊNCIA LÍQ. 72 HP, CAÇAMBA CARREG. CAP. MÍN. 0,79 M3, CAÇAMBA RETRO CAP. 0,18 M3, PESO OPERACIONAL MÍN. 7.140 KG, PROFUNDIDADE ESCAVAÇÃO MÁX. 4,50 M - DEPRECIAÇÃO. AF_06/2014</v>
          </cell>
          <cell r="C818" t="str">
            <v>H</v>
          </cell>
          <cell r="D818">
            <v>26.99</v>
          </cell>
          <cell r="E818">
            <v>0</v>
          </cell>
          <cell r="F818">
            <v>0</v>
          </cell>
          <cell r="G818">
            <v>26.99</v>
          </cell>
        </row>
        <row r="819">
          <cell r="A819" t="str">
            <v>89012</v>
          </cell>
          <cell r="B819" t="str">
            <v>RETROESCAVADEIRA SOBRE RODAS COM CARREGADEIRA, TRAÇÃO 4X4, POTÊNCIA LÍQ. 72 HP, CAÇAMBA CARREG. CAP. MÍN. 0,79 M3, CAÇAMBA RETRO CAP. 0,18 M3, PESO OPERACIONAL MÍN. 7.140 KG, PROFUNDIDADE ESCAVAÇÃO MÁX. 4,50 M - JUROS. AF_06/2014</v>
          </cell>
          <cell r="C819" t="str">
            <v>H</v>
          </cell>
          <cell r="D819">
            <v>3.66</v>
          </cell>
          <cell r="E819">
            <v>0</v>
          </cell>
          <cell r="F819">
            <v>0</v>
          </cell>
          <cell r="G819">
            <v>3.66</v>
          </cell>
        </row>
        <row r="820">
          <cell r="A820" t="str">
            <v>89013</v>
          </cell>
          <cell r="B820" t="str">
            <v>TRATOR DE ESTEIRAS, POTÊNCIA 347 HP, PESO OPERACIONAL 38,5 T, COM LÂMINA 8,70 M3 - DEPRECIAÇÃO. AF_06/2014</v>
          </cell>
          <cell r="C820" t="str">
            <v>H</v>
          </cell>
          <cell r="D820">
            <v>145.66999999999999</v>
          </cell>
          <cell r="E820">
            <v>0</v>
          </cell>
          <cell r="F820">
            <v>0</v>
          </cell>
          <cell r="G820">
            <v>145.66999999999999</v>
          </cell>
        </row>
        <row r="821">
          <cell r="A821" t="str">
            <v>89014</v>
          </cell>
          <cell r="B821" t="str">
            <v>TRATOR DE ESTEIRAS, POTÊNCIA 347 HP, PESO OPERACIONAL 38,5 T, COM LÂMINA 8,70 M3 - JUROS. AF_06/2014</v>
          </cell>
          <cell r="C821" t="str">
            <v>H</v>
          </cell>
          <cell r="D821">
            <v>32.78</v>
          </cell>
          <cell r="E821">
            <v>0</v>
          </cell>
          <cell r="F821">
            <v>0</v>
          </cell>
          <cell r="G821">
            <v>32.78</v>
          </cell>
        </row>
        <row r="822">
          <cell r="A822" t="str">
            <v>89015</v>
          </cell>
          <cell r="B822" t="str">
            <v>VASSOURA MECÂNICA REBOCÁVEL COM ESCOVA CILÍNDRICA, LARGURA ÚTIL DE VARRIMENTO DE 2,44 M - DEPRECIAÇÃO. AF_06/2014</v>
          </cell>
          <cell r="C822" t="str">
            <v>H</v>
          </cell>
          <cell r="D822">
            <v>4.42</v>
          </cell>
          <cell r="E822">
            <v>0</v>
          </cell>
          <cell r="F822">
            <v>0</v>
          </cell>
          <cell r="G822">
            <v>4.42</v>
          </cell>
        </row>
        <row r="823">
          <cell r="A823" t="str">
            <v>89016</v>
          </cell>
          <cell r="B823" t="str">
            <v>VASSOURA MECÂNICA REBOCÁVEL COM ESCOVA CILÍNDRICA, LARGURA ÚTIL DE VARRIMENTO DE 2,44 M - JUROS. AF_06/2014</v>
          </cell>
          <cell r="C823" t="str">
            <v>H</v>
          </cell>
          <cell r="D823">
            <v>0.6</v>
          </cell>
          <cell r="E823">
            <v>0</v>
          </cell>
          <cell r="F823">
            <v>0</v>
          </cell>
          <cell r="G823">
            <v>0.6</v>
          </cell>
        </row>
        <row r="824">
          <cell r="A824" t="str">
            <v>89017</v>
          </cell>
          <cell r="B824" t="str">
            <v>TRATOR DE ESTEIRAS, POTÊNCIA 170 HP, PESO OPERACIONAL 19 T, CAÇAMBA 5,2 M3 - DEPRECIAÇÃO. AF_06/2014</v>
          </cell>
          <cell r="C824" t="str">
            <v>H</v>
          </cell>
          <cell r="D824">
            <v>44.2</v>
          </cell>
          <cell r="E824">
            <v>0</v>
          </cell>
          <cell r="F824">
            <v>0</v>
          </cell>
          <cell r="G824">
            <v>44.2</v>
          </cell>
        </row>
        <row r="825">
          <cell r="A825" t="str">
            <v>89018</v>
          </cell>
          <cell r="B825" t="str">
            <v>TRATOR DE ESTEIRAS, POTÊNCIA 170 HP, PESO OPERACIONAL 19 T, CAÇAMBA 5,2 M3 - JUROS. AF_06/2014</v>
          </cell>
          <cell r="C825" t="str">
            <v>H</v>
          </cell>
          <cell r="D825">
            <v>9.94</v>
          </cell>
          <cell r="E825">
            <v>0</v>
          </cell>
          <cell r="F825">
            <v>0</v>
          </cell>
          <cell r="G825">
            <v>9.94</v>
          </cell>
        </row>
        <row r="826">
          <cell r="A826" t="str">
            <v>89019</v>
          </cell>
          <cell r="B826" t="str">
            <v>BOMBA SUBMERSÍVEL ELÉTRICA TRIFÁSICA, POTÊNCIA 2,96 HP, Ø ROTOR 144 MM SEMI-ABERTO, BOCAL DE SAÍDA Ø 2, HM/Q = 2 MCA / 38,8 M3/H A 28 MCA / 5 M3/H - DEPRECIAÇÃO. AF_06/2014</v>
          </cell>
          <cell r="C826" t="str">
            <v>H</v>
          </cell>
          <cell r="D826">
            <v>0.54</v>
          </cell>
          <cell r="E826">
            <v>0</v>
          </cell>
          <cell r="F826">
            <v>0</v>
          </cell>
          <cell r="G826">
            <v>0.54</v>
          </cell>
        </row>
        <row r="827">
          <cell r="A827" t="str">
            <v>89020</v>
          </cell>
          <cell r="B827" t="str">
            <v>BOMBA SUBMERSÍVEL ELÉTRICA TRIFÁSICA, POTÊNCIA 2,96 HP, Ø ROTOR 144 MM SEMI-ABERTO, BOCAL DE SAÍDA Ø 2, HM/Q = 2 MCA / 38,8 M3/H A 28 MCA / 5 M3/H - JUROS. AF_06/2014</v>
          </cell>
          <cell r="C827" t="str">
            <v>H</v>
          </cell>
          <cell r="D827">
            <v>0.06</v>
          </cell>
          <cell r="E827">
            <v>0</v>
          </cell>
          <cell r="F827">
            <v>0</v>
          </cell>
          <cell r="G827">
            <v>0.06</v>
          </cell>
        </row>
        <row r="828">
          <cell r="A828" t="str">
            <v>89023</v>
          </cell>
          <cell r="B828" t="str">
            <v>TANQUE DE ASFALTO ESTACIONÁRIO COM MAÇARICO, CAPACIDADE 20.000 L - DEPRECIAÇÃO. AF_06/2014</v>
          </cell>
          <cell r="C828" t="str">
            <v>H</v>
          </cell>
          <cell r="D828">
            <v>4.1100000000000003</v>
          </cell>
          <cell r="E828">
            <v>0</v>
          </cell>
          <cell r="F828">
            <v>0</v>
          </cell>
          <cell r="G828">
            <v>4.1100000000000003</v>
          </cell>
        </row>
        <row r="829">
          <cell r="A829" t="str">
            <v>89024</v>
          </cell>
          <cell r="B829" t="str">
            <v>TANQUE DE ASFALTO ESTACIONÁRIO COM MAÇARICO, CAPACIDADE 20.000 L - JUROS. AF_06/2014</v>
          </cell>
          <cell r="C829" t="str">
            <v>H</v>
          </cell>
          <cell r="D829">
            <v>0.73</v>
          </cell>
          <cell r="E829">
            <v>0</v>
          </cell>
          <cell r="F829">
            <v>0</v>
          </cell>
          <cell r="G829">
            <v>0.73</v>
          </cell>
        </row>
        <row r="830">
          <cell r="A830" t="str">
            <v>89025</v>
          </cell>
          <cell r="B830" t="str">
            <v>TANQUE DE ASFALTO ESTACIONÁRIO COM MAÇARICO, CAPACIDADE 20.000 L - MANUTENÇÃO. AF_06/2014</v>
          </cell>
          <cell r="C830" t="str">
            <v>H</v>
          </cell>
          <cell r="D830">
            <v>5.14</v>
          </cell>
          <cell r="E830">
            <v>0</v>
          </cell>
          <cell r="F830">
            <v>0</v>
          </cell>
          <cell r="G830">
            <v>5.14</v>
          </cell>
        </row>
        <row r="831">
          <cell r="A831" t="str">
            <v>89026</v>
          </cell>
          <cell r="B831" t="str">
            <v>TANQUE DE ASFALTO ESTACIONÁRIO COM MAÇARICO, CAPACIDADE 20.000 L - MATERIAIS NA OPERAÇÃO. AF_06/2014</v>
          </cell>
          <cell r="C831" t="str">
            <v>H</v>
          </cell>
          <cell r="D831">
            <v>163.69999999999999</v>
          </cell>
          <cell r="E831">
            <v>0</v>
          </cell>
          <cell r="F831">
            <v>163.69999999999999</v>
          </cell>
          <cell r="G831">
            <v>0</v>
          </cell>
        </row>
        <row r="832">
          <cell r="A832" t="str">
            <v>89029</v>
          </cell>
          <cell r="B832" t="str">
            <v>TRATOR DE ESTEIRAS, POTÊNCIA 100 HP, PESO OPERACIONAL 9,4 T, COM LÂMINA 2,19 M3 - DEPRECIAÇÃO. AF_06/2014</v>
          </cell>
          <cell r="C832" t="str">
            <v>H</v>
          </cell>
          <cell r="D832">
            <v>34.299999999999997</v>
          </cell>
          <cell r="E832">
            <v>0</v>
          </cell>
          <cell r="F832">
            <v>0</v>
          </cell>
          <cell r="G832">
            <v>34.299999999999997</v>
          </cell>
        </row>
        <row r="833">
          <cell r="A833" t="str">
            <v>89030</v>
          </cell>
          <cell r="B833" t="str">
            <v>TRATOR DE ESTEIRAS, POTÊNCIA 100 HP, PESO OPERACIONAL 9,4 T, COM LÂMINA 2,19 M3 - JUROS. AF_06/2014</v>
          </cell>
          <cell r="C833" t="str">
            <v>H</v>
          </cell>
          <cell r="D833">
            <v>7.72</v>
          </cell>
          <cell r="E833">
            <v>0</v>
          </cell>
          <cell r="F833">
            <v>0</v>
          </cell>
          <cell r="G833">
            <v>7.72</v>
          </cell>
        </row>
        <row r="834">
          <cell r="A834" t="str">
            <v>89033</v>
          </cell>
          <cell r="B834" t="str">
            <v>TRATOR DE PNEUS, POTÊNCIA 85 CV, TRAÇÃO 4X4, PESO COM LASTRO DE 4.675 KG - DEPRECIAÇÃO. AF_06/2014</v>
          </cell>
          <cell r="C834" t="str">
            <v>H</v>
          </cell>
          <cell r="D834">
            <v>16.72</v>
          </cell>
          <cell r="E834">
            <v>0</v>
          </cell>
          <cell r="F834">
            <v>0</v>
          </cell>
          <cell r="G834">
            <v>16.72</v>
          </cell>
        </row>
        <row r="835">
          <cell r="A835" t="str">
            <v>89034</v>
          </cell>
          <cell r="B835" t="str">
            <v>TRATOR DE PNEUS, POTÊNCIA 85 CV, TRAÇÃO 4X4, PESO COM LASTRO DE 4.675 KG - JUROS. AF_06/2014</v>
          </cell>
          <cell r="C835" t="str">
            <v>H</v>
          </cell>
          <cell r="D835">
            <v>2.3199999999999998</v>
          </cell>
          <cell r="E835">
            <v>0</v>
          </cell>
          <cell r="F835">
            <v>0</v>
          </cell>
          <cell r="G835">
            <v>2.3199999999999998</v>
          </cell>
        </row>
        <row r="836">
          <cell r="A836" t="str">
            <v>89128</v>
          </cell>
          <cell r="B836" t="str">
            <v>PÁ CARREGADEIRA SOBRE RODAS, POTÊNCIA LÍQUIDA 128 HP, CAPACIDADE DA CAÇAMBA 1,7 A 2,8 M3, PESO OPERACIONAL 11632 KG - DEPRECIAÇÃO. AF_06/2014</v>
          </cell>
          <cell r="C836" t="str">
            <v>H</v>
          </cell>
          <cell r="D836">
            <v>39.340000000000003</v>
          </cell>
          <cell r="E836">
            <v>0</v>
          </cell>
          <cell r="F836">
            <v>0</v>
          </cell>
          <cell r="G836">
            <v>39.340000000000003</v>
          </cell>
        </row>
        <row r="837">
          <cell r="A837" t="str">
            <v>89129</v>
          </cell>
          <cell r="B837" t="str">
            <v>PÁ CARREGADEIRA SOBRE RODAS, POTÊNCIA LÍQUIDA 128 HP, CAPACIDADE DA CAÇAMBA 1,7 A 2,8 M3, PESO OPERACIONAL 11632 KG - JUROS. AF_06/2014</v>
          </cell>
          <cell r="C837" t="str">
            <v>H</v>
          </cell>
          <cell r="D837">
            <v>5.33</v>
          </cell>
          <cell r="E837">
            <v>0</v>
          </cell>
          <cell r="F837">
            <v>0</v>
          </cell>
          <cell r="G837">
            <v>5.33</v>
          </cell>
        </row>
        <row r="838">
          <cell r="A838" t="str">
            <v>89130</v>
          </cell>
          <cell r="B838" t="str">
            <v>PÁ CARREGADEIRA SOBRE RODAS, POTÊNCIA 197 HP, CAPACIDADE DA CAÇAMBA 2,5 A 3,5 M3, PESO OPERACIONAL 18338 KG - DEPRECIAÇÃO. AF_06/2014</v>
          </cell>
          <cell r="C838" t="str">
            <v>H</v>
          </cell>
          <cell r="D838">
            <v>54.55</v>
          </cell>
          <cell r="E838">
            <v>0</v>
          </cell>
          <cell r="F838">
            <v>0</v>
          </cell>
          <cell r="G838">
            <v>54.55</v>
          </cell>
        </row>
        <row r="839">
          <cell r="A839" t="str">
            <v>89131</v>
          </cell>
          <cell r="B839" t="str">
            <v>PÁ CARREGADEIRA SOBRE RODAS, POTÊNCIA 197 HP, CAPACIDADE DA CAÇAMBA 2,5 A 3,5 M3, PESO OPERACIONAL 18338 KG - JUROS. AF_06/2014</v>
          </cell>
          <cell r="C839" t="str">
            <v>H</v>
          </cell>
          <cell r="D839">
            <v>7.4</v>
          </cell>
          <cell r="E839">
            <v>0</v>
          </cell>
          <cell r="F839">
            <v>0</v>
          </cell>
          <cell r="G839">
            <v>7.4</v>
          </cell>
        </row>
        <row r="840">
          <cell r="A840" t="str">
            <v>89210</v>
          </cell>
          <cell r="B840" t="str">
            <v>ROLO COMPACTADOR VIBRATÓRIO DE UM CILINDRO AÇO LISO, POTÊNCIA 80 HP, PESO OPERACIONAL MÁXIMO 8,1 T, IMPACTO DINÂMICO 16,15 / 9,5 T, LARGURA DE TRABALHO 1,68 M - DEPRECIAÇÃO. AF_06/2014</v>
          </cell>
          <cell r="C840" t="str">
            <v>H</v>
          </cell>
          <cell r="D840">
            <v>27.54</v>
          </cell>
          <cell r="E840">
            <v>0</v>
          </cell>
          <cell r="F840">
            <v>0</v>
          </cell>
          <cell r="G840">
            <v>27.54</v>
          </cell>
        </row>
        <row r="841">
          <cell r="A841" t="str">
            <v>89211</v>
          </cell>
          <cell r="B841" t="str">
            <v>ROLO COMPACTADOR VIBRATÓRIO DE UM CILINDRO AÇO LISO, POTÊNCIA 80 HP, PESO OPERACIONAL MÁXIMO 8,1 T, IMPACTO DINÂMICO 16,15 / 9,5 T, LARGURA DE TRABALHO 1,68 M - JUROS. AF_06/2014</v>
          </cell>
          <cell r="C841" t="str">
            <v>H</v>
          </cell>
          <cell r="D841">
            <v>3.82</v>
          </cell>
          <cell r="E841">
            <v>0</v>
          </cell>
          <cell r="F841">
            <v>0</v>
          </cell>
          <cell r="G841">
            <v>3.82</v>
          </cell>
        </row>
        <row r="842">
          <cell r="A842" t="str">
            <v>89212</v>
          </cell>
          <cell r="B842" t="str">
            <v>BATE-ESTACAS POR GRAVIDADE, POTÊNCIA DE 160 HP, PESO DO MARTELO ATÉ 3 TONELADAS - DEPRECIAÇÃO. AF_11/2014</v>
          </cell>
          <cell r="C842" t="str">
            <v>H</v>
          </cell>
          <cell r="D842">
            <v>28.45</v>
          </cell>
          <cell r="E842">
            <v>0</v>
          </cell>
          <cell r="F842">
            <v>0</v>
          </cell>
          <cell r="G842">
            <v>28.45</v>
          </cell>
        </row>
        <row r="843">
          <cell r="A843" t="str">
            <v>89213</v>
          </cell>
          <cell r="B843" t="str">
            <v>BATE-ESTACAS POR GRAVIDADE, POTÊNCIA DE 160 HP, PESO DO MARTELO ATÉ 3 TONELADAS - JUROS. AF_11/2014</v>
          </cell>
          <cell r="C843" t="str">
            <v>H</v>
          </cell>
          <cell r="D843">
            <v>4.4800000000000004</v>
          </cell>
          <cell r="E843">
            <v>0</v>
          </cell>
          <cell r="F843">
            <v>0</v>
          </cell>
          <cell r="G843">
            <v>4.4800000000000004</v>
          </cell>
        </row>
        <row r="844">
          <cell r="A844" t="str">
            <v>89214</v>
          </cell>
          <cell r="B844" t="str">
            <v>BATE-ESTACAS POR GRAVIDADE, POTÊNCIA DE 160 HP, PESO DO MARTELO ATÉ 3 TONELADAS - MANUTENÇÃO. AF_11/2014</v>
          </cell>
          <cell r="C844" t="str">
            <v>H</v>
          </cell>
          <cell r="D844">
            <v>26.71</v>
          </cell>
          <cell r="E844">
            <v>0</v>
          </cell>
          <cell r="F844">
            <v>0</v>
          </cell>
          <cell r="G844">
            <v>26.71</v>
          </cell>
        </row>
        <row r="845">
          <cell r="A845" t="str">
            <v>89215</v>
          </cell>
          <cell r="B845" t="str">
            <v>BATE-ESTACAS POR GRAVIDADE, POTÊNCIA DE 160 HP, PESO DO MARTELO ATÉ 3 TONELADAS - MATERIAIS NA OPERAÇÃO. AF_11/2014</v>
          </cell>
          <cell r="C845" t="str">
            <v>H</v>
          </cell>
          <cell r="D845">
            <v>88.92</v>
          </cell>
          <cell r="E845">
            <v>0</v>
          </cell>
          <cell r="F845">
            <v>88.92</v>
          </cell>
          <cell r="G845">
            <v>0</v>
          </cell>
        </row>
        <row r="846">
          <cell r="A846" t="str">
            <v>89221</v>
          </cell>
          <cell r="B846" t="str">
            <v>BETONEIRA CAPACIDADE NOMINAL DE 600 L, CAPACIDADE DE MISTURA 360 L, MOTOR ELÉTRICO TRIFÁSICO POTÊNCIA DE 4 CV, SEM CARREGADOR - DEPRECIAÇÃO. AF_11/2014</v>
          </cell>
          <cell r="C846" t="str">
            <v>H</v>
          </cell>
          <cell r="D846">
            <v>1.23</v>
          </cell>
          <cell r="E846">
            <v>0</v>
          </cell>
          <cell r="F846">
            <v>0</v>
          </cell>
          <cell r="G846">
            <v>1.23</v>
          </cell>
        </row>
        <row r="847">
          <cell r="A847" t="str">
            <v>89222</v>
          </cell>
          <cell r="B847" t="str">
            <v>BETONEIRA CAPACIDADE NOMINAL DE 600 L, CAPACIDADE DE MISTURA 360 L, MOTOR ELÉTRICO TRIFÁSICO POTÊNCIA DE 4 CV, SEM CARREGADOR - JUROS. AF_11/2014</v>
          </cell>
          <cell r="C847" t="str">
            <v>H</v>
          </cell>
          <cell r="D847">
            <v>0.14000000000000001</v>
          </cell>
          <cell r="E847">
            <v>0</v>
          </cell>
          <cell r="F847">
            <v>0</v>
          </cell>
          <cell r="G847">
            <v>0.14000000000000001</v>
          </cell>
        </row>
        <row r="848">
          <cell r="A848" t="str">
            <v>89223</v>
          </cell>
          <cell r="B848" t="str">
            <v>BETONEIRA CAPACIDADE NOMINAL DE 600 L, CAPACIDADE DE MISTURA 360 L, MOTOR ELÉTRICO TRIFÁSICO POTÊNCIA DE 4 CV, SEM CARREGADOR - MANUTENÇÃO. AF_11/2014</v>
          </cell>
          <cell r="C848" t="str">
            <v>H</v>
          </cell>
          <cell r="D848">
            <v>1.35</v>
          </cell>
          <cell r="E848">
            <v>0</v>
          </cell>
          <cell r="F848">
            <v>0</v>
          </cell>
          <cell r="G848">
            <v>1.35</v>
          </cell>
        </row>
        <row r="849">
          <cell r="A849" t="str">
            <v>89224</v>
          </cell>
          <cell r="B849" t="str">
            <v>BETONEIRA CAPACIDADE NOMINAL DE 600 L, CAPACIDADE DE MISTURA 360 L, MOTOR ELÉTRICO TRIFÁSICO POTÊNCIA DE 4 CV, SEM CARREGADOR - MATERIAIS NA OPERAÇÃO. AF_11/2014</v>
          </cell>
          <cell r="C849" t="str">
            <v>H</v>
          </cell>
          <cell r="D849">
            <v>2.1</v>
          </cell>
          <cell r="E849">
            <v>0</v>
          </cell>
          <cell r="F849">
            <v>0</v>
          </cell>
          <cell r="G849">
            <v>0</v>
          </cell>
        </row>
        <row r="850">
          <cell r="A850" t="str">
            <v>89228</v>
          </cell>
          <cell r="B850" t="str">
            <v>MOTONIVELADORA POTÊNCIA BÁSICA LÍQUIDA (PRIMEIRA MARCHA) 125 HP, PESO BRUTO 13032 KG, LARGURA DA LÂMINA DE 3,7 M - DEPRECIAÇÃO. AF_06/2014</v>
          </cell>
          <cell r="C850" t="str">
            <v>H</v>
          </cell>
          <cell r="D850">
            <v>48.39</v>
          </cell>
          <cell r="E850">
            <v>0</v>
          </cell>
          <cell r="F850">
            <v>0</v>
          </cell>
          <cell r="G850">
            <v>48.39</v>
          </cell>
        </row>
        <row r="851">
          <cell r="A851" t="str">
            <v>89229</v>
          </cell>
          <cell r="B851" t="str">
            <v>MOTONIVELADORA POTÊNCIA BÁSICA LÍQUIDA (PRIMEIRA MARCHA) 125 HP, PESO BRUTO 13032 KG, LARGURA DA LÂMINA DE 3,7 M - JUROS. AF_06/2014</v>
          </cell>
          <cell r="C851" t="str">
            <v>H</v>
          </cell>
          <cell r="D851">
            <v>8.7100000000000009</v>
          </cell>
          <cell r="E851">
            <v>0</v>
          </cell>
          <cell r="F851">
            <v>0</v>
          </cell>
          <cell r="G851">
            <v>8.7100000000000009</v>
          </cell>
        </row>
        <row r="852">
          <cell r="A852" t="str">
            <v>89230</v>
          </cell>
          <cell r="B852" t="str">
            <v>FRESADORA DE ASFALTO A FRIO SOBRE RODAS, LARGURA FRESAGEM DE 1,0 M, POTÊNCIA 208 HP - DEPRECIAÇÃO. AF_11/2014</v>
          </cell>
          <cell r="C852" t="str">
            <v>H</v>
          </cell>
          <cell r="D852">
            <v>135.66999999999999</v>
          </cell>
          <cell r="E852">
            <v>0</v>
          </cell>
          <cell r="F852">
            <v>0</v>
          </cell>
          <cell r="G852">
            <v>135.66999999999999</v>
          </cell>
        </row>
        <row r="853">
          <cell r="A853" t="str">
            <v>89231</v>
          </cell>
          <cell r="B853" t="str">
            <v>FRESADORA DE ASFALTO A FRIO SOBRE RODAS, LARGURA FRESAGEM DE 1,0 M, POTÊNCIA 208 HP - JUROS. AF_11/2014</v>
          </cell>
          <cell r="C853" t="str">
            <v>H</v>
          </cell>
          <cell r="D853">
            <v>21.49</v>
          </cell>
          <cell r="E853">
            <v>0</v>
          </cell>
          <cell r="F853">
            <v>0</v>
          </cell>
          <cell r="G853">
            <v>21.49</v>
          </cell>
        </row>
        <row r="854">
          <cell r="A854" t="str">
            <v>89232</v>
          </cell>
          <cell r="B854" t="str">
            <v>FRESADORA DE ASFALTO A FRIO SOBRE RODAS, LARGURA FRESAGEM DE 1,0 M, POTÊNCIA 208 HP - MANUTENÇÃO. AF_11/2014</v>
          </cell>
          <cell r="C854" t="str">
            <v>H</v>
          </cell>
          <cell r="D854">
            <v>242</v>
          </cell>
          <cell r="E854">
            <v>0</v>
          </cell>
          <cell r="F854">
            <v>0</v>
          </cell>
          <cell r="G854">
            <v>242</v>
          </cell>
        </row>
        <row r="855">
          <cell r="A855" t="str">
            <v>89233</v>
          </cell>
          <cell r="B855" t="str">
            <v>FRESADORA DE ASFALTO A FRIO SOBRE RODAS, LARGURA FRESAGEM DE 1,0 M, POTÊNCIA 208 HP - MATERIAIS NA OPERAÇÃO. AF_11/2014</v>
          </cell>
          <cell r="C855" t="str">
            <v>H</v>
          </cell>
          <cell r="D855">
            <v>160.03</v>
          </cell>
          <cell r="E855">
            <v>0</v>
          </cell>
          <cell r="F855">
            <v>160.03</v>
          </cell>
          <cell r="G855">
            <v>0</v>
          </cell>
        </row>
        <row r="856">
          <cell r="A856" t="str">
            <v>89236</v>
          </cell>
          <cell r="B856" t="str">
            <v>FRESADORA DE ASFALTO A FRIO SOBRE RODAS, LARGURA FRESAGEM DE 2,0 M, POTÊNCIA 550 HP - DEPRECIAÇÃO. AF_11/2014</v>
          </cell>
          <cell r="C856" t="str">
            <v>H</v>
          </cell>
          <cell r="D856">
            <v>316.92</v>
          </cell>
          <cell r="E856">
            <v>0</v>
          </cell>
          <cell r="F856">
            <v>0</v>
          </cell>
          <cell r="G856">
            <v>316.92</v>
          </cell>
        </row>
        <row r="857">
          <cell r="A857" t="str">
            <v>89237</v>
          </cell>
          <cell r="B857" t="str">
            <v>FRESADORA DE ASFALTO A FRIO SOBRE RODAS, LARGURA FRESAGEM DE 2,0 M, POTÊNCIA 550 HP - JUROS. AF_11/2014</v>
          </cell>
          <cell r="C857" t="str">
            <v>H</v>
          </cell>
          <cell r="D857">
            <v>50.21</v>
          </cell>
          <cell r="E857">
            <v>0</v>
          </cell>
          <cell r="F857">
            <v>0</v>
          </cell>
          <cell r="G857">
            <v>50.21</v>
          </cell>
        </row>
        <row r="858">
          <cell r="A858" t="str">
            <v>89238</v>
          </cell>
          <cell r="B858" t="str">
            <v>FRESADORA DE ASFALTO A FRIO SOBRE RODAS, LARGURA FRESAGEM DE 2,0 M, POTÊNCIA 550 HP - MANUTENÇÃO. AF_11/2014</v>
          </cell>
          <cell r="C858" t="str">
            <v>H</v>
          </cell>
          <cell r="D858">
            <v>565.29999999999995</v>
          </cell>
          <cell r="E858">
            <v>0</v>
          </cell>
          <cell r="F858">
            <v>0</v>
          </cell>
          <cell r="G858">
            <v>565.29999999999995</v>
          </cell>
        </row>
        <row r="859">
          <cell r="A859" t="str">
            <v>89239</v>
          </cell>
          <cell r="B859" t="str">
            <v>FRESADORA DE ASFALTO A FRIO SOBRE RODAS, LARGURA FRESAGEM DE 2,0 M, POTÊNCIA 550 HP - MATERIAIS NA OPERAÇÃO. AF_11/2014</v>
          </cell>
          <cell r="C859" t="str">
            <v>H</v>
          </cell>
          <cell r="D859">
            <v>423.21</v>
          </cell>
          <cell r="E859">
            <v>0</v>
          </cell>
          <cell r="F859">
            <v>423.21</v>
          </cell>
          <cell r="G859">
            <v>0</v>
          </cell>
        </row>
        <row r="860">
          <cell r="A860" t="str">
            <v>89240</v>
          </cell>
          <cell r="B860" t="str">
            <v>VIBROACABADORA DE ASFALTO SOBRE ESTEIRAS, LARGURA DE PAVIMENTAÇÃO 1,90 M A 5,30 M, POTÊNCIA 105 HP CAPACIDADE 450 T/H - DEPRECIAÇÃO. AF_11/2014</v>
          </cell>
          <cell r="C860" t="str">
            <v>H</v>
          </cell>
          <cell r="D860">
            <v>97.26</v>
          </cell>
          <cell r="E860">
            <v>0</v>
          </cell>
          <cell r="F860">
            <v>0</v>
          </cell>
          <cell r="G860">
            <v>97.26</v>
          </cell>
        </row>
        <row r="861">
          <cell r="A861" t="str">
            <v>89241</v>
          </cell>
          <cell r="B861" t="str">
            <v>VIBROACABADORA DE ASFALTO SOBRE ESTEIRAS, LARGURA DE PAVIMENTAÇÃO 1,90 M A 5,30 M, POTÊNCIA 105 HP CAPACIDADE 450 T/H - JUROS. AF_11/2014</v>
          </cell>
          <cell r="C861" t="str">
            <v>H</v>
          </cell>
          <cell r="D861">
            <v>17.5</v>
          </cell>
          <cell r="E861">
            <v>0</v>
          </cell>
          <cell r="F861">
            <v>0</v>
          </cell>
          <cell r="G861">
            <v>17.5</v>
          </cell>
        </row>
        <row r="862">
          <cell r="A862" t="str">
            <v>89246</v>
          </cell>
          <cell r="B862" t="str">
            <v>RECICLADORA DE ASFALTO A FRIO SOBRE RODAS, LARGURA FRESAGEM DE 2,0 M, POTÊNCIA 422 HP - DEPRECIAÇÃO. AF_11/2014</v>
          </cell>
          <cell r="C862" t="str">
            <v>H</v>
          </cell>
          <cell r="D862">
            <v>275.38</v>
          </cell>
          <cell r="E862">
            <v>0</v>
          </cell>
          <cell r="F862">
            <v>0</v>
          </cell>
          <cell r="G862">
            <v>275.38</v>
          </cell>
        </row>
        <row r="863">
          <cell r="A863" t="str">
            <v>89247</v>
          </cell>
          <cell r="B863" t="str">
            <v>RECICLADORA DE ASFALTO A FRIO SOBRE RODAS, LARGURA FRESAGEM DE 2,0 M, POTÊNCIA 422 HP - JUROS. AF_11/2014</v>
          </cell>
          <cell r="C863" t="str">
            <v>H</v>
          </cell>
          <cell r="D863">
            <v>43.63</v>
          </cell>
          <cell r="E863">
            <v>0</v>
          </cell>
          <cell r="F863">
            <v>0</v>
          </cell>
          <cell r="G863">
            <v>43.63</v>
          </cell>
        </row>
        <row r="864">
          <cell r="A864" t="str">
            <v>89248</v>
          </cell>
          <cell r="B864" t="str">
            <v>RECICLADORA DE ASFALTO A FRIO SOBRE RODAS, LARGURA FRESAGEM DE 2,0 M, POTÊNCIA 422 HP - MANUTENÇÃO. AF_11/2014</v>
          </cell>
          <cell r="C864" t="str">
            <v>H</v>
          </cell>
          <cell r="D864">
            <v>491.21</v>
          </cell>
          <cell r="E864">
            <v>0</v>
          </cell>
          <cell r="F864">
            <v>0</v>
          </cell>
          <cell r="G864">
            <v>491.21</v>
          </cell>
        </row>
        <row r="865">
          <cell r="A865" t="str">
            <v>89249</v>
          </cell>
          <cell r="B865" t="str">
            <v>RECICLADORA DE ASFALTO A FRIO SOBRE RODAS, LARGURA FRESAGEM DE 2,0 M, POTÊNCIA 422 HP - MATERIAIS NA OPERAÇÃO. AF_11/2014</v>
          </cell>
          <cell r="C865" t="str">
            <v>H</v>
          </cell>
          <cell r="D865">
            <v>360.76</v>
          </cell>
          <cell r="E865">
            <v>0</v>
          </cell>
          <cell r="F865">
            <v>360.76</v>
          </cell>
          <cell r="G865">
            <v>0</v>
          </cell>
        </row>
        <row r="866">
          <cell r="A866" t="str">
            <v>89253</v>
          </cell>
          <cell r="B866" t="str">
            <v>VIBROACABADORA DE ASFALTO SOBRE ESTEIRAS, LARGURA DE PAVIMENTAÇÃO 2,13 M A 4,55 M, POTÊNCIA 100 HP, CAPACIDADE 400 T/H - DEPRECIAÇÃO. AF_11/2014</v>
          </cell>
          <cell r="C866" t="str">
            <v>H</v>
          </cell>
          <cell r="D866">
            <v>79.7</v>
          </cell>
          <cell r="E866">
            <v>0</v>
          </cell>
          <cell r="F866">
            <v>0</v>
          </cell>
          <cell r="G866">
            <v>79.7</v>
          </cell>
        </row>
        <row r="867">
          <cell r="A867" t="str">
            <v>89254</v>
          </cell>
          <cell r="B867" t="str">
            <v>VIBROACABADORA DE ASFALTO SOBRE ESTEIRAS, LARGURA DE PAVIMENTAÇÃO 2,13 M A 4,55 M, POTÊNCIA 100 HP, CAPACIDADE 400 T/H - JUROS. AF_11/2014</v>
          </cell>
          <cell r="C867" t="str">
            <v>H</v>
          </cell>
          <cell r="D867">
            <v>14.34</v>
          </cell>
          <cell r="E867">
            <v>0</v>
          </cell>
          <cell r="F867">
            <v>0</v>
          </cell>
          <cell r="G867">
            <v>14.34</v>
          </cell>
        </row>
        <row r="868">
          <cell r="A868" t="str">
            <v>89255</v>
          </cell>
          <cell r="B868" t="str">
            <v>VIBROACABADORA DE ASFALTO SOBRE ESTEIRAS, LARGURA DE PAVIMENTAÇÃO 2,13 M A 4,55 M, POTÊNCIA 100 HP, CAPACIDADE 400 T/H - MANUTENÇÃO. AF_11/2014</v>
          </cell>
          <cell r="C868" t="str">
            <v>H</v>
          </cell>
          <cell r="D868">
            <v>128.12</v>
          </cell>
          <cell r="E868">
            <v>0</v>
          </cell>
          <cell r="F868">
            <v>0</v>
          </cell>
          <cell r="G868">
            <v>128.12</v>
          </cell>
        </row>
        <row r="869">
          <cell r="A869" t="str">
            <v>89256</v>
          </cell>
          <cell r="B869" t="str">
            <v>VIBROACABADORA DE ASFALTO SOBRE ESTEIRAS, LARGURA DE PAVIMENTAÇÃO 2,13 M A 4,55 M, POTÊNCIA 100 HP, CAPACIDADE 400 T/H - MATERIAIS NA OPERAÇÃO. AF_11/2014</v>
          </cell>
          <cell r="C869" t="str">
            <v>H</v>
          </cell>
          <cell r="D869">
            <v>81.19</v>
          </cell>
          <cell r="E869">
            <v>0</v>
          </cell>
          <cell r="F869">
            <v>81.19</v>
          </cell>
          <cell r="G869">
            <v>0</v>
          </cell>
        </row>
        <row r="870">
          <cell r="A870" t="str">
            <v>89259</v>
          </cell>
          <cell r="B870" t="str">
            <v>GUINDAUTO HIDRÁULICO, CAPACIDADE MÁXIMA DE CARGA 6200 KG, MOMENTO MÁXIMO DE CARGA 11,7 TM, ALCANCE MÁXIMO HORIZONTAL 9,70 M, INCLUSIVE CAMINHÃO TOCO PBT 16.000 KG, POTÊNCIA DE 189 CV - DEPRECIAÇÃO. AF_06/2014</v>
          </cell>
          <cell r="C870" t="str">
            <v>H</v>
          </cell>
          <cell r="D870">
            <v>27.36</v>
          </cell>
          <cell r="E870">
            <v>0</v>
          </cell>
          <cell r="F870">
            <v>0</v>
          </cell>
          <cell r="G870">
            <v>27.36</v>
          </cell>
        </row>
        <row r="871">
          <cell r="A871" t="str">
            <v>89260</v>
          </cell>
          <cell r="B871" t="str">
            <v>GUINDAUTO HIDRÁULICO, CAPACIDADE MÁXIMA DE CARGA 6200 KG, MOMENTO MÁXIMO DE CARGA 11,7 TM, ALCANCE MÁXIMO HORIZONTAL 9,70 M, INCLUSIVE CAMINHÃO TOCO PBT 16.000 KG, POTÊNCIA DE 189 CV - JUROS. AF_06/2014</v>
          </cell>
          <cell r="C871" t="str">
            <v>H</v>
          </cell>
          <cell r="D871">
            <v>5.15</v>
          </cell>
          <cell r="E871">
            <v>0</v>
          </cell>
          <cell r="F871">
            <v>0</v>
          </cell>
          <cell r="G871">
            <v>5.15</v>
          </cell>
        </row>
        <row r="872">
          <cell r="A872" t="str">
            <v>89262</v>
          </cell>
          <cell r="B872" t="str">
            <v>GUINDAUTO HIDRÁULICO, CAPACIDADE MÁXIMA DE CARGA 6200 KG, MOMENTO MÁXIMO DE CARGA 11,7 TM, ALCANCE MÁXIMO HORIZONTAL 9,70 M, INCLUSIVE CAMINHÃO TOCO PBT 16.000 KG, POTÊNCIA DE 189 CV - MANUTENÇÃO. AF_06/2014</v>
          </cell>
          <cell r="C872" t="str">
            <v>H</v>
          </cell>
          <cell r="D872">
            <v>46.56</v>
          </cell>
          <cell r="E872">
            <v>0</v>
          </cell>
          <cell r="F872">
            <v>0</v>
          </cell>
          <cell r="G872">
            <v>46.56</v>
          </cell>
        </row>
        <row r="873">
          <cell r="A873" t="str">
            <v>89264</v>
          </cell>
          <cell r="B873" t="str">
            <v>CAMINHÃO TOCO, PBT 16.000 KG, CARGA ÚTIL MÁX. 10.685 KG, DIST. ENTRE EIXOS 4,8 M, POTÊNCIA 189 CV, INCLUSIVE CARROCERIA FIXA ABERTA DE MADEIRA P/ TRANSPORTE GERAL DE CARGA SECA, DIMEN. APROX. 2,5 X 7,00 X 0,50 M - DEPRECIAÇÃO. AF_06/2014</v>
          </cell>
          <cell r="C873" t="str">
            <v>H</v>
          </cell>
          <cell r="D873">
            <v>21.82</v>
          </cell>
          <cell r="E873">
            <v>0</v>
          </cell>
          <cell r="F873">
            <v>0</v>
          </cell>
          <cell r="G873">
            <v>21.82</v>
          </cell>
        </row>
        <row r="874">
          <cell r="A874" t="str">
            <v>89265</v>
          </cell>
          <cell r="B874" t="str">
            <v>CAMINHÃO TOCO, PBT 16.000 KG, CARGA ÚTIL MÁX. 10.685 KG, DIST. ENTRE EIXOS 4,8 M, POTÊNCIA 189 CV, INCLUSIVE CARROCERIA FIXA ABERTA DE MADEIRA P/ TRANSPORTE GERAL DE CARGA SECA, DIMEN. APROX. 2,5 X 7,00 X 0,50 M - JUROS. AF_06/2014</v>
          </cell>
          <cell r="C874" t="str">
            <v>H</v>
          </cell>
          <cell r="D874">
            <v>4.41</v>
          </cell>
          <cell r="E874">
            <v>0</v>
          </cell>
          <cell r="F874">
            <v>0</v>
          </cell>
          <cell r="G874">
            <v>4.41</v>
          </cell>
        </row>
        <row r="875">
          <cell r="A875" t="str">
            <v>89266</v>
          </cell>
          <cell r="B875" t="str">
            <v>CAMINHÃO TOCO, PBT 16.000 KG, CARGA ÚTIL MÁX. 10.685 KG, DIST. ENTRE EIXOS 4,8 M, POTÊNCIA 189 CV, INCLUSIVE CARROCERIA FIXA ABERTA DE MADEIRA P/ TRANSPORTE GERAL DE CARGA SECA, DIMEN. APROX. 2,5 X 7,00 X 0,50 M - IMPOSTOS E SEGUROS. AF_06/2014</v>
          </cell>
          <cell r="C875" t="str">
            <v>H</v>
          </cell>
          <cell r="D875">
            <v>3.49</v>
          </cell>
          <cell r="E875">
            <v>0</v>
          </cell>
          <cell r="F875">
            <v>0</v>
          </cell>
          <cell r="G875">
            <v>3.49</v>
          </cell>
        </row>
        <row r="876">
          <cell r="A876" t="str">
            <v>89267</v>
          </cell>
          <cell r="B876" t="str">
            <v>GUINDASTE HIDRÁULICO AUTOPROPELIDO, COM LANÇA TELESCÓPICA 28,80 M, CAPACIDADE MÁXIMA 30 T, POTÊNCIA 97 KW, TRAÇÃO 4 X 4 - DEPRECIAÇÃO. AF_11/2014</v>
          </cell>
          <cell r="C876" t="str">
            <v>H</v>
          </cell>
          <cell r="D876">
            <v>49.53</v>
          </cell>
          <cell r="E876">
            <v>0</v>
          </cell>
          <cell r="F876">
            <v>0</v>
          </cell>
          <cell r="G876">
            <v>49.53</v>
          </cell>
        </row>
        <row r="877">
          <cell r="A877" t="str">
            <v>89268</v>
          </cell>
          <cell r="B877" t="str">
            <v>GUINDASTE HIDRÁULICO AUTOPROPELIDO, COM LANÇA TELESCÓPICA 28,80 M, CAPACIDADE MÁXIMA 30 T, POTÊNCIA 97 KW, TRAÇÃO 4 X 4 - JUROS. AF_11/2014</v>
          </cell>
          <cell r="C877" t="str">
            <v>H</v>
          </cell>
          <cell r="D877">
            <v>8.91</v>
          </cell>
          <cell r="E877">
            <v>0</v>
          </cell>
          <cell r="F877">
            <v>0</v>
          </cell>
          <cell r="G877">
            <v>8.91</v>
          </cell>
        </row>
        <row r="878">
          <cell r="A878" t="str">
            <v>89269</v>
          </cell>
          <cell r="B878" t="str">
            <v>GUINDASTE HIDRÁULICO AUTOPROPELIDO, COM LANÇA TELESCÓPICA 28,80 M, CAPACIDADE MÁXIMA 30 T, POTÊNCIA 97 KW, TRAÇÃO 4 X 4 - IMPOSTOS E SEGUROS. AF_11/2014</v>
          </cell>
          <cell r="C878" t="str">
            <v>H</v>
          </cell>
          <cell r="D878">
            <v>7.05</v>
          </cell>
          <cell r="E878">
            <v>0</v>
          </cell>
          <cell r="F878">
            <v>0</v>
          </cell>
          <cell r="G878">
            <v>7.05</v>
          </cell>
        </row>
        <row r="879">
          <cell r="A879" t="str">
            <v>89270</v>
          </cell>
          <cell r="B879" t="str">
            <v>GUINDASTE HIDRÁULICO AUTOPROPELIDO, COM LANÇA TELESCÓPICA 28,80 M, CAPACIDADE MÁXIMA 30 T, POTÊNCIA 97 KW, TRAÇÃO 4 X 4 - MANUTENÇÃO. AF_11/2014</v>
          </cell>
          <cell r="C879" t="str">
            <v>H</v>
          </cell>
          <cell r="D879">
            <v>79.62</v>
          </cell>
          <cell r="E879">
            <v>0</v>
          </cell>
          <cell r="F879">
            <v>0</v>
          </cell>
          <cell r="G879">
            <v>79.62</v>
          </cell>
        </row>
        <row r="880">
          <cell r="A880" t="str">
            <v>89271</v>
          </cell>
          <cell r="B880" t="str">
            <v>GUINDASTE HIDRÁULICO AUTOPROPELIDO, COM LANÇA TELESCÓPICA 28,80 M, CAPACIDADE MÁXIMA 30 T, POTÊNCIA 97 KW, TRAÇÃO 4 X 4 - MATERIAIS NA OPERAÇÃO. AF_11/2014</v>
          </cell>
          <cell r="C880" t="str">
            <v>H</v>
          </cell>
          <cell r="D880">
            <v>27.79</v>
          </cell>
          <cell r="E880">
            <v>0</v>
          </cell>
          <cell r="F880">
            <v>27.79</v>
          </cell>
          <cell r="G880">
            <v>0</v>
          </cell>
        </row>
        <row r="881">
          <cell r="A881" t="str">
            <v>89274</v>
          </cell>
          <cell r="B881" t="str">
            <v>BETONEIRA CAPACIDADE NOMINAL DE 600 L, CAPACIDADE DE MISTURA 440 L, MOTOR A DIESEL POTÊNCIA 10 CV, COM CARREGADOR - DEPRECIAÇÃO. AF_11/2014</v>
          </cell>
          <cell r="C881" t="str">
            <v>H</v>
          </cell>
          <cell r="D881">
            <v>1.5</v>
          </cell>
          <cell r="E881">
            <v>0</v>
          </cell>
          <cell r="F881">
            <v>0</v>
          </cell>
          <cell r="G881">
            <v>1.5</v>
          </cell>
        </row>
        <row r="882">
          <cell r="A882" t="str">
            <v>89275</v>
          </cell>
          <cell r="B882" t="str">
            <v>BETONEIRA CAPACIDADE NOMINAL DE 600 L, CAPACIDADE DE MISTURA 440 L, MOTOR A DIESEL POTÊNCIA 10 CV, COM CARREGADOR - JUROS. AF_11/2014</v>
          </cell>
          <cell r="C882" t="str">
            <v>H</v>
          </cell>
          <cell r="D882">
            <v>0.17</v>
          </cell>
          <cell r="E882">
            <v>0</v>
          </cell>
          <cell r="F882">
            <v>0</v>
          </cell>
          <cell r="G882">
            <v>0.17</v>
          </cell>
        </row>
        <row r="883">
          <cell r="A883" t="str">
            <v>89276</v>
          </cell>
          <cell r="B883" t="str">
            <v>BETONEIRA CAPACIDADE NOMINAL DE 600 L, CAPACIDADE DE MISTURA 440 L, MOTOR A DIESEL POTÊNCIA 10 CV, COM CARREGADOR - MANUTENÇÃO. AF_11/2014</v>
          </cell>
          <cell r="C883" t="str">
            <v>H</v>
          </cell>
          <cell r="D883">
            <v>1.87</v>
          </cell>
          <cell r="E883">
            <v>0</v>
          </cell>
          <cell r="F883">
            <v>0</v>
          </cell>
          <cell r="G883">
            <v>1.87</v>
          </cell>
        </row>
        <row r="884">
          <cell r="A884" t="str">
            <v>89277</v>
          </cell>
          <cell r="B884" t="str">
            <v>BETONEIRA CAPACIDADE NOMINAL DE 600 L, CAPACIDADE DE MISTURA 440 L, MOTOR A DIESEL POTÊNCIA 10 CV, COM CARREGADOR - MATERIAIS NA OPERAÇÃO. AF_11/2014</v>
          </cell>
          <cell r="C884" t="str">
            <v>H</v>
          </cell>
          <cell r="D884">
            <v>8.02</v>
          </cell>
          <cell r="E884">
            <v>0</v>
          </cell>
          <cell r="F884">
            <v>8.02</v>
          </cell>
          <cell r="G884">
            <v>0</v>
          </cell>
        </row>
        <row r="885">
          <cell r="A885" t="str">
            <v>89280</v>
          </cell>
          <cell r="B885" t="str">
            <v>ROLO COMPACTADOR VIBRATÓRIO TANDEM AÇO LISO, POTÊNCIA 58 HP, PESO SEM/COM LASTRO 6,5 / 9,4 T, LARGURA DE TRABALHO 1,2 M - DEPRECIAÇÃO. AF_06/2014</v>
          </cell>
          <cell r="C885" t="str">
            <v>H</v>
          </cell>
          <cell r="D885">
            <v>33.81</v>
          </cell>
          <cell r="E885">
            <v>0</v>
          </cell>
          <cell r="F885">
            <v>0</v>
          </cell>
          <cell r="G885">
            <v>33.81</v>
          </cell>
        </row>
        <row r="886">
          <cell r="A886" t="str">
            <v>89281</v>
          </cell>
          <cell r="B886" t="str">
            <v>ROLO COMPACTADOR VIBRATÓRIO TANDEM AÇO LISO, POTÊNCIA 58 HP, PESO SEM/COM LASTRO 6,5 / 9,4 T, LARGURA DE TRABALHO 1,2 M - JUROS. AF_06/2014</v>
          </cell>
          <cell r="C886" t="str">
            <v>H</v>
          </cell>
          <cell r="D886">
            <v>4.6900000000000004</v>
          </cell>
          <cell r="E886">
            <v>0</v>
          </cell>
          <cell r="F886">
            <v>0</v>
          </cell>
          <cell r="G886">
            <v>4.6900000000000004</v>
          </cell>
        </row>
        <row r="887">
          <cell r="A887" t="str">
            <v>89870</v>
          </cell>
          <cell r="B887" t="str">
            <v>CAMINHÃO BASCULANTE 14 M3, COM CAVALO MECÂNICO DE CAPACIDADE MÁXIMA DE TRAÇÃO COMBINADO DE 36000 KG, POTÊNCIA 286 CV, INCLUSIVE SEMIREBOQUE COM CAÇAMBA METÁLICA - DEPRECIAÇÃO. AF_12/2014</v>
          </cell>
          <cell r="C887" t="str">
            <v>H</v>
          </cell>
          <cell r="D887">
            <v>44.31</v>
          </cell>
          <cell r="E887">
            <v>0</v>
          </cell>
          <cell r="F887">
            <v>0</v>
          </cell>
          <cell r="G887">
            <v>44.31</v>
          </cell>
        </row>
        <row r="888">
          <cell r="A888" t="str">
            <v>89871</v>
          </cell>
          <cell r="B888" t="str">
            <v>CAMINHÃO BASCULANTE 14 M3, COM CAVALO MECÂNICO DE CAPACIDADE MÁXIMA DE TRAÇÃO COMBINADO DE 36000 KG, POTÊNCIA 286 CV, INCLUSIVE SEMIREBOQUE COM CAÇAMBA METÁLICA - JUROS. AF_12/2014</v>
          </cell>
          <cell r="C888" t="str">
            <v>H</v>
          </cell>
          <cell r="D888">
            <v>7.88</v>
          </cell>
          <cell r="E888">
            <v>0</v>
          </cell>
          <cell r="F888">
            <v>0</v>
          </cell>
          <cell r="G888">
            <v>7.88</v>
          </cell>
        </row>
        <row r="889">
          <cell r="A889" t="str">
            <v>89872</v>
          </cell>
          <cell r="B889" t="str">
            <v>CAMINHÃO BASCULANTE 14 M3, COM CAVALO MECÂNICO DE CAPACIDADE MÁXIMA DE TRAÇÃO COMBINADO DE 36000 KG, POTÊNCIA 286 CV, INCLUSIVE SEMIREBOQUE COM CAÇAMBA METÁLICA - IMPOSTOS E SEGUROS. AF_12/2014</v>
          </cell>
          <cell r="C889" t="str">
            <v>H</v>
          </cell>
          <cell r="D889">
            <v>6.25</v>
          </cell>
          <cell r="E889">
            <v>0</v>
          </cell>
          <cell r="F889">
            <v>0</v>
          </cell>
          <cell r="G889">
            <v>6.25</v>
          </cell>
        </row>
        <row r="890">
          <cell r="A890" t="str">
            <v>89873</v>
          </cell>
          <cell r="B890" t="str">
            <v>CAMINHÃO BASCULANTE 14 M3, COM CAVALO MECÂNICO DE CAPACIDADE MÁXIMA DE TRAÇÃO COMBINADO DE 36000 KG, POTÊNCIA 286 CV, INCLUSIVE SEMIREBOQUE COM CAÇAMBA METÁLICA - MANUTENÇÃO. AF_12/2014</v>
          </cell>
          <cell r="C890" t="str">
            <v>H</v>
          </cell>
          <cell r="D890">
            <v>75.48</v>
          </cell>
          <cell r="E890">
            <v>0</v>
          </cell>
          <cell r="F890">
            <v>0</v>
          </cell>
          <cell r="G890">
            <v>75.48</v>
          </cell>
        </row>
        <row r="891">
          <cell r="A891" t="str">
            <v>89874</v>
          </cell>
          <cell r="B891" t="str">
            <v>CAMINHÃO BASCULANTE 14 M3, COM CAVALO MECÂNICO DE CAPACIDADE MÁXIMA DE TRAÇÃO COMBINADO DE 36000 KG, POTÊNCIA 286 CV, INCLUSIVE SEMIREBOQUE COM CAÇAMBA METÁLICA - MATERIAIS NA OPERAÇÃO. AF_12/2014</v>
          </cell>
          <cell r="C891" t="str">
            <v>H</v>
          </cell>
          <cell r="D891">
            <v>168.86</v>
          </cell>
          <cell r="E891">
            <v>0</v>
          </cell>
          <cell r="F891">
            <v>168.86</v>
          </cell>
          <cell r="G891">
            <v>0</v>
          </cell>
        </row>
        <row r="892">
          <cell r="A892" t="str">
            <v>89878</v>
          </cell>
          <cell r="B892" t="str">
            <v>CAMINHÃO BASCULANTE 18 M3, COM CAVALO MECÂNICO DE CAPACIDADE MÁXIMA DE TRAÇÃO COMBINADO DE 45000 KG, POTÊNCIA 330 CV, INCLUSIVE SEMIREBOQUE COM CAÇAMBA METÁLICA - DEPRECIAÇÃO. AF_12/2014</v>
          </cell>
          <cell r="C892" t="str">
            <v>H</v>
          </cell>
          <cell r="D892">
            <v>47.54</v>
          </cell>
          <cell r="E892">
            <v>0</v>
          </cell>
          <cell r="F892">
            <v>0</v>
          </cell>
          <cell r="G892">
            <v>47.54</v>
          </cell>
        </row>
        <row r="893">
          <cell r="A893" t="str">
            <v>89879</v>
          </cell>
          <cell r="B893" t="str">
            <v>CAMINHÃO BASCULANTE 18 M3, COM CAVALO MECÂNICO DE CAPACIDADE MÁXIMA DE TRAÇÃO COMBINADO DE 45000 KG, POTÊNCIA 330 CV, INCLUSIVE SEMIREBOQUE COM CAÇAMBA METÁLICA - JUROS. AF_12/2014</v>
          </cell>
          <cell r="C893" t="str">
            <v>H</v>
          </cell>
          <cell r="D893">
            <v>8.3000000000000007</v>
          </cell>
          <cell r="E893">
            <v>0</v>
          </cell>
          <cell r="F893">
            <v>0</v>
          </cell>
          <cell r="G893">
            <v>8.3000000000000007</v>
          </cell>
        </row>
        <row r="894">
          <cell r="A894" t="str">
            <v>89880</v>
          </cell>
          <cell r="B894" t="str">
            <v>CAMINHÃO BASCULANTE 18 M3, COM CAVALO MECÂNICO DE CAPACIDADE MÁXIMA DE TRAÇÃO COMBINADO DE 45000 KG, POTÊNCIA 330 CV, INCLUSIVE SEMIREBOQUE COM CAÇAMBA METÁLICA - IMPOSTOS E SEGUROS. AF_12/2014</v>
          </cell>
          <cell r="C894" t="str">
            <v>H</v>
          </cell>
          <cell r="D894">
            <v>6.58</v>
          </cell>
          <cell r="E894">
            <v>0</v>
          </cell>
          <cell r="F894">
            <v>0</v>
          </cell>
          <cell r="G894">
            <v>6.58</v>
          </cell>
        </row>
        <row r="895">
          <cell r="A895" t="str">
            <v>89881</v>
          </cell>
          <cell r="B895" t="str">
            <v>CAMINHÃO BASCULANTE 18 M3, COM CAVALO MECÂNICO DE CAPACIDADE MÁXIMA DE TRAÇÃO COMBINADO DE 45000 KG, POTÊNCIA 330 CV, INCLUSIVE SEMIREBOQUE COM CAÇAMBA METÁLICA - MANUTENÇÃO. AF_12/2014</v>
          </cell>
          <cell r="C895" t="str">
            <v>H</v>
          </cell>
          <cell r="D895">
            <v>80.180000000000007</v>
          </cell>
          <cell r="E895">
            <v>0</v>
          </cell>
          <cell r="F895">
            <v>0</v>
          </cell>
          <cell r="G895">
            <v>80.180000000000007</v>
          </cell>
        </row>
        <row r="896">
          <cell r="A896" t="str">
            <v>89882</v>
          </cell>
          <cell r="B896" t="str">
            <v>CAMINHÃO BASCULANTE 18 M3, COM CAVALO MECÂNICO DE CAPACIDADE MÁXIMA DE TRAÇÃO COMBINADO DE 45000 KG, POTÊNCIA 330 CV, INCLUSIVE SEMIREBOQUE COM CAÇAMBA METÁLICA - MATERIAIS NA OPERAÇÃO. AF_12/2014</v>
          </cell>
          <cell r="C896" t="str">
            <v>H</v>
          </cell>
          <cell r="D896">
            <v>194.82</v>
          </cell>
          <cell r="E896">
            <v>0</v>
          </cell>
          <cell r="F896">
            <v>194.82</v>
          </cell>
          <cell r="G896">
            <v>0</v>
          </cell>
        </row>
        <row r="897">
          <cell r="A897" t="str">
            <v>90582</v>
          </cell>
          <cell r="B897" t="str">
            <v>VIBRADOR DE IMERSÃO, DIÂMETRO DE PONTEIRA 45MM, MOTOR ELÉTRICO TRIFÁSICO POTÊNCIA DE 2 CV - DEPRECIAÇÃO. AF_06/2015</v>
          </cell>
          <cell r="C897" t="str">
            <v>H</v>
          </cell>
          <cell r="D897">
            <v>0.45</v>
          </cell>
          <cell r="E897">
            <v>0</v>
          </cell>
          <cell r="F897">
            <v>0</v>
          </cell>
          <cell r="G897">
            <v>0.45</v>
          </cell>
        </row>
        <row r="898">
          <cell r="A898" t="str">
            <v>90583</v>
          </cell>
          <cell r="B898" t="str">
            <v>VIBRADOR DE IMERSÃO, DIÂMETRO DE PONTEIRA 45MM, MOTOR ELÉTRICO TRIFÁSICO POTÊNCIA DE 2 CV - JUROS. AF_06/2015</v>
          </cell>
          <cell r="C898" t="str">
            <v>H</v>
          </cell>
          <cell r="D898">
            <v>0.05</v>
          </cell>
          <cell r="E898">
            <v>0</v>
          </cell>
          <cell r="F898">
            <v>0</v>
          </cell>
          <cell r="G898">
            <v>0.05</v>
          </cell>
        </row>
        <row r="899">
          <cell r="A899" t="str">
            <v>90584</v>
          </cell>
          <cell r="B899" t="str">
            <v>VIBRADOR DE IMERSÃO, DIÂMETRO DE PONTEIRA 45MM, MOTOR ELÉTRICO TRIFÁSICO POTÊNCIA DE 2 CV - MANUTENÇÃO. AF_06/2015</v>
          </cell>
          <cell r="C899" t="str">
            <v>H</v>
          </cell>
          <cell r="D899">
            <v>0.35</v>
          </cell>
          <cell r="E899">
            <v>0</v>
          </cell>
          <cell r="F899">
            <v>0</v>
          </cell>
          <cell r="G899">
            <v>0.35</v>
          </cell>
        </row>
        <row r="900">
          <cell r="A900" t="str">
            <v>90585</v>
          </cell>
          <cell r="B900" t="str">
            <v>VIBRADOR DE IMERSÃO, DIÂMETRO DE PONTEIRA 45MM, MOTOR ELÉTRICO TRIFÁSICO POTÊNCIA DE 2 CV - MATERIAIS NA OPERAÇÃO. AF_06/2015</v>
          </cell>
          <cell r="C900" t="str">
            <v>H</v>
          </cell>
          <cell r="D900">
            <v>0.43</v>
          </cell>
          <cell r="E900">
            <v>0</v>
          </cell>
          <cell r="F900">
            <v>0</v>
          </cell>
          <cell r="G900">
            <v>0</v>
          </cell>
        </row>
        <row r="901">
          <cell r="A901" t="str">
            <v>90621</v>
          </cell>
          <cell r="B901" t="str">
            <v>PERFURATRIZ MANUAL, TORQUE MÁXIMO 83 N.M, POTÊNCIA 5 CV, COM DIÂMETRO MÁXIMO 4" - DEPRECIAÇÃO. AF_06/2015</v>
          </cell>
          <cell r="C901" t="str">
            <v>H</v>
          </cell>
          <cell r="D901">
            <v>2.41</v>
          </cell>
          <cell r="E901">
            <v>0</v>
          </cell>
          <cell r="F901">
            <v>0</v>
          </cell>
          <cell r="G901">
            <v>2.41</v>
          </cell>
        </row>
        <row r="902">
          <cell r="A902" t="str">
            <v>90622</v>
          </cell>
          <cell r="B902" t="str">
            <v>PERFURATRIZ MANUAL, TORQUE MÁXIMO 83 N.M, POTÊNCIA 5 CV, COM DIÂMETRO MÁXIMO 4" - JUROS. AF_06/2015</v>
          </cell>
          <cell r="C902" t="str">
            <v>H</v>
          </cell>
          <cell r="D902">
            <v>0.28000000000000003</v>
          </cell>
          <cell r="E902">
            <v>0</v>
          </cell>
          <cell r="F902">
            <v>0</v>
          </cell>
          <cell r="G902">
            <v>0.28000000000000003</v>
          </cell>
        </row>
        <row r="903">
          <cell r="A903" t="str">
            <v>90623</v>
          </cell>
          <cell r="B903" t="str">
            <v>PERFURATRIZ MANUAL, TORQUE MÁXIMO 83 N.M, POTÊNCIA 5 CV, COM DIÂMETRO MÁXIMO 4" - MANUTENÇÃO. AF_06/2015</v>
          </cell>
          <cell r="C903" t="str">
            <v>H</v>
          </cell>
          <cell r="D903">
            <v>3.01</v>
          </cell>
          <cell r="E903">
            <v>0</v>
          </cell>
          <cell r="F903">
            <v>0</v>
          </cell>
          <cell r="G903">
            <v>3.01</v>
          </cell>
        </row>
        <row r="904">
          <cell r="A904" t="str">
            <v>90624</v>
          </cell>
          <cell r="B904" t="str">
            <v>PERFURATRIZ MANUAL, TORQUE MÁXIMO 83 N.M, POTÊNCIA 5 CV, COM DIÂMETRO MÁXIMO 4" - MATERIAIS NA OPERAÇÃO. AF_06/2015</v>
          </cell>
          <cell r="C904" t="str">
            <v>H</v>
          </cell>
          <cell r="D904">
            <v>2.62</v>
          </cell>
          <cell r="E904">
            <v>0</v>
          </cell>
          <cell r="F904">
            <v>0</v>
          </cell>
          <cell r="G904">
            <v>0</v>
          </cell>
        </row>
        <row r="905">
          <cell r="A905" t="str">
            <v>90627</v>
          </cell>
          <cell r="B905" t="str">
            <v>PERFURATRIZ SOBRE ESTEIRA, TORQUE MÁXIMO 600 KGF, PESO MÉDIO 1000 KG, POTÊNCIA 20 HP, DIÂMETRO MÁXIMO 10" - DEPRECIAÇÃO. AF_06/2015</v>
          </cell>
          <cell r="C905" t="str">
            <v>H</v>
          </cell>
          <cell r="D905">
            <v>55.29</v>
          </cell>
          <cell r="E905">
            <v>0</v>
          </cell>
          <cell r="F905">
            <v>0</v>
          </cell>
          <cell r="G905">
            <v>55.29</v>
          </cell>
        </row>
        <row r="906">
          <cell r="A906" t="str">
            <v>90628</v>
          </cell>
          <cell r="B906" t="str">
            <v>PERFURATRIZ SOBRE ESTEIRA, TORQUE MÁXIMO 600 KGF, PESO MÉDIO 1000 KG, POTÊNCIA 20 HP, DIÂMETRO MÁXIMO 10" - JUROS. AF_06/2015</v>
          </cell>
          <cell r="C906" t="str">
            <v>H</v>
          </cell>
          <cell r="D906">
            <v>7.57</v>
          </cell>
          <cell r="E906">
            <v>0</v>
          </cell>
          <cell r="F906">
            <v>0</v>
          </cell>
          <cell r="G906">
            <v>7.57</v>
          </cell>
        </row>
        <row r="907">
          <cell r="A907" t="str">
            <v>90629</v>
          </cell>
          <cell r="B907" t="str">
            <v>PERFURATRIZ SOBRE ESTEIRA, TORQUE MÁXIMO 600 KGF, PESO MÉDIO 1000 KG, POTÊNCIA 20 HP, DIÂMETRO MÁXIMO 10" - MANUTENÇÃO. AF_06/2015</v>
          </cell>
          <cell r="C907" t="str">
            <v>H</v>
          </cell>
          <cell r="D907">
            <v>69.19</v>
          </cell>
          <cell r="E907">
            <v>0</v>
          </cell>
          <cell r="F907">
            <v>0</v>
          </cell>
          <cell r="G907">
            <v>69.19</v>
          </cell>
        </row>
        <row r="908">
          <cell r="A908" t="str">
            <v>90630</v>
          </cell>
          <cell r="B908" t="str">
            <v>PERFURATRIZ SOBRE ESTEIRA, TORQUE MÁXIMO 600 KGF, PESO MÉDIO 1000 KG, POTÊNCIA 20 HP, DIÂMETRO MÁXIMO 10" - MATERIAIS NA OPERAÇÃO. AF_06/2015</v>
          </cell>
          <cell r="C908" t="str">
            <v>H</v>
          </cell>
          <cell r="D908">
            <v>1.25</v>
          </cell>
          <cell r="E908">
            <v>0</v>
          </cell>
          <cell r="F908">
            <v>0</v>
          </cell>
          <cell r="G908">
            <v>0</v>
          </cell>
        </row>
        <row r="909">
          <cell r="A909" t="str">
            <v>90633</v>
          </cell>
          <cell r="B909" t="str">
            <v>MISTURADOR DUPLO HORIZONTAL DE ALTA TURBULÊNCIA, CAPACIDADE / VOLUME 2 X 500 LITROS, MOTORES ELÉTRICOS MÍNIMO 5 CV CADA, PARA NATA CIMENTO, ARGAMASSA E OUTROS - DEPRECIAÇÃO. AF_06/2015</v>
          </cell>
          <cell r="C909" t="str">
            <v>H</v>
          </cell>
          <cell r="D909">
            <v>3.8</v>
          </cell>
          <cell r="E909">
            <v>0</v>
          </cell>
          <cell r="F909">
            <v>0</v>
          </cell>
          <cell r="G909">
            <v>3.8</v>
          </cell>
        </row>
        <row r="910">
          <cell r="A910" t="str">
            <v>90634</v>
          </cell>
          <cell r="B910" t="str">
            <v>MISTURADOR DUPLO HORIZONTAL DE ALTA TURBULÊNCIA, CAPACIDADE / VOLUME 2 X 500 LITROS, MOTORES ELÉTRICOS MÍNIMO 5 CV CADA, PARA NATA CIMENTO, ARGAMASSA E OUTROS - JUROS. AF_06/2015</v>
          </cell>
          <cell r="C910" t="str">
            <v>H</v>
          </cell>
          <cell r="D910">
            <v>0.45</v>
          </cell>
          <cell r="E910">
            <v>0</v>
          </cell>
          <cell r="F910">
            <v>0</v>
          </cell>
          <cell r="G910">
            <v>0.45</v>
          </cell>
        </row>
        <row r="911">
          <cell r="A911" t="str">
            <v>90635</v>
          </cell>
          <cell r="B911" t="str">
            <v>MISTURADOR DUPLO HORIZONTAL DE ALTA TURBULÊNCIA, CAPACIDADE / VOLUME 2 X 500 LITROS, MOTORES ELÉTRICOS MÍNIMO 5 CV CADA, PARA NATA CIMENTO, ARGAMASSA E OUTROS - MANUTENÇÃO. AF_06/2015</v>
          </cell>
          <cell r="C911" t="str">
            <v>H</v>
          </cell>
          <cell r="D911">
            <v>4.16</v>
          </cell>
          <cell r="E911">
            <v>0</v>
          </cell>
          <cell r="F911">
            <v>0</v>
          </cell>
          <cell r="G911">
            <v>4.16</v>
          </cell>
        </row>
        <row r="912">
          <cell r="A912" t="str">
            <v>90636</v>
          </cell>
          <cell r="B912" t="str">
            <v>MISTURADOR DUPLO HORIZONTAL DE ALTA TURBULÊNCIA, CAPACIDADE / VOLUME 2 X 500 LITROS, MOTORES ELÉTRICOS MÍNIMO 5 CV CADA, PARA NATA CIMENTO, ARGAMASSA E OUTROS - MATERIAIS NA OPERAÇÃO. AF_06/2015</v>
          </cell>
          <cell r="C912" t="str">
            <v>H</v>
          </cell>
          <cell r="D912">
            <v>5.25</v>
          </cell>
          <cell r="E912">
            <v>0</v>
          </cell>
          <cell r="F912">
            <v>0</v>
          </cell>
          <cell r="G912">
            <v>0</v>
          </cell>
        </row>
        <row r="913">
          <cell r="A913" t="str">
            <v>90639</v>
          </cell>
          <cell r="B913" t="str">
            <v>BOMBA TRIPLEX, PARA INJEÇÃO DE NATA DE CIMENTO, VAZÃO MÁXIMA DE 100 LITROS/MINUTO, PRESSÃO MÁXIMA DE 70 BAR - DEPRECIAÇÃO. AF_06/2015</v>
          </cell>
          <cell r="C913" t="str">
            <v>H</v>
          </cell>
          <cell r="D913">
            <v>5.68</v>
          </cell>
          <cell r="E913">
            <v>0</v>
          </cell>
          <cell r="F913">
            <v>0</v>
          </cell>
          <cell r="G913">
            <v>5.68</v>
          </cell>
        </row>
        <row r="914">
          <cell r="A914" t="str">
            <v>90640</v>
          </cell>
          <cell r="B914" t="str">
            <v>BOMBA TRIPLEX, PARA INJEÇÃO DE NATA DE CIMENTO, VAZÃO MÁXIMA DE 100 LITROS/MINUTO, PRESSÃO MÁXIMA DE 70 BAR - JUROS. AF_06/2015</v>
          </cell>
          <cell r="C914" t="str">
            <v>H</v>
          </cell>
          <cell r="D914">
            <v>0.67</v>
          </cell>
          <cell r="E914">
            <v>0</v>
          </cell>
          <cell r="F914">
            <v>0</v>
          </cell>
          <cell r="G914">
            <v>0.67</v>
          </cell>
        </row>
        <row r="915">
          <cell r="A915" t="str">
            <v>90641</v>
          </cell>
          <cell r="B915" t="str">
            <v>BOMBA TRIPLEX, PARA INJEÇÃO DE NATA DE CIMENTO, VAZÃO MÁXIMA DE 100 LITROS/MINUTO, PRESSÃO MÁXIMA DE 70 BAR - MANUTENÇÃO. AF_06/2015</v>
          </cell>
          <cell r="C915" t="str">
            <v>H</v>
          </cell>
          <cell r="D915">
            <v>6.21</v>
          </cell>
          <cell r="E915">
            <v>0</v>
          </cell>
          <cell r="F915">
            <v>0</v>
          </cell>
          <cell r="G915">
            <v>6.21</v>
          </cell>
        </row>
        <row r="916">
          <cell r="A916" t="str">
            <v>90642</v>
          </cell>
          <cell r="B916" t="str">
            <v>BOMBA TRIPLEX, PARA INJEÇÃO DE NATA DE CIMENTO, VAZÃO MÁXIMA DE 100 LITROS/MINUTO, PRESSÃO MÁXIMA DE 70 BAR - MATERIAIS NA OPERAÇÃO. AF_06/2015</v>
          </cell>
          <cell r="C916" t="str">
            <v>H</v>
          </cell>
          <cell r="D916">
            <v>12.03</v>
          </cell>
          <cell r="E916">
            <v>0</v>
          </cell>
          <cell r="F916">
            <v>12.03</v>
          </cell>
          <cell r="G916">
            <v>0</v>
          </cell>
        </row>
        <row r="917">
          <cell r="A917" t="str">
            <v>90646</v>
          </cell>
          <cell r="B917" t="str">
            <v>BOMBA CENTRÍFUGA MONOESTÁGIO COM MOTOR ELÉTRICO MONOFÁSICO, POTÊNCIA 15 HP, DIÂMETRO DO ROTOR 173 MM, HM/Q = 30 MCA / 90 M3/H A 45 MCA / 55 M3/H - DEPRECIAÇÃO. AF_06/2015</v>
          </cell>
          <cell r="C917" t="str">
            <v>H</v>
          </cell>
          <cell r="D917">
            <v>0.8</v>
          </cell>
          <cell r="E917">
            <v>0</v>
          </cell>
          <cell r="F917">
            <v>0</v>
          </cell>
          <cell r="G917">
            <v>0.8</v>
          </cell>
        </row>
        <row r="918">
          <cell r="A918" t="str">
            <v>90647</v>
          </cell>
          <cell r="B918" t="str">
            <v>BOMBA CENTRÍFUGA MONOESTÁGIO COM MOTOR ELÉTRICO MONOFÁSICO, POTÊNCIA 15 HP, DIÂMETRO DO ROTOR 173 MM, HM/Q = 30 MCA / 90 M3/H A 45 MCA / 55 M3/H - JUROS. AF_06/2015</v>
          </cell>
          <cell r="C918" t="str">
            <v>H</v>
          </cell>
          <cell r="D918">
            <v>0.09</v>
          </cell>
          <cell r="E918">
            <v>0</v>
          </cell>
          <cell r="F918">
            <v>0</v>
          </cell>
          <cell r="G918">
            <v>0.09</v>
          </cell>
        </row>
        <row r="919">
          <cell r="A919" t="str">
            <v>90648</v>
          </cell>
          <cell r="B919" t="str">
            <v>BOMBA CENTRÍFUGA MONOESTÁGIO COM MOTOR ELÉTRICO MONOFÁSICO, POTÊNCIA 15 HP, DIÂMETRO DO ROTOR 173 MM, HM/Q = 30 MCA / 90 M3/H A 45 MCA / 55 M3/H - MANUTENÇÃO. AF_06/2015</v>
          </cell>
          <cell r="C919" t="str">
            <v>H</v>
          </cell>
          <cell r="D919">
            <v>0.88</v>
          </cell>
          <cell r="E919">
            <v>0</v>
          </cell>
          <cell r="F919">
            <v>0</v>
          </cell>
          <cell r="G919">
            <v>0.88</v>
          </cell>
        </row>
        <row r="920">
          <cell r="A920" t="str">
            <v>90649</v>
          </cell>
          <cell r="B920" t="str">
            <v>BOMBA CENTRÍFUGA MONOESTÁGIO COM MOTOR ELÉTRICO MONOFÁSICO, POTÊNCIA 15 HP, DIÂMETRO DO ROTOR 173 MM, HM/Q = 30 MCA / 90 M3/H A 45 MCA / 55 M3/H - MATERIAIS NA OPERAÇÃO. AF_06/2015</v>
          </cell>
          <cell r="C920" t="str">
            <v>H</v>
          </cell>
          <cell r="D920">
            <v>8.17</v>
          </cell>
          <cell r="E920">
            <v>0</v>
          </cell>
          <cell r="F920">
            <v>0</v>
          </cell>
          <cell r="G920">
            <v>0</v>
          </cell>
        </row>
        <row r="921">
          <cell r="A921" t="str">
            <v>90652</v>
          </cell>
          <cell r="B921" t="str">
            <v>BOMBA DE PROJEÇÃO DE CONCRETO SECO, POTÊNCIA 10 CV, VAZÃO 3 M3/H - DEPRECIAÇÃO. AF_06/2015</v>
          </cell>
          <cell r="C921" t="str">
            <v>H</v>
          </cell>
          <cell r="D921">
            <v>3.7</v>
          </cell>
          <cell r="E921">
            <v>0</v>
          </cell>
          <cell r="F921">
            <v>0</v>
          </cell>
          <cell r="G921">
            <v>3.7</v>
          </cell>
        </row>
        <row r="922">
          <cell r="A922" t="str">
            <v>90653</v>
          </cell>
          <cell r="B922" t="str">
            <v>BOMBA DE PROJEÇÃO DE CONCRETO SECO, POTÊNCIA 10 CV, VAZÃO 3 M3/H - JUROS. AF_06/2015</v>
          </cell>
          <cell r="C922" t="str">
            <v>H</v>
          </cell>
          <cell r="D922">
            <v>0.43</v>
          </cell>
          <cell r="E922">
            <v>0</v>
          </cell>
          <cell r="F922">
            <v>0</v>
          </cell>
          <cell r="G922">
            <v>0.43</v>
          </cell>
        </row>
        <row r="923">
          <cell r="A923" t="str">
            <v>90654</v>
          </cell>
          <cell r="B923" t="str">
            <v>BOMBA DE PROJEÇÃO DE CONCRETO SECO, POTÊNCIA 10 CV, VAZÃO 3 M3/H - MANUTENÇÃO. AF_06/2015</v>
          </cell>
          <cell r="C923" t="str">
            <v>H</v>
          </cell>
          <cell r="D923">
            <v>4.04</v>
          </cell>
          <cell r="E923">
            <v>0</v>
          </cell>
          <cell r="F923">
            <v>0</v>
          </cell>
          <cell r="G923">
            <v>4.04</v>
          </cell>
        </row>
        <row r="924">
          <cell r="A924" t="str">
            <v>90655</v>
          </cell>
          <cell r="B924" t="str">
            <v>BOMBA DE PROJEÇÃO DE CONCRETO SECO, POTÊNCIA 10 CV, VAZÃO 3 M3/H - MATERIAIS NA OPERAÇÃO. AF_06/2015</v>
          </cell>
          <cell r="C924" t="str">
            <v>H</v>
          </cell>
          <cell r="D924">
            <v>5.38</v>
          </cell>
          <cell r="E924">
            <v>0</v>
          </cell>
          <cell r="F924">
            <v>0</v>
          </cell>
          <cell r="G924">
            <v>0</v>
          </cell>
        </row>
        <row r="925">
          <cell r="A925" t="str">
            <v>90658</v>
          </cell>
          <cell r="B925" t="str">
            <v>BOMBA DE PROJEÇÃO DE CONCRETO SECO, POTÊNCIA 10 CV, VAZÃO 6 M3/H - DEPRECIAÇÃO. AF_06/2015</v>
          </cell>
          <cell r="C925" t="str">
            <v>H</v>
          </cell>
          <cell r="D925">
            <v>3.96</v>
          </cell>
          <cell r="E925">
            <v>0</v>
          </cell>
          <cell r="F925">
            <v>0</v>
          </cell>
          <cell r="G925">
            <v>3.96</v>
          </cell>
        </row>
        <row r="926">
          <cell r="A926" t="str">
            <v>90659</v>
          </cell>
          <cell r="B926" t="str">
            <v>BOMBA DE PROJEÇÃO DE CONCRETO SECO, POTÊNCIA 10 CV, VAZÃO 6 M3/H - JUROS. AF_06/2015</v>
          </cell>
          <cell r="C926" t="str">
            <v>H</v>
          </cell>
          <cell r="D926">
            <v>0.47</v>
          </cell>
          <cell r="E926">
            <v>0</v>
          </cell>
          <cell r="F926">
            <v>0</v>
          </cell>
          <cell r="G926">
            <v>0.47</v>
          </cell>
        </row>
        <row r="927">
          <cell r="A927" t="str">
            <v>90660</v>
          </cell>
          <cell r="B927" t="str">
            <v>BOMBA DE PROJEÇÃO DE CONCRETO SECO, POTÊNCIA 10 CV, VAZÃO 6 M3/H - MANUTENÇÃO. AF_06/2015</v>
          </cell>
          <cell r="C927" t="str">
            <v>H</v>
          </cell>
          <cell r="D927">
            <v>4.33</v>
          </cell>
          <cell r="E927">
            <v>0</v>
          </cell>
          <cell r="F927">
            <v>0</v>
          </cell>
          <cell r="G927">
            <v>4.33</v>
          </cell>
        </row>
        <row r="928">
          <cell r="A928" t="str">
            <v>90661</v>
          </cell>
          <cell r="B928" t="str">
            <v>BOMBA DE PROJEÇÃO DE CONCRETO SECO, POTÊNCIA 10 CV, VAZÃO 6 M3/H - MATERIAIS NA OPERAÇÃO. AF_06/2015</v>
          </cell>
          <cell r="C928" t="str">
            <v>H</v>
          </cell>
          <cell r="D928">
            <v>5.38</v>
          </cell>
          <cell r="E928">
            <v>0</v>
          </cell>
          <cell r="F928">
            <v>0</v>
          </cell>
          <cell r="G928">
            <v>0</v>
          </cell>
        </row>
        <row r="929">
          <cell r="A929" t="str">
            <v>90664</v>
          </cell>
          <cell r="B929" t="str">
            <v>PROJETOR PNEUMÁTICO DE ARGAMASSA PARA CHAPISCO E REBOCO COM RECIPIENTE ACOPLADO, TIPO CANEQUINHA, COM COMPRESSOR DE AR REBOCÁVEL VAZÃO 89 PCM E MOTOR DIESEL DE 20 CV - DEPRECIAÇÃO. AF_06/2015</v>
          </cell>
          <cell r="C929" t="str">
            <v>H</v>
          </cell>
          <cell r="D929">
            <v>7.18</v>
          </cell>
          <cell r="E929">
            <v>0</v>
          </cell>
          <cell r="F929">
            <v>0</v>
          </cell>
          <cell r="G929">
            <v>7.18</v>
          </cell>
        </row>
        <row r="930">
          <cell r="A930" t="str">
            <v>90665</v>
          </cell>
          <cell r="B930" t="str">
            <v>PROJETOR PNEUMÁTICO DE ARGAMASSA PARA CHAPISCO E REBOCO COM RECIPIENTE ACOPLADO, TIPO CANEQUINHA, COM COMPRESSOR DE AR REBOCÁVEL VAZÃO 89 PCM E MOTOR DIESEL DE 20 CV - JUROS. AF_06/2015</v>
          </cell>
          <cell r="C930" t="str">
            <v>H</v>
          </cell>
          <cell r="D930">
            <v>0.99</v>
          </cell>
          <cell r="E930">
            <v>0</v>
          </cell>
          <cell r="F930">
            <v>0</v>
          </cell>
          <cell r="G930">
            <v>0.99</v>
          </cell>
        </row>
        <row r="931">
          <cell r="A931" t="str">
            <v>90666</v>
          </cell>
          <cell r="B931" t="str">
            <v>PROJETOR PNEUMÁTICO DE ARGAMASSA PARA CHAPISCO E REBOCO COM RECIPIENTE ACOPLADO, TIPO CANEQUINHA, COM COMPRESSOR DE AR REBOCÁVEL VAZÃO 89 PCM E MOTOR DIESEL DE 20 CV - MANUTENÇÃO. AF_06/2015</v>
          </cell>
          <cell r="C931" t="str">
            <v>H</v>
          </cell>
          <cell r="D931">
            <v>8.9700000000000006</v>
          </cell>
          <cell r="E931">
            <v>0</v>
          </cell>
          <cell r="F931">
            <v>0</v>
          </cell>
          <cell r="G931">
            <v>8.9700000000000006</v>
          </cell>
        </row>
        <row r="932">
          <cell r="A932" t="str">
            <v>90667</v>
          </cell>
          <cell r="B932" t="str">
            <v>PROJETOR PNEUMÁTICO DE ARGAMASSA PARA CHAPISCO E REBOCO COM RECIPIENTE ACOPLADO, TIPO CANEQUINHA, COM COMPRESSOR DE AR REBOCÁVEL VAZÃO 89 PCM E MOTOR DIESEL DE 20 CV - MATERIAIS NA OPERAÇÃO. AF_06/2015</v>
          </cell>
          <cell r="C932" t="str">
            <v>H</v>
          </cell>
          <cell r="D932">
            <v>14.32</v>
          </cell>
          <cell r="E932">
            <v>0</v>
          </cell>
          <cell r="F932">
            <v>14.32</v>
          </cell>
          <cell r="G932">
            <v>0</v>
          </cell>
        </row>
        <row r="933">
          <cell r="A933" t="str">
            <v>90670</v>
          </cell>
          <cell r="B933" t="str">
            <v>PERFURATRIZ COM TORRE METÁLICA PARA EXECUÇÃO DE ESTACA HÉLICE CONTÍNUA, PROFUNDIDADE MÁXIMA DE 30 M, DIÂMETRO MÁXIMO DE 800 MM, POTÊNCIA INSTALADA DE 268 HP, MESA ROTATIVA COM TORQUE MÁXIMO DE 170 KNM - DEPRECIAÇÃO. AF_06/2015</v>
          </cell>
          <cell r="C933" t="str">
            <v>H</v>
          </cell>
          <cell r="D933">
            <v>253.74</v>
          </cell>
          <cell r="E933">
            <v>0</v>
          </cell>
          <cell r="F933">
            <v>0</v>
          </cell>
          <cell r="G933">
            <v>253.74</v>
          </cell>
        </row>
        <row r="934">
          <cell r="A934" t="str">
            <v>90671</v>
          </cell>
          <cell r="B934" t="str">
            <v>PERFURATRIZ COM TORRE METÁLICA PARA EXECUÇÃO DE ESTACA HÉLICE CONTÍNUA, PROFUNDIDADE MÁXIMA DE 30 M, DIÂMETRO MÁXIMO DE 800 MM, POTÊNCIA INSTALADA DE 268 HP, MESA ROTATIVA COM TORQUE MÁXIMO DE 170 KNM - JUROS. AF_06/2015</v>
          </cell>
          <cell r="C934" t="str">
            <v>H</v>
          </cell>
          <cell r="D934">
            <v>35.22</v>
          </cell>
          <cell r="E934">
            <v>0</v>
          </cell>
          <cell r="F934">
            <v>0</v>
          </cell>
          <cell r="G934">
            <v>35.22</v>
          </cell>
        </row>
        <row r="935">
          <cell r="A935" t="str">
            <v>90672</v>
          </cell>
          <cell r="B935" t="str">
            <v>PERFURATRIZ COM TORRE METÁLICA PARA EXECUÇÃO DE ESTACA HÉLICE CONTÍNUA, PROFUNDIDADE MÁXIMA DE 30 M, DIÂMETRO MÁXIMO DE 800 MM, POTÊNCIA INSTALADA DE 268 HP, MESA ROTATIVA COM TORQUE MÁXIMO DE 170 KNM - MANUTENÇÃO. AF_06/2015</v>
          </cell>
          <cell r="C935" t="str">
            <v>H</v>
          </cell>
          <cell r="D935">
            <v>317.52999999999997</v>
          </cell>
          <cell r="E935">
            <v>0</v>
          </cell>
          <cell r="F935">
            <v>0</v>
          </cell>
          <cell r="G935">
            <v>317.52999999999997</v>
          </cell>
        </row>
        <row r="936">
          <cell r="A936" t="str">
            <v>90673</v>
          </cell>
          <cell r="B936" t="str">
            <v>PERFURATRIZ COM TORRE METÁLICA PARA EXECUÇÃO DE ESTACA HÉLICE CONTÍNUA, PROFUNDIDADE MÁXIMA DE 30 M, DIÂMETRO MÁXIMO DE 800 MM, POTÊNCIA INSTALADA DE 268 HP, MESA ROTATIVA COM TORQUE MÁXIMO DE 170 KNM - MATERIAIS NA OPERAÇÃO. AF_06/2015</v>
          </cell>
          <cell r="C936" t="str">
            <v>H</v>
          </cell>
          <cell r="D936">
            <v>114.54</v>
          </cell>
          <cell r="E936">
            <v>0</v>
          </cell>
          <cell r="F936">
            <v>114.54</v>
          </cell>
          <cell r="G936">
            <v>0</v>
          </cell>
        </row>
        <row r="937">
          <cell r="A937" t="str">
            <v>90676</v>
          </cell>
          <cell r="B937" t="str">
            <v>PERFURATRIZ HIDRÁULICA SOBRE CAMINHÃO COM TRADO CURTO ACOPLADO, PROFUNDIDADE MÁXIMA DE 20 M, DIÂMETRO MÁXIMO DE 1500 MM, POTÊNCIA INSTALADA DE 137 HP, MESA ROTATIVA COM TORQUE MÁXIMO DE 30 KNM - DEPRECIAÇÃO. AF_06/2015</v>
          </cell>
          <cell r="C937" t="str">
            <v>H</v>
          </cell>
          <cell r="D937">
            <v>120.17</v>
          </cell>
          <cell r="E937">
            <v>0</v>
          </cell>
          <cell r="F937">
            <v>0</v>
          </cell>
          <cell r="G937">
            <v>120.17</v>
          </cell>
        </row>
        <row r="938">
          <cell r="A938" t="str">
            <v>90677</v>
          </cell>
          <cell r="B938" t="str">
            <v>PERFURATRIZ HIDRÁULICA SOBRE CAMINHÃO COM TRADO CURTO ACOPLADO, PROFUNDIDADE MÁXIMA DE 20 M, DIÂMETRO MÁXIMO DE 1500 MM, POTÊNCIA INSTALADA DE 137 HP, MESA ROTATIVA COM TORQUE MÁXIMO DE 30 KNM - JUROS. AF_06/2015</v>
          </cell>
          <cell r="C938" t="str">
            <v>H</v>
          </cell>
          <cell r="D938">
            <v>18.37</v>
          </cell>
          <cell r="E938">
            <v>0</v>
          </cell>
          <cell r="F938">
            <v>0</v>
          </cell>
          <cell r="G938">
            <v>18.37</v>
          </cell>
        </row>
        <row r="939">
          <cell r="A939" t="str">
            <v>90678</v>
          </cell>
          <cell r="B939" t="str">
            <v>PERFURATRIZ HIDRÁULICA SOBRE CAMINHÃO COM TRADO CURTO ACOPLADO, PROFUNDIDADE MÁXIMA DE 20 M, DIÂMETRO MÁXIMO DE 1500 MM, POTÊNCIA INSTALADA DE 137 HP, MESA ROTATIVA COM TORQUE MÁXIMO DE 30 KNM - MANUTENÇÃO. AF_06/2015</v>
          </cell>
          <cell r="C939" t="str">
            <v>H</v>
          </cell>
          <cell r="D939">
            <v>165.15</v>
          </cell>
          <cell r="E939">
            <v>0</v>
          </cell>
          <cell r="F939">
            <v>0</v>
          </cell>
          <cell r="G939">
            <v>165.15</v>
          </cell>
        </row>
        <row r="940">
          <cell r="A940" t="str">
            <v>90679</v>
          </cell>
          <cell r="B940" t="str">
            <v>PERFURATRIZ HIDRÁULICA SOBRE CAMINHÃO COM TRADO CURTO ACOPLADO, PROFUNDIDADE MÁXIMA DE 20 M, DIÂMETRO MÁXIMO DE 1500 MM, POTÊNCIA INSTALADA DE 137 HP, MESA ROTATIVA COM TORQUE MÁXIMO DE 30 KNM - MATERIAIS NA OPERAÇÃO. AF_06/2015</v>
          </cell>
          <cell r="C940" t="str">
            <v>H</v>
          </cell>
          <cell r="D940">
            <v>87.84</v>
          </cell>
          <cell r="E940">
            <v>0</v>
          </cell>
          <cell r="F940">
            <v>87.84</v>
          </cell>
          <cell r="G940">
            <v>0</v>
          </cell>
        </row>
        <row r="941">
          <cell r="A941" t="str">
            <v>90682</v>
          </cell>
          <cell r="B941" t="str">
            <v>MANIPULADOR TELESCÓPICO, POTÊNCIA DE 85 HP, CAPACIDADE DE CARGA DE 3.500 KG, ALTURA MÁXIMA DE ELEVAÇÃO DE 12,3 M - DEPRECIAÇÃO. AF_06/2015</v>
          </cell>
          <cell r="C941" t="str">
            <v>H</v>
          </cell>
          <cell r="D941">
            <v>33.28</v>
          </cell>
          <cell r="E941">
            <v>0</v>
          </cell>
          <cell r="F941">
            <v>0</v>
          </cell>
          <cell r="G941">
            <v>33.28</v>
          </cell>
        </row>
        <row r="942">
          <cell r="A942" t="str">
            <v>90683</v>
          </cell>
          <cell r="B942" t="str">
            <v>MANIPULADOR TELESCÓPICO, POTÊNCIA DE 85 HP, CAPACIDADE DE CARGA DE 3.500 KG, ALTURA MÁXIMA DE ELEVAÇÃO DE 12,3 M - JUROS. AF_06/2015</v>
          </cell>
          <cell r="C942" t="str">
            <v>H</v>
          </cell>
          <cell r="D942">
            <v>3.95</v>
          </cell>
          <cell r="E942">
            <v>0</v>
          </cell>
          <cell r="F942">
            <v>0</v>
          </cell>
          <cell r="G942">
            <v>3.95</v>
          </cell>
        </row>
        <row r="943">
          <cell r="A943" t="str">
            <v>90684</v>
          </cell>
          <cell r="B943" t="str">
            <v>MANIPULADOR TELESCÓPICO, POTÊNCIA DE 85 HP, CAPACIDADE DE CARGA DE 3.500 KG, ALTURA MÁXIMA DE ELEVAÇÃO DE 12,3 M - MANUTENÇÃO. AF_06/2015</v>
          </cell>
          <cell r="C943" t="str">
            <v>H</v>
          </cell>
          <cell r="D943">
            <v>36.4</v>
          </cell>
          <cell r="E943">
            <v>0</v>
          </cell>
          <cell r="F943">
            <v>0</v>
          </cell>
          <cell r="G943">
            <v>36.4</v>
          </cell>
        </row>
        <row r="944">
          <cell r="A944" t="str">
            <v>90685</v>
          </cell>
          <cell r="B944" t="str">
            <v>MANIPULADOR TELESCÓPICO, POTÊNCIA DE 85 HP, CAPACIDADE DE CARGA DE 3.500 KG, ALTURA MÁXIMA DE ELEVAÇÃO DE 12,3 M - MATERIAIS NA OPERAÇÃO. AF_06/2015</v>
          </cell>
          <cell r="C944" t="str">
            <v>H</v>
          </cell>
          <cell r="D944">
            <v>54.49</v>
          </cell>
          <cell r="E944">
            <v>0</v>
          </cell>
          <cell r="F944">
            <v>54.49</v>
          </cell>
          <cell r="G944">
            <v>0</v>
          </cell>
        </row>
        <row r="945">
          <cell r="A945" t="str">
            <v>90688</v>
          </cell>
          <cell r="B945" t="str">
            <v>MINICARREGADEIRA SOBRE RODAS, POTÊNCIA LÍQUIDA DE 47 HP, CAPACIDADE NOMINAL DE OPERAÇÃO DE 646 KG - DEPRECIAÇÃO. AF_06/2015</v>
          </cell>
          <cell r="C945" t="str">
            <v>H</v>
          </cell>
          <cell r="D945">
            <v>27.2</v>
          </cell>
          <cell r="E945">
            <v>0</v>
          </cell>
          <cell r="F945">
            <v>0</v>
          </cell>
          <cell r="G945">
            <v>27.2</v>
          </cell>
        </row>
        <row r="946">
          <cell r="A946" t="str">
            <v>90689</v>
          </cell>
          <cell r="B946" t="str">
            <v>MINICARREGADEIRA SOBRE RODAS, POTÊNCIA LÍQUIDA DE 47 HP, CAPACIDADE NOMINAL DE OPERAÇÃO DE 646 KG - JUROS. AF_06/2015</v>
          </cell>
          <cell r="C946" t="str">
            <v>H</v>
          </cell>
          <cell r="D946">
            <v>2.75</v>
          </cell>
          <cell r="E946">
            <v>0</v>
          </cell>
          <cell r="F946">
            <v>0</v>
          </cell>
          <cell r="G946">
            <v>2.75</v>
          </cell>
        </row>
        <row r="947">
          <cell r="A947" t="str">
            <v>90690</v>
          </cell>
          <cell r="B947" t="str">
            <v>MINICARREGADEIRA SOBRE RODAS, POTÊNCIA LÍQUIDA DE 47 HP, CAPACIDADE NOMINAL DE OPERAÇÃO DE 646 KG - MANUTENÇÃO. AF_06/2015</v>
          </cell>
          <cell r="C947" t="str">
            <v>H</v>
          </cell>
          <cell r="D947">
            <v>34</v>
          </cell>
          <cell r="E947">
            <v>0</v>
          </cell>
          <cell r="F947">
            <v>0</v>
          </cell>
          <cell r="G947">
            <v>34</v>
          </cell>
        </row>
        <row r="948">
          <cell r="A948" t="str">
            <v>90691</v>
          </cell>
          <cell r="B948" t="str">
            <v>MINICARREGADEIRA SOBRE RODAS, POTÊNCIA LÍQUIDA DE 47 HP, CAPACIDADE NOMINAL DE OPERAÇÃO DE 646 KG - MATERIAIS NA OPERAÇÃO. AF_06/2015</v>
          </cell>
          <cell r="C948" t="str">
            <v>H</v>
          </cell>
          <cell r="D948">
            <v>38.159999999999997</v>
          </cell>
          <cell r="E948">
            <v>0</v>
          </cell>
          <cell r="F948">
            <v>38.159999999999997</v>
          </cell>
          <cell r="G948">
            <v>0</v>
          </cell>
        </row>
        <row r="949">
          <cell r="A949" t="str">
            <v>90957</v>
          </cell>
          <cell r="B949" t="str">
            <v>COMPRESSOR DE AR REBOCÁVEL, VAZÃO 189 PCM, PRESSÃO EFETIVA DE TRABALHO 102 PSI, MOTOR DIESEL, POTÊNCIA 63 CV - DEPRECIAÇÃO. AF_06/2015</v>
          </cell>
          <cell r="C949" t="str">
            <v>H</v>
          </cell>
          <cell r="D949">
            <v>5.35</v>
          </cell>
          <cell r="E949">
            <v>0</v>
          </cell>
          <cell r="F949">
            <v>0</v>
          </cell>
          <cell r="G949">
            <v>5.35</v>
          </cell>
        </row>
        <row r="950">
          <cell r="A950" t="str">
            <v>90958</v>
          </cell>
          <cell r="B950" t="str">
            <v>COMPRESSOR DE AR REBOCÁVEL, VAZÃO 189 PCM, PRESSÃO EFETIVA DE TRABALHO 102 PSI, MOTOR DIESEL, POTÊNCIA 63 CV - JUROS. AF_06/2015</v>
          </cell>
          <cell r="C950" t="str">
            <v>H</v>
          </cell>
          <cell r="D950">
            <v>0.74</v>
          </cell>
          <cell r="E950">
            <v>0</v>
          </cell>
          <cell r="F950">
            <v>0</v>
          </cell>
          <cell r="G950">
            <v>0.74</v>
          </cell>
        </row>
        <row r="951">
          <cell r="A951" t="str">
            <v>90960</v>
          </cell>
          <cell r="B951" t="str">
            <v>COMPRESSOR DE AR REBOCÁVEL, VAZÃO 89 PCM, PRESSÃO EFETIVA DE TRABALHO 102 PSI, MOTOR DIESEL, POTÊNCIA 20 CV - DEPRECIAÇÃO. AF_06/2015</v>
          </cell>
          <cell r="C951" t="str">
            <v>H</v>
          </cell>
          <cell r="D951">
            <v>7.14</v>
          </cell>
          <cell r="E951">
            <v>0</v>
          </cell>
          <cell r="F951">
            <v>0</v>
          </cell>
          <cell r="G951">
            <v>7.14</v>
          </cell>
        </row>
        <row r="952">
          <cell r="A952" t="str">
            <v>90961</v>
          </cell>
          <cell r="B952" t="str">
            <v>COMPRESSOR DE AR REBOCÁVEL, VAZÃO 89 PCM, PRESSÃO EFETIVA DE TRABALHO 102 PSI, MOTOR DIESEL, POTÊNCIA 20 CV - JUROS. AF_06/2015</v>
          </cell>
          <cell r="C952" t="str">
            <v>H</v>
          </cell>
          <cell r="D952">
            <v>0.99</v>
          </cell>
          <cell r="E952">
            <v>0</v>
          </cell>
          <cell r="F952">
            <v>0</v>
          </cell>
          <cell r="G952">
            <v>0.99</v>
          </cell>
        </row>
        <row r="953">
          <cell r="A953" t="str">
            <v>90962</v>
          </cell>
          <cell r="B953" t="str">
            <v>COMPRESSOR DE AR REBOCÁVEL, VAZÃO 89 PCM, PRESSÃO EFETIVA DE TRABALHO 102 PSI, MOTOR DIESEL, POTÊNCIA 20 CV - MANUTENÇÃO. AF_06/2015</v>
          </cell>
          <cell r="C953" t="str">
            <v>H</v>
          </cell>
          <cell r="D953">
            <v>8.94</v>
          </cell>
          <cell r="E953">
            <v>0</v>
          </cell>
          <cell r="F953">
            <v>0</v>
          </cell>
          <cell r="G953">
            <v>8.94</v>
          </cell>
        </row>
        <row r="954">
          <cell r="A954" t="str">
            <v>90963</v>
          </cell>
          <cell r="B954" t="str">
            <v>COMPRESSOR DE AR REBOCÁVEL, VAZÃO 89 PCM, PRESSÃO EFETIVA DE TRABALHO 102 PSI, MOTOR DIESEL, POTÊNCIA 20 CV - MATERIAIS NA OPERAÇÃO. AF_06/2015</v>
          </cell>
          <cell r="C954" t="str">
            <v>H</v>
          </cell>
          <cell r="D954">
            <v>14.32</v>
          </cell>
          <cell r="E954">
            <v>0</v>
          </cell>
          <cell r="F954">
            <v>14.32</v>
          </cell>
          <cell r="G954">
            <v>0</v>
          </cell>
        </row>
        <row r="955">
          <cell r="A955" t="str">
            <v>90968</v>
          </cell>
          <cell r="B955" t="str">
            <v>COMPRESSOR DE AR REBOCAVEL, VAZÃO 250 PCM, PRESSAO DE TRABALHO 102 PSI, MOTOR A DIESEL POTÊNCIA 81 CV - DEPRECIAÇÃO. AF_06/2015</v>
          </cell>
          <cell r="C955" t="str">
            <v>H</v>
          </cell>
          <cell r="D955">
            <v>7.16</v>
          </cell>
          <cell r="E955">
            <v>0</v>
          </cell>
          <cell r="F955">
            <v>0</v>
          </cell>
          <cell r="G955">
            <v>7.16</v>
          </cell>
        </row>
        <row r="956">
          <cell r="A956" t="str">
            <v>90969</v>
          </cell>
          <cell r="B956" t="str">
            <v>COMPRESSOR DE AR REBOCAVEL, VAZÃO 250 PCM, PRESSAO DE TRABALHO 102 PSI, MOTOR A DIESEL POTÊNCIA 81 CV - JUROS. AF_06/2015</v>
          </cell>
          <cell r="C956" t="str">
            <v>H</v>
          </cell>
          <cell r="D956">
            <v>0.99</v>
          </cell>
          <cell r="E956">
            <v>0</v>
          </cell>
          <cell r="F956">
            <v>0</v>
          </cell>
          <cell r="G956">
            <v>0.99</v>
          </cell>
        </row>
        <row r="957">
          <cell r="A957" t="str">
            <v>90970</v>
          </cell>
          <cell r="B957" t="str">
            <v>COMPRESSOR DE AR REBOCAVEL, VAZÃO 250 PCM, PRESSAO DE TRABALHO 102 PSI, MOTOR A DIESEL POTÊNCIA 81 CV - MANUTENÇÃO. AF_06/2015</v>
          </cell>
          <cell r="C957" t="str">
            <v>H</v>
          </cell>
          <cell r="D957">
            <v>8.9700000000000006</v>
          </cell>
          <cell r="E957">
            <v>0</v>
          </cell>
          <cell r="F957">
            <v>0</v>
          </cell>
          <cell r="G957">
            <v>8.9700000000000006</v>
          </cell>
        </row>
        <row r="958">
          <cell r="A958" t="str">
            <v>90971</v>
          </cell>
          <cell r="B958" t="str">
            <v>COMPRESSOR DE AR REBOCAVEL, VAZÃO 250 PCM, PRESSAO DE TRABALHO 102 PSI, MOTOR A DIESEL POTÊNCIA 81 CV - MATERIAIS NA OPERAÇÃO. AF_06/2015</v>
          </cell>
          <cell r="C958" t="str">
            <v>H</v>
          </cell>
          <cell r="D958">
            <v>58.04</v>
          </cell>
          <cell r="E958">
            <v>0</v>
          </cell>
          <cell r="F958">
            <v>58.04</v>
          </cell>
          <cell r="G958">
            <v>0</v>
          </cell>
        </row>
        <row r="959">
          <cell r="A959" t="str">
            <v>90975</v>
          </cell>
          <cell r="B959" t="str">
            <v>COMPRESSOR DE AR REBOCÁVEL, VAZÃO 748 PCM, PRESSÃO EFETIVA DE TRABALHO 102 PSI, MOTOR DIESEL, POTÊNCIA 210 CV - DEPRECIAÇÃO. AF_06/2015</v>
          </cell>
          <cell r="C959" t="str">
            <v>H</v>
          </cell>
          <cell r="D959">
            <v>18.190000000000001</v>
          </cell>
          <cell r="E959">
            <v>0</v>
          </cell>
          <cell r="F959">
            <v>0</v>
          </cell>
          <cell r="G959">
            <v>18.190000000000001</v>
          </cell>
        </row>
        <row r="960">
          <cell r="A960" t="str">
            <v>90976</v>
          </cell>
          <cell r="B960" t="str">
            <v>COMPRESSOR DE AR REBOCÁVEL, VAZÃO 748 PCM, PRESSÃO EFETIVA DE TRABALHO 102 PSI, MOTOR DIESEL, POTÊNCIA 210 CV - JUROS. AF_06/2015</v>
          </cell>
          <cell r="C960" t="str">
            <v>H</v>
          </cell>
          <cell r="D960">
            <v>2.52</v>
          </cell>
          <cell r="E960">
            <v>0</v>
          </cell>
          <cell r="F960">
            <v>0</v>
          </cell>
          <cell r="G960">
            <v>2.52</v>
          </cell>
        </row>
        <row r="961">
          <cell r="A961" t="str">
            <v>90977</v>
          </cell>
          <cell r="B961" t="str">
            <v>COMPRESSOR DE AR REBOCÁVEL, VAZÃO 748 PCM, PRESSÃO EFETIVA DE TRABALHO 102 PSI, MOTOR DIESEL, POTÊNCIA 210 CV - MANUTENÇÃO. AF_06/2015</v>
          </cell>
          <cell r="C961" t="str">
            <v>H</v>
          </cell>
          <cell r="D961">
            <v>22.77</v>
          </cell>
          <cell r="E961">
            <v>0</v>
          </cell>
          <cell r="F961">
            <v>0</v>
          </cell>
          <cell r="G961">
            <v>22.77</v>
          </cell>
        </row>
        <row r="962">
          <cell r="A962" t="str">
            <v>90978</v>
          </cell>
          <cell r="B962" t="str">
            <v>COMPRESSOR DE AR REBOCÁVEL, VAZÃO 748 PCM, PRESSÃO EFETIVA DE TRABALHO 102 PSI, MOTOR DIESEL, POTÊNCIA 210 CV - MATERIAIS NA OPERAÇÃO. AF_06/2015</v>
          </cell>
          <cell r="C962" t="str">
            <v>H</v>
          </cell>
          <cell r="D962">
            <v>150.58000000000001</v>
          </cell>
          <cell r="E962">
            <v>0</v>
          </cell>
          <cell r="F962">
            <v>150.58000000000001</v>
          </cell>
          <cell r="G962">
            <v>0</v>
          </cell>
        </row>
        <row r="963">
          <cell r="A963" t="str">
            <v>90992</v>
          </cell>
          <cell r="B963" t="str">
            <v>COMPRESSOR DE AR REBOCAVEL, VAZÃO 400 PCM, PRESSAO DE TRABALHO 102 PSI, MOTOR A DIESEL POTÊNCIA 110 CV - DEPRECIAÇÃO. AF_06/2015</v>
          </cell>
          <cell r="C963" t="str">
            <v>H</v>
          </cell>
          <cell r="D963">
            <v>8.5</v>
          </cell>
          <cell r="E963">
            <v>0</v>
          </cell>
          <cell r="F963">
            <v>0</v>
          </cell>
          <cell r="G963">
            <v>8.5</v>
          </cell>
        </row>
        <row r="964">
          <cell r="A964" t="str">
            <v>90993</v>
          </cell>
          <cell r="B964" t="str">
            <v>COMPRESSOR DE AR REBOCAVEL, VAZÃO 400 PCM, PRESSAO DE TRABALHO 102 PSI, MOTOR A DIESEL POTÊNCIA 110 CV - JUROS. AF_06/2015</v>
          </cell>
          <cell r="C964" t="str">
            <v>H</v>
          </cell>
          <cell r="D964">
            <v>1.18</v>
          </cell>
          <cell r="E964">
            <v>0</v>
          </cell>
          <cell r="F964">
            <v>0</v>
          </cell>
          <cell r="G964">
            <v>1.18</v>
          </cell>
        </row>
        <row r="965">
          <cell r="A965" t="str">
            <v>90994</v>
          </cell>
          <cell r="B965" t="str">
            <v>COMPRESSOR DE AR REBOCAVEL, VAZÃO 400 PCM, PRESSAO DE TRABALHO 102 PSI, MOTOR A DIESEL POTÊNCIA 110 CV - MANUTENÇÃO. AF_06/2015</v>
          </cell>
          <cell r="C965" t="str">
            <v>H</v>
          </cell>
          <cell r="D965">
            <v>10.63</v>
          </cell>
          <cell r="E965">
            <v>0</v>
          </cell>
          <cell r="F965">
            <v>0</v>
          </cell>
          <cell r="G965">
            <v>10.63</v>
          </cell>
        </row>
        <row r="966">
          <cell r="A966" t="str">
            <v>90995</v>
          </cell>
          <cell r="B966" t="str">
            <v>COMPRESSOR DE AR REBOCAVEL, VAZÃO 400 PCM, PRESSAO DE TRABALHO 102 PSI, MOTOR A DIESEL POTÊNCIA 110 CV - MATERIAIS NA OPERAÇÃO. AF_06/2015</v>
          </cell>
          <cell r="C966" t="str">
            <v>H</v>
          </cell>
          <cell r="D966">
            <v>78.84</v>
          </cell>
          <cell r="E966">
            <v>0</v>
          </cell>
          <cell r="F966">
            <v>78.84</v>
          </cell>
          <cell r="G966">
            <v>0</v>
          </cell>
        </row>
        <row r="967">
          <cell r="A967" t="str">
            <v>91021</v>
          </cell>
          <cell r="B967" t="str">
            <v>PERFURATRIZ HIDRÁULICA SOBRE CAMINHÃO COM TRADO CURTO ACOPLADO, PROFUNDIDADE MÁXIMA DE 20 M, DIÂMETRO MÁXIMO DE 1500 MM, POTÊNCIA INSTALADA DE 137 HP, MESA ROTATIVA COM TORQUE MÁXIMO DE 30 KNM - IMPOSTOS E SEGUROS. AF_06/2015</v>
          </cell>
          <cell r="C967" t="str">
            <v>H</v>
          </cell>
          <cell r="D967">
            <v>14.44</v>
          </cell>
          <cell r="E967">
            <v>0</v>
          </cell>
          <cell r="F967">
            <v>0</v>
          </cell>
          <cell r="G967">
            <v>14.44</v>
          </cell>
        </row>
        <row r="968">
          <cell r="A968" t="str">
            <v>91026</v>
          </cell>
          <cell r="B968" t="str">
            <v>CAMINHÃO TRUCADO (C/ TERCEIRO EIXO) ELETRÔNICO - POTÊNCIA 231CV - PBT = 22000KG - DIST. ENTRE EIXOS 5170 MM - INCLUI CARROCERIA FIXA ABERTA DE MADEIRA - DEPRECIAÇÃO. AF_06/2015</v>
          </cell>
          <cell r="C968" t="str">
            <v>H</v>
          </cell>
          <cell r="D968">
            <v>25.54</v>
          </cell>
          <cell r="E968">
            <v>0</v>
          </cell>
          <cell r="F968">
            <v>0</v>
          </cell>
          <cell r="G968">
            <v>25.54</v>
          </cell>
        </row>
        <row r="969">
          <cell r="A969" t="str">
            <v>91027</v>
          </cell>
          <cell r="B969" t="str">
            <v>CAMINHÃO TRUCADO (C/ TERCEIRO EIXO) ELETRÔNICO - POTÊNCIA 231CV - PBT = 22000KG - DIST. ENTRE EIXOS 5170 MM - INCLUI CARROCERIA FIXA ABERTA DE MADEIRA - JUROS. AF_06/2015</v>
          </cell>
          <cell r="C969" t="str">
            <v>H</v>
          </cell>
          <cell r="D969">
            <v>5.21</v>
          </cell>
          <cell r="E969">
            <v>0</v>
          </cell>
          <cell r="F969">
            <v>0</v>
          </cell>
          <cell r="G969">
            <v>5.21</v>
          </cell>
        </row>
        <row r="970">
          <cell r="A970" t="str">
            <v>91028</v>
          </cell>
          <cell r="B970" t="str">
            <v>CAMINHÃO TRUCADO (C/ TERCEIRO EIXO) ELETRÔNICO - POTÊNCIA 231CV - PBT = 22000KG - DIST. ENTRE EIXOS 5170 MM - INCLUI CARROCERIA FIXA ABERTA DE MADEIRA - IMPOSTOS E SEGUROS. AF_06/2015</v>
          </cell>
          <cell r="C970" t="str">
            <v>H</v>
          </cell>
          <cell r="D970">
            <v>4.12</v>
          </cell>
          <cell r="E970">
            <v>0</v>
          </cell>
          <cell r="F970">
            <v>0</v>
          </cell>
          <cell r="G970">
            <v>4.12</v>
          </cell>
        </row>
        <row r="971">
          <cell r="A971" t="str">
            <v>91029</v>
          </cell>
          <cell r="B971" t="str">
            <v>CAMINHÃO TRUCADO (C/ TERCEIRO EIXO) ELETRÔNICO - POTÊNCIA 231CV - PBT = 22000KG - DIST. ENTRE EIXOS 5170 MM - INCLUI CARROCERIA FIXA ABERTA DE MADEIRA - MANUTENÇÃO. AF_06/2015</v>
          </cell>
          <cell r="C971" t="str">
            <v>H</v>
          </cell>
          <cell r="D971">
            <v>46.71</v>
          </cell>
          <cell r="E971">
            <v>0</v>
          </cell>
          <cell r="F971">
            <v>0</v>
          </cell>
          <cell r="G971">
            <v>46.71</v>
          </cell>
        </row>
        <row r="972">
          <cell r="A972" t="str">
            <v>91030</v>
          </cell>
          <cell r="B972" t="str">
            <v>CAMINHÃO TRUCADO (C/ TERCEIRO EIXO) ELETRÔNICO - POTÊNCIA 231CV - PBT = 22000KG - DIST. ENTRE EIXOS 5170 MM - INCLUI CARROCERIA FIXA ABERTA DE MADEIRA - MATERIAIS NA OPERAÇÃO. AF_06/2015</v>
          </cell>
          <cell r="C972" t="str">
            <v>H</v>
          </cell>
          <cell r="D972">
            <v>140.49</v>
          </cell>
          <cell r="E972">
            <v>0</v>
          </cell>
          <cell r="F972">
            <v>140.49</v>
          </cell>
          <cell r="G972">
            <v>0</v>
          </cell>
        </row>
        <row r="973">
          <cell r="A973" t="str">
            <v>91273</v>
          </cell>
          <cell r="B973" t="str">
            <v>PLACA VIBRATÓRIA REVERSÍVEL COM MOTOR 4 TEMPOS A GASOLINA, FORÇA CENTRÍFUGA DE 25 KN (2500 KGF), POTÊNCIA 5,5 CV - DEPRECIAÇÃO. AF_08/2015</v>
          </cell>
          <cell r="C973" t="str">
            <v>H</v>
          </cell>
          <cell r="D973">
            <v>0.68</v>
          </cell>
          <cell r="E973">
            <v>0</v>
          </cell>
          <cell r="F973">
            <v>0</v>
          </cell>
          <cell r="G973">
            <v>0.68</v>
          </cell>
        </row>
        <row r="974">
          <cell r="A974" t="str">
            <v>91274</v>
          </cell>
          <cell r="B974" t="str">
            <v>PLACA VIBRATÓRIA REVERSÍVEL COM MOTOR 4 TEMPOS A GASOLINA, FORÇA CENTRÍFUGA DE 25 KN (2500 KGF), POTÊNCIA 5,5 CV - JUROS. AF_08/2015</v>
          </cell>
          <cell r="C974" t="str">
            <v>H</v>
          </cell>
          <cell r="D974">
            <v>0.09</v>
          </cell>
          <cell r="E974">
            <v>0</v>
          </cell>
          <cell r="F974">
            <v>0</v>
          </cell>
          <cell r="G974">
            <v>0.09</v>
          </cell>
        </row>
        <row r="975">
          <cell r="A975" t="str">
            <v>91275</v>
          </cell>
          <cell r="B975" t="str">
            <v>PLACA VIBRATÓRIA REVERSÍVEL COM MOTOR 4 TEMPOS A GASOLINA, FORÇA CENTRÍFUGA DE 25 KN (2500 KGF), POTÊNCIA 5,5 CV - MANUTENÇÃO. AF_08/2015</v>
          </cell>
          <cell r="C975" t="str">
            <v>H</v>
          </cell>
          <cell r="D975">
            <v>0.85</v>
          </cell>
          <cell r="E975">
            <v>0</v>
          </cell>
          <cell r="F975">
            <v>0</v>
          </cell>
          <cell r="G975">
            <v>0.85</v>
          </cell>
        </row>
        <row r="976">
          <cell r="A976" t="str">
            <v>91276</v>
          </cell>
          <cell r="B976" t="str">
            <v>PLACA VIBRATÓRIA REVERSÍVEL COM MOTOR 4 TEMPOS A GASOLINA, FORÇA CENTRÍFUGA DE 25 KN (2500 KGF), POTÊNCIA 5,5 CV - MATERIAIS NA OPERAÇÃO. AF_08/2015</v>
          </cell>
          <cell r="C976" t="str">
            <v>H</v>
          </cell>
          <cell r="D976">
            <v>7.8</v>
          </cell>
          <cell r="E976">
            <v>0</v>
          </cell>
          <cell r="F976">
            <v>7.8</v>
          </cell>
          <cell r="G976">
            <v>0</v>
          </cell>
        </row>
        <row r="977">
          <cell r="A977" t="str">
            <v>91279</v>
          </cell>
          <cell r="B977" t="str">
            <v>CORTADORA DE PISO COM MOTOR 4 TEMPOS A GASOLINA, POTÊNCIA DE 13 HP, COM DISCO DE CORTE DIAMANTADO SEGMENTADO PARA CONCRETO, DIÂMETRO DE 350 MM, FURO DE 1" (14 X 1") - DEPRECIAÇÃO. AF_08/2015</v>
          </cell>
          <cell r="C977" t="str">
            <v>H</v>
          </cell>
          <cell r="D977">
            <v>0.83</v>
          </cell>
          <cell r="E977">
            <v>0</v>
          </cell>
          <cell r="F977">
            <v>0</v>
          </cell>
          <cell r="G977">
            <v>0.83</v>
          </cell>
        </row>
        <row r="978">
          <cell r="A978" t="str">
            <v>91280</v>
          </cell>
          <cell r="B978" t="str">
            <v>CORTADORA DE PISO COM MOTOR 4 TEMPOS A GASOLINA, POTÊNCIA DE 13 HP, COM DISCO DE CORTE DIAMANTADO SEGMENTADO PARA CONCRETO, DIÂMETRO DE 350 MM, FURO DE 1" (14 X 1") - JUROS. AF_08/2015</v>
          </cell>
          <cell r="C978" t="str">
            <v>H</v>
          </cell>
          <cell r="D978">
            <v>0.09</v>
          </cell>
          <cell r="E978">
            <v>0</v>
          </cell>
          <cell r="F978">
            <v>0</v>
          </cell>
          <cell r="G978">
            <v>0.09</v>
          </cell>
        </row>
        <row r="979">
          <cell r="A979" t="str">
            <v>91281</v>
          </cell>
          <cell r="B979" t="str">
            <v>CORTADORA DE PISO COM MOTOR 4 TEMPOS A GASOLINA, POTÊNCIA DE 13 HP, COM DISCO DE CORTE DIAMANTADO SEGMENTADO PARA CONCRETO, DIÂMETRO DE 350 MM, FURO DE 1" (14 X 1") - MANUTENÇÃO. AF_08/2015</v>
          </cell>
          <cell r="C979" t="str">
            <v>H</v>
          </cell>
          <cell r="D979">
            <v>1.04</v>
          </cell>
          <cell r="E979">
            <v>0</v>
          </cell>
          <cell r="F979">
            <v>0</v>
          </cell>
          <cell r="G979">
            <v>1.04</v>
          </cell>
        </row>
        <row r="980">
          <cell r="A980" t="str">
            <v>91282</v>
          </cell>
          <cell r="B980" t="str">
            <v>CORTADORA DE PISO COM MOTOR 4 TEMPOS A GASOLINA, POTÊNCIA DE 13 HP, COM DISCO DE CORTE DIAMANTADO SEGMENTADO PARA CONCRETO, DIÂMETRO DE 350 MM, FURO DE 1" (14 X 1") - MATERIAIS NA OPERAÇÃO. AF_08/2015</v>
          </cell>
          <cell r="C980" t="str">
            <v>H</v>
          </cell>
          <cell r="D980">
            <v>7.85</v>
          </cell>
          <cell r="E980">
            <v>0</v>
          </cell>
          <cell r="F980">
            <v>7.85</v>
          </cell>
          <cell r="G980">
            <v>0</v>
          </cell>
        </row>
        <row r="981">
          <cell r="A981" t="str">
            <v>91354</v>
          </cell>
          <cell r="B981" t="str">
            <v>CAMINHÃO TOCO, PESO BRUTO TOTAL 14.300 KG, CARGA ÚTIL MÁXIMA 9590 KG, DISTÂNCIA ENTRE EIXOS 4,76 M, POTÊNCIA 185 CV (NÃO INCLUI CARROCERIA) - DEPRECIAÇÃO. AF_06/2014</v>
          </cell>
          <cell r="C981" t="str">
            <v>H</v>
          </cell>
          <cell r="D981">
            <v>18.02</v>
          </cell>
          <cell r="E981">
            <v>0</v>
          </cell>
          <cell r="F981">
            <v>0</v>
          </cell>
          <cell r="G981">
            <v>18.02</v>
          </cell>
        </row>
        <row r="982">
          <cell r="A982" t="str">
            <v>91355</v>
          </cell>
          <cell r="B982" t="str">
            <v>CAMINHÃO TOCO, PESO BRUTO TOTAL 14.300 KG, CARGA ÚTIL MÁXIMA 9590 KG, DISTÂNCIA ENTRE EIXOS 4,76 M, POTÊNCIA 185 CV (NÃO INCLUI CARROCERIA) - JUROS. AF_06/2014</v>
          </cell>
          <cell r="C982" t="str">
            <v>H</v>
          </cell>
          <cell r="D982">
            <v>3.78</v>
          </cell>
          <cell r="E982">
            <v>0</v>
          </cell>
          <cell r="F982">
            <v>0</v>
          </cell>
          <cell r="G982">
            <v>3.78</v>
          </cell>
        </row>
        <row r="983">
          <cell r="A983" t="str">
            <v>91356</v>
          </cell>
          <cell r="B983" t="str">
            <v>CAMINHÃO TOCO, PESO BRUTO TOTAL 14.300 KG, CARGA ÚTIL MÁXIMA 9590 KG, DISTÂNCIA ENTRE EIXOS 4,76 M, POTÊNCIA 185 CV (NÃO INCLUI CARROCERIA) - IMPOSTOS E SEGUROS. AF_06/2014</v>
          </cell>
          <cell r="C983" t="str">
            <v>H</v>
          </cell>
          <cell r="D983">
            <v>2.99</v>
          </cell>
          <cell r="E983">
            <v>0</v>
          </cell>
          <cell r="F983">
            <v>0</v>
          </cell>
          <cell r="G983">
            <v>2.99</v>
          </cell>
        </row>
        <row r="984">
          <cell r="A984" t="str">
            <v>91359</v>
          </cell>
          <cell r="B984" t="str">
            <v>CAMINHÃO PIPA 6.000 L, PESO BRUTO TOTAL 13.000 KG, DISTÂNCIA ENTRE EIXOS 4,80 M, POTÊNCIA 189 CV INCLUSIVE TANQUE DE AÇO PARA TRANSPORTE DE ÁGUA, CAPACIDADE 6 M3 - DEPRECIAÇÃO. AF_06/2014</v>
          </cell>
          <cell r="C984" t="str">
            <v>H</v>
          </cell>
          <cell r="D984">
            <v>21.68</v>
          </cell>
          <cell r="E984">
            <v>0</v>
          </cell>
          <cell r="F984">
            <v>0</v>
          </cell>
          <cell r="G984">
            <v>21.68</v>
          </cell>
        </row>
        <row r="985">
          <cell r="A985" t="str">
            <v>91360</v>
          </cell>
          <cell r="B985" t="str">
            <v>CAMINHÃO PIPA 6.000 L, PESO BRUTO TOTAL 13.000 KG, DISTÂNCIA ENTRE EIXOS 4,80 M, POTÊNCIA 189 CV INCLUSIVE TANQUE DE AÇO PARA TRANSPORTE DE ÁGUA, CAPACIDADE 6 M3 - JUROS. AF_06/2014</v>
          </cell>
          <cell r="C985" t="str">
            <v>H</v>
          </cell>
          <cell r="D985">
            <v>4.21</v>
          </cell>
          <cell r="E985">
            <v>0</v>
          </cell>
          <cell r="F985">
            <v>0</v>
          </cell>
          <cell r="G985">
            <v>4.21</v>
          </cell>
        </row>
        <row r="986">
          <cell r="A986" t="str">
            <v>91361</v>
          </cell>
          <cell r="B986" t="str">
            <v>CAMINHÃO PIPA 6.000 L, PESO BRUTO TOTAL 13.000 KG, DISTÂNCIA ENTRE EIXOS 4,80 M, POTÊNCIA 189 CV INCLUSIVE TANQUE DE AÇO PARA TRANSPORTE DE ÁGUA, CAPACIDADE 6 M3 - IMPOSTOS E SEGUROS. AF_06/2014</v>
          </cell>
          <cell r="C986" t="str">
            <v>H</v>
          </cell>
          <cell r="D986">
            <v>3.33</v>
          </cell>
          <cell r="E986">
            <v>0</v>
          </cell>
          <cell r="F986">
            <v>0</v>
          </cell>
          <cell r="G986">
            <v>3.33</v>
          </cell>
        </row>
        <row r="987">
          <cell r="A987" t="str">
            <v>91367</v>
          </cell>
          <cell r="B987" t="str">
            <v>CAMINHÃO BASCULANTE 6 M3, PESO BRUTO TOTAL 16.000 KG, CARGA ÚTIL MÁXIMA 13.071 KG, DISTÂNCIA ENTRE EIXOS 4,80 M, POTÊNCIA 230 CV INCLUSIVE CAÇAMBA METÁLICA - DEPRECIAÇÃO. AF_06/2014</v>
          </cell>
          <cell r="C987" t="str">
            <v>H</v>
          </cell>
          <cell r="D987">
            <v>23.16</v>
          </cell>
          <cell r="E987">
            <v>0</v>
          </cell>
          <cell r="F987">
            <v>0</v>
          </cell>
          <cell r="G987">
            <v>23.16</v>
          </cell>
        </row>
        <row r="988">
          <cell r="A988" t="str">
            <v>91368</v>
          </cell>
          <cell r="B988" t="str">
            <v>CAMINHÃO BASCULANTE 6 M3, PESO BRUTO TOTAL 16.000 KG, CARGA ÚTIL MÁXIMA 13.071 KG, DISTÂNCIA ENTRE EIXOS 4,80 M, POTÊNCIA 230 CV INCLUSIVE CAÇAMBA METÁLICA - JUROS. AF_06/2014</v>
          </cell>
          <cell r="C988" t="str">
            <v>H</v>
          </cell>
          <cell r="D988">
            <v>4.49</v>
          </cell>
          <cell r="E988">
            <v>0</v>
          </cell>
          <cell r="F988">
            <v>0</v>
          </cell>
          <cell r="G988">
            <v>4.49</v>
          </cell>
        </row>
        <row r="989">
          <cell r="A989" t="str">
            <v>91369</v>
          </cell>
          <cell r="B989" t="str">
            <v>CAMINHÃO BASCULANTE 6 M3, PESO BRUTO TOTAL 16.000 KG, CARGA ÚTIL MÁXIMA 13.071 KG, DISTÂNCIA ENTRE EIXOS 4,80 M, POTÊNCIA 230 CV INCLUSIVE CAÇAMBA METÁLICA - IMPOSTOS E SEGUROS. AF_06/2014</v>
          </cell>
          <cell r="C989" t="str">
            <v>H</v>
          </cell>
          <cell r="D989">
            <v>3.56</v>
          </cell>
          <cell r="E989">
            <v>0</v>
          </cell>
          <cell r="F989">
            <v>0</v>
          </cell>
          <cell r="G989">
            <v>3.56</v>
          </cell>
        </row>
        <row r="990">
          <cell r="A990" t="str">
            <v>91375</v>
          </cell>
          <cell r="B990" t="str">
            <v>CAMINHÃO TOCO, PESO BRUTO TOTAL 16.000 KG, CARGA ÚTIL MÁXIMA DE 10.685 KG, DISTÂNCIA ENTRE EIXOS 4,80 M, POTÊNCIA 189 CV EXCLUSIVE CARROCERIA - DEPRECIAÇÃO. AF_06/2014</v>
          </cell>
          <cell r="C990" t="str">
            <v>H</v>
          </cell>
          <cell r="D990">
            <v>19.79</v>
          </cell>
          <cell r="E990">
            <v>0</v>
          </cell>
          <cell r="F990">
            <v>0</v>
          </cell>
          <cell r="G990">
            <v>19.79</v>
          </cell>
        </row>
        <row r="991">
          <cell r="A991" t="str">
            <v>91376</v>
          </cell>
          <cell r="B991" t="str">
            <v>CAMINHÃO TOCO, PESO BRUTO TOTAL 16.000 KG, CARGA ÚTIL MÁXIMA DE 10.685 KG, DISTÂNCIA ENTRE EIXOS 4,80 M, POTÊNCIA 189 CV EXCLUSIVE CARROCERIA - JUROS. AF_06/2014</v>
          </cell>
          <cell r="C991" t="str">
            <v>H</v>
          </cell>
          <cell r="D991">
            <v>4.1500000000000004</v>
          </cell>
          <cell r="E991">
            <v>0</v>
          </cell>
          <cell r="F991">
            <v>0</v>
          </cell>
          <cell r="G991">
            <v>4.1500000000000004</v>
          </cell>
        </row>
        <row r="992">
          <cell r="A992" t="str">
            <v>91377</v>
          </cell>
          <cell r="B992" t="str">
            <v>CAMINHÃO TOCO, PESO BRUTO TOTAL 16.000 KG, CARGA ÚTIL MÁXIMA DE 10.685 KG, DISTÂNCIA ENTRE EIXOS 4,80 M, POTÊNCIA 189 CV EXCLUSIVE CARROCERIA - IMPOSTOS E SEGUROS. AF_06/2014</v>
          </cell>
          <cell r="C992" t="str">
            <v>H</v>
          </cell>
          <cell r="D992">
            <v>3.28</v>
          </cell>
          <cell r="E992">
            <v>0</v>
          </cell>
          <cell r="F992">
            <v>0</v>
          </cell>
          <cell r="G992">
            <v>3.28</v>
          </cell>
        </row>
        <row r="993">
          <cell r="A993" t="str">
            <v>91380</v>
          </cell>
          <cell r="B993" t="str">
            <v>CAMINHÃO BASCULANTE 10 M3, TRUCADO CABINE SIMPLES, PESO BRUTO TOTAL 23.000 KG, CARGA ÚTIL MÁXIMA 15.935 KG, DISTÂNCIA ENTRE EIXOS 4,80 M, POTÊNCIA 230 CV INCLUSIVE CAÇAMBA METÁLICA - DEPRECIAÇÃO. AF_06/2014</v>
          </cell>
          <cell r="C993" t="str">
            <v>H</v>
          </cell>
          <cell r="D993">
            <v>30.49</v>
          </cell>
          <cell r="E993">
            <v>0</v>
          </cell>
          <cell r="F993">
            <v>0</v>
          </cell>
          <cell r="G993">
            <v>30.49</v>
          </cell>
        </row>
        <row r="994">
          <cell r="A994" t="str">
            <v>91381</v>
          </cell>
          <cell r="B994" t="str">
            <v>CAMINHÃO BASCULANTE 10 M3, TRUCADO CABINE SIMPLES, PESO BRUTO TOTAL 23.000 KG, CARGA ÚTIL MÁXIMA 15.935 KG, DISTÂNCIA ENTRE EIXOS 4,80 M, POTÊNCIA 230 CV INCLUSIVE CAÇAMBA METÁLICA - JUROS. AF_06/2014</v>
          </cell>
          <cell r="C994" t="str">
            <v>H</v>
          </cell>
          <cell r="D994">
            <v>5.92</v>
          </cell>
          <cell r="E994">
            <v>0</v>
          </cell>
          <cell r="F994">
            <v>0</v>
          </cell>
          <cell r="G994">
            <v>5.92</v>
          </cell>
        </row>
        <row r="995">
          <cell r="A995" t="str">
            <v>91382</v>
          </cell>
          <cell r="B995" t="str">
            <v>CAMINHÃO BASCULANTE 10 M3, TRUCADO CABINE SIMPLES, PESO BRUTO TOTAL 23.000 KG, CARGA ÚTIL MÁXIMA 15.935 KG, DISTÂNCIA ENTRE EIXOS 4,80 M, POTÊNCIA 230 CV INCLUSIVE CAÇAMBA METÁLICA - IMPOSTOS E SEGUROS. AF_06/2014</v>
          </cell>
          <cell r="C995" t="str">
            <v>H</v>
          </cell>
          <cell r="D995">
            <v>4.6900000000000004</v>
          </cell>
          <cell r="E995">
            <v>0</v>
          </cell>
          <cell r="F995">
            <v>0</v>
          </cell>
          <cell r="G995">
            <v>4.6900000000000004</v>
          </cell>
        </row>
        <row r="996">
          <cell r="A996" t="str">
            <v>91383</v>
          </cell>
          <cell r="B996" t="str">
            <v>CAMINHÃO BASCULANTE 10 M3, TRUCADO CABINE SIMPLES, PESO BRUTO TOTAL 23.000 KG, CARGA ÚTIL MÁXIMA 15.935 KG, DISTÂNCIA ENTRE EIXOS 4,80 M, POTÊNCIA 230 CV INCLUSIVE CAÇAMBA METÁLICA - MANUTENÇÃO. AF_06/2014</v>
          </cell>
          <cell r="C996" t="str">
            <v>H</v>
          </cell>
          <cell r="D996">
            <v>54.62</v>
          </cell>
          <cell r="E996">
            <v>0</v>
          </cell>
          <cell r="F996">
            <v>0</v>
          </cell>
          <cell r="G996">
            <v>54.62</v>
          </cell>
        </row>
        <row r="997">
          <cell r="A997" t="str">
            <v>91384</v>
          </cell>
          <cell r="B997" t="str">
            <v>CAMINHÃO BASCULANTE 10 M3, TRUCADO CABINE SIMPLES, PESO BRUTO TOTAL 23.000 KG, CARGA ÚTIL MÁXIMA 15.935 KG, DISTÂNCIA ENTRE EIXOS 4,80 M, POTÊNCIA 230 CV INCLUSIVE CAÇAMBA METÁLICA - MATERIAIS NA OPERAÇÃO. AF_06/2014</v>
          </cell>
          <cell r="C997" t="str">
            <v>H</v>
          </cell>
          <cell r="D997">
            <v>135.80000000000001</v>
          </cell>
          <cell r="E997">
            <v>0</v>
          </cell>
          <cell r="F997">
            <v>135.80000000000001</v>
          </cell>
          <cell r="G997">
            <v>0</v>
          </cell>
        </row>
        <row r="998">
          <cell r="A998" t="str">
            <v>91390</v>
          </cell>
          <cell r="B998" t="str">
            <v>CAMINHÃO TOCO, PBT 14.300 KG, CARGA ÚTIL MÁX. 9.710 KG, DIST. ENTRE EIXOS 3,56 M, POTÊNCIA 185 CV, INCLUSIVE CARROCERIA FIXA ABERTA DE MADEIRA P/ TRANSPORTE GERAL DE CARGA SECA, DIMEN. APROX. 2,50 X 6,50 X 0,50 M - DEPRECIAÇÃO. AF_06/2014</v>
          </cell>
          <cell r="C998" t="str">
            <v>H</v>
          </cell>
          <cell r="D998">
            <v>19.91</v>
          </cell>
          <cell r="E998">
            <v>0</v>
          </cell>
          <cell r="F998">
            <v>0</v>
          </cell>
          <cell r="G998">
            <v>19.91</v>
          </cell>
        </row>
        <row r="999">
          <cell r="A999" t="str">
            <v>91391</v>
          </cell>
          <cell r="B999" t="str">
            <v>CAMINHÃO TOCO, PBT 14.300 KG, CARGA ÚTIL MÁX. 9.710 KG, DIST. ENTRE EIXOS 3,56 M, POTÊNCIA 185 CV, INCLUSIVE CARROCERIA FIXA ABERTA DE MADEIRA P/ TRANSPORTE GERAL DE CARGA SECA, DIMEN. APROX. 2,50 X 6,50 X 0,50 M - JUROS. AF_06/2014</v>
          </cell>
          <cell r="C999" t="str">
            <v>H</v>
          </cell>
          <cell r="D999">
            <v>4.03</v>
          </cell>
          <cell r="E999">
            <v>0</v>
          </cell>
          <cell r="F999">
            <v>0</v>
          </cell>
          <cell r="G999">
            <v>4.03</v>
          </cell>
        </row>
        <row r="1000">
          <cell r="A1000" t="str">
            <v>91392</v>
          </cell>
          <cell r="B1000" t="str">
            <v>CAMINHÃO TOCO, PBT 14.300 KG, CARGA ÚTIL MÁX. 9.710 KG, DIST. ENTRE EIXOS 3,56 M, POTÊNCIA 185 CV, INCLUSIVE CARROCERIA FIXA ABERTA DE MADEIRA P/ TRANSPORTE GERAL DE CARGA SECA, DIMEN. APROX. 2,50 X 6,50 X 0,50 M - IMPOSTOS E SEGUROS. AF_06/2014</v>
          </cell>
          <cell r="C1000" t="str">
            <v>H</v>
          </cell>
          <cell r="D1000">
            <v>3.18</v>
          </cell>
          <cell r="E1000">
            <v>0</v>
          </cell>
          <cell r="F1000">
            <v>0</v>
          </cell>
          <cell r="G1000">
            <v>3.18</v>
          </cell>
        </row>
        <row r="1001">
          <cell r="A1001" t="str">
            <v>91396</v>
          </cell>
          <cell r="B1001" t="str">
            <v>CAMINHÃO PIPA 10.000 L TRUCADO, PESO BRUTO TOTAL 23.000 KG, CARGA ÚTIL MÁXIMA 15.935 KG, DISTÂNCIA ENTRE EIXOS 4,8 M, POTÊNCIA 230 CV, INCLUSIVE TANQUE DE AÇO PARA TRANSPORTE DE ÁGUA - DEPRECIAÇÃO. AF_06/2014</v>
          </cell>
          <cell r="C1001" t="str">
            <v>H</v>
          </cell>
          <cell r="D1001">
            <v>30.03</v>
          </cell>
          <cell r="E1001">
            <v>0</v>
          </cell>
          <cell r="F1001">
            <v>0</v>
          </cell>
          <cell r="G1001">
            <v>30.03</v>
          </cell>
        </row>
        <row r="1002">
          <cell r="A1002" t="str">
            <v>91397</v>
          </cell>
          <cell r="B1002" t="str">
            <v>CAMINHÃO PIPA 10.000 L TRUCADO, PESO BRUTO TOTAL 23.000 KG, CARGA ÚTIL MÁXIMA 15.935 KG, DISTÂNCIA ENTRE EIXOS 4,8 M, POTÊNCIA 230 CV, INCLUSIVE TANQUE DE AÇO PARA TRANSPORTE DE ÁGUA - JUROS. AF_06/2014</v>
          </cell>
          <cell r="C1002" t="str">
            <v>H</v>
          </cell>
          <cell r="D1002">
            <v>5.9</v>
          </cell>
          <cell r="E1002">
            <v>0</v>
          </cell>
          <cell r="F1002">
            <v>0</v>
          </cell>
          <cell r="G1002">
            <v>5.9</v>
          </cell>
        </row>
        <row r="1003">
          <cell r="A1003" t="str">
            <v>91398</v>
          </cell>
          <cell r="B1003" t="str">
            <v>CAMINHÃO PIPA 10.000 L TRUCADO, PESO BRUTO TOTAL 23.000 KG, CARGA ÚTIL MÁXIMA 15.935 KG, DISTÂNCIA ENTRE EIXOS 4,8 M, POTÊNCIA 230 CV, INCLUSIVE TANQUE DE AÇO PARA TRANSPORTE DE ÁGUA - IMPOSTOS E SEGUROS. AF_06/2014</v>
          </cell>
          <cell r="C1003" t="str">
            <v>H</v>
          </cell>
          <cell r="D1003">
            <v>4.67</v>
          </cell>
          <cell r="E1003">
            <v>0</v>
          </cell>
          <cell r="F1003">
            <v>0</v>
          </cell>
          <cell r="G1003">
            <v>4.67</v>
          </cell>
        </row>
        <row r="1004">
          <cell r="A1004" t="str">
            <v>91402</v>
          </cell>
          <cell r="B1004" t="str">
            <v>CAMINHÃO BASCULANTE 6 M3 TOCO, PESO BRUTO TOTAL 16.000 KG, CARGA ÚTIL MÁXIMA 11.130 KG, DISTÂNCIA ENTRE EIXOS 5,36 M, POTÊNCIA 185 CV, INCLUSIVE CAÇAMBA METÁLICA - IMPOSTOS E SEGUROS. AF_06/2014</v>
          </cell>
          <cell r="C1004" t="str">
            <v>H</v>
          </cell>
          <cell r="D1004">
            <v>3.69</v>
          </cell>
          <cell r="E1004">
            <v>0</v>
          </cell>
          <cell r="F1004">
            <v>0</v>
          </cell>
          <cell r="G1004">
            <v>3.69</v>
          </cell>
        </row>
        <row r="1005">
          <cell r="A1005" t="str">
            <v>91466</v>
          </cell>
          <cell r="B1005" t="str">
            <v>GUINDAUTO HIDRÁULICO, CAPACIDADE MÁXIMA DE CARGA 6200 KG, MOMENTO MÁXIMO DE CARGA 11,7 TM, ALCANCE MÁXIMO HORIZONTAL 9,70 M, INCLUSIVE CAMINHÃO TOCO PBT 16.000 KG, POTÊNCIA DE 189 CV - IMPOSTOS E SEGUROS. AF_08/2015</v>
          </cell>
          <cell r="C1005" t="str">
            <v>H</v>
          </cell>
          <cell r="D1005">
            <v>4.07</v>
          </cell>
          <cell r="E1005">
            <v>0</v>
          </cell>
          <cell r="F1005">
            <v>0</v>
          </cell>
          <cell r="G1005">
            <v>4.07</v>
          </cell>
        </row>
        <row r="1006">
          <cell r="A1006" t="str">
            <v>91467</v>
          </cell>
          <cell r="B1006" t="str">
            <v>GUINDAUTO HIDRÁULICO, CAPACIDADE MÁXIMA DE CARGA 6200 KG, MOMENTO MÁXIMO DE CARGA 11,7 TM, ALCANCE MÁXIMO HORIZONTAL 9,70 M, INCLUSIVE CAMINHÃO TOCO PBT 16.000 KG, POTÊNCIA DE 189 CV - MATERIAIS NA OPERAÇÃO. AF_08/2015</v>
          </cell>
          <cell r="C1006" t="str">
            <v>H</v>
          </cell>
          <cell r="D1006">
            <v>151.44</v>
          </cell>
          <cell r="E1006">
            <v>0</v>
          </cell>
          <cell r="F1006">
            <v>151.44</v>
          </cell>
          <cell r="G1006">
            <v>0</v>
          </cell>
        </row>
        <row r="1007">
          <cell r="A1007" t="str">
            <v>91468</v>
          </cell>
          <cell r="B1007" t="str">
            <v>ESPARGIDOR DE ASFALTO PRESSURIZADO, TANQUE 6 M3 COM ISOLAÇÃO TÉRMICA, AQUECIDO COM 2 MAÇARICOS, COM BARRA ESPARGIDORA 3,60 M, MONTADO SOBRE CAMINHÃO  TOCO, PBT 14.300 KG, POTÊNCIA 185 CV - DEPRECIAÇÃO. AF_08/2015</v>
          </cell>
          <cell r="C1007" t="str">
            <v>H</v>
          </cell>
          <cell r="D1007">
            <v>25.18</v>
          </cell>
          <cell r="E1007">
            <v>0</v>
          </cell>
          <cell r="F1007">
            <v>0</v>
          </cell>
          <cell r="G1007">
            <v>25.18</v>
          </cell>
        </row>
        <row r="1008">
          <cell r="A1008" t="str">
            <v>91469</v>
          </cell>
          <cell r="B1008" t="str">
            <v>ESPARGIDOR DE ASFALTO PRESSURIZADO, TANQUE 6 M3 COM ISOLAÇÃO TÉRMICA, AQUECIDO COM 2 MAÇARICOS, COM BARRA ESPARGIDORA 3,60 M, MONTADO SOBRE CAMINHÃO  TOCO, PBT 14.300 KG, POTÊNCIA 185 CV - JUROS. AF_08/2015</v>
          </cell>
          <cell r="C1008" t="str">
            <v>H</v>
          </cell>
          <cell r="D1008">
            <v>5.04</v>
          </cell>
          <cell r="E1008">
            <v>0</v>
          </cell>
          <cell r="F1008">
            <v>0</v>
          </cell>
          <cell r="G1008">
            <v>5.04</v>
          </cell>
        </row>
        <row r="1009">
          <cell r="A1009" t="str">
            <v>91484</v>
          </cell>
          <cell r="B1009" t="str">
            <v>ESPARGIDOR DE ASFALTO PRESSURIZADO, TANQUE 6 M3 COM ISOLAÇÃO TÉRMICA, AQUECIDO COM 2 MAÇARICOS, COM BARRA ESPARGIDORA 3,60 M, MONTADO SOBRE CAMINHÃO  TOCO, PBT 14.300 KG, POTÊNCIA 185 CV - IMPOSTOS E SEGUROS. AF_08/2015</v>
          </cell>
          <cell r="C1009" t="str">
            <v>H</v>
          </cell>
          <cell r="D1009">
            <v>4</v>
          </cell>
          <cell r="E1009">
            <v>0</v>
          </cell>
          <cell r="F1009">
            <v>0</v>
          </cell>
          <cell r="G1009">
            <v>4</v>
          </cell>
        </row>
        <row r="1010">
          <cell r="A1010" t="str">
            <v>91485</v>
          </cell>
          <cell r="B1010" t="str">
            <v>ESPARGIDOR DE ASFALTO PRESSURIZADO, TANQUE 6 M3 COM ISOLAÇÃO TÉRMICA, AQUECIDO COM 2 MAÇARICOS, COM BARRA ESPARGIDORA 3,60 M, MONTADO SOBRE CAMINHÃO  TOCO, PBT 14.300 KG, POTÊNCIA 185 CV - MATERIAIS NA OPERAÇÃO. AF_08/2015</v>
          </cell>
          <cell r="C1010" t="str">
            <v>H</v>
          </cell>
          <cell r="D1010">
            <v>148.22999999999999</v>
          </cell>
          <cell r="E1010">
            <v>0</v>
          </cell>
          <cell r="F1010">
            <v>148.22999999999999</v>
          </cell>
          <cell r="G1010">
            <v>0</v>
          </cell>
        </row>
        <row r="1011">
          <cell r="A1011" t="str">
            <v>91529</v>
          </cell>
          <cell r="B1011" t="str">
            <v>COMPACTADOR DE SOLOS DE PERCUSSÃO (SOQUETE) COM MOTOR A GASOLINA 4 TEMPOS, POTÊNCIA 4 CV - DEPRECIAÇÃO. AF_08/2015</v>
          </cell>
          <cell r="C1011" t="str">
            <v>H</v>
          </cell>
          <cell r="D1011">
            <v>1.01</v>
          </cell>
          <cell r="E1011">
            <v>0</v>
          </cell>
          <cell r="F1011">
            <v>0</v>
          </cell>
          <cell r="G1011">
            <v>1.01</v>
          </cell>
        </row>
        <row r="1012">
          <cell r="A1012" t="str">
            <v>91530</v>
          </cell>
          <cell r="B1012" t="str">
            <v>COMPACTADOR DE SOLOS DE PERCUSSÃO (SOQUETE) COM MOTOR A GASOLINA 4 TEMPOS, POTÊNCIA 4 CV - JUROS. AF_08/2015</v>
          </cell>
          <cell r="C1012" t="str">
            <v>H</v>
          </cell>
          <cell r="D1012">
            <v>0.14000000000000001</v>
          </cell>
          <cell r="E1012">
            <v>0</v>
          </cell>
          <cell r="F1012">
            <v>0</v>
          </cell>
          <cell r="G1012">
            <v>0.14000000000000001</v>
          </cell>
        </row>
        <row r="1013">
          <cell r="A1013" t="str">
            <v>91531</v>
          </cell>
          <cell r="B1013" t="str">
            <v>COMPACTADOR DE SOLOS DE PERCUSSÃO (SOQUETE) COM MOTOR A GASOLINA 4 TEMPOS, POTÊNCIA 4 CV - MANUTENÇÃO. AF_08/2015</v>
          </cell>
          <cell r="C1013" t="str">
            <v>H</v>
          </cell>
          <cell r="D1013">
            <v>1.26</v>
          </cell>
          <cell r="E1013">
            <v>0</v>
          </cell>
          <cell r="F1013">
            <v>0</v>
          </cell>
          <cell r="G1013">
            <v>1.26</v>
          </cell>
        </row>
        <row r="1014">
          <cell r="A1014" t="str">
            <v>91532</v>
          </cell>
          <cell r="B1014" t="str">
            <v>COMPACTADOR DE SOLOS DE PERCUSSÃO (SOQUETE) COM MOTOR A GASOLINA 4 TEMPOS, POTÊNCIA 4 CV - MATERIAIS NA OPERAÇÃO. AF_08/2015</v>
          </cell>
          <cell r="C1014" t="str">
            <v>H</v>
          </cell>
          <cell r="D1014">
            <v>5.58</v>
          </cell>
          <cell r="E1014">
            <v>0</v>
          </cell>
          <cell r="F1014">
            <v>5.58</v>
          </cell>
          <cell r="G1014">
            <v>0</v>
          </cell>
        </row>
        <row r="1015">
          <cell r="A1015" t="str">
            <v>91629</v>
          </cell>
          <cell r="B1015" t="str">
            <v>GUINDAUTO HIDRÁULICO, CAPACIDADE MÁXIMA DE CARGA 6500 KG, MOMENTO MÁXIMO DE CARGA 5,8 TM, ALCANCE MÁXIMO HORIZONTAL 7,60 M, INCLUSIVE CAMINHÃO TOCO PBT 9.700 KG, POTÊNCIA DE 160 CV - DEPRECIAÇÃO. AF_08/2015</v>
          </cell>
          <cell r="C1015" t="str">
            <v>H</v>
          </cell>
          <cell r="D1015">
            <v>21.71</v>
          </cell>
          <cell r="E1015">
            <v>0</v>
          </cell>
          <cell r="F1015">
            <v>0</v>
          </cell>
          <cell r="G1015">
            <v>21.71</v>
          </cell>
        </row>
        <row r="1016">
          <cell r="A1016" t="str">
            <v>91630</v>
          </cell>
          <cell r="B1016" t="str">
            <v>GUINDAUTO HIDRÁULICO, CAPACIDADE MÁXIMA DE CARGA 6500 KG, MOMENTO MÁXIMO DE CARGA 5,8 TM, ALCANCE MÁXIMO HORIZONTAL 7,60 M, INCLUSIVE CAMINHÃO TOCO PBT 9.700 KG, POTÊNCIA DE 160 CV - JUROS. AF_08/2015</v>
          </cell>
          <cell r="C1016" t="str">
            <v>H</v>
          </cell>
          <cell r="D1016">
            <v>4.13</v>
          </cell>
          <cell r="E1016">
            <v>0</v>
          </cell>
          <cell r="F1016">
            <v>0</v>
          </cell>
          <cell r="G1016">
            <v>4.13</v>
          </cell>
        </row>
        <row r="1017">
          <cell r="A1017" t="str">
            <v>91631</v>
          </cell>
          <cell r="B1017" t="str">
            <v>GUINDAUTO HIDRÁULICO, CAPACIDADE MÁXIMA DE CARGA 6500 KG, MOMENTO MÁXIMO DE CARGA 5,8 TM, ALCANCE MÁXIMO HORIZONTAL 7,60 M, INCLUSIVE CAMINHÃO TOCO PBT 9.700 KG, POTÊNCIA DE 160 CV - IMPOSTOS E SEGUROS. AF_08/2015</v>
          </cell>
          <cell r="C1017" t="str">
            <v>H</v>
          </cell>
          <cell r="D1017">
            <v>3.27</v>
          </cell>
          <cell r="E1017">
            <v>0</v>
          </cell>
          <cell r="F1017">
            <v>0</v>
          </cell>
          <cell r="G1017">
            <v>3.27</v>
          </cell>
        </row>
        <row r="1018">
          <cell r="A1018" t="str">
            <v>91632</v>
          </cell>
          <cell r="B1018" t="str">
            <v>GUINDAUTO HIDRÁULICO, CAPACIDADE MÁXIMA DE CARGA 6500 KG, MOMENTO MÁXIMO DE CARGA 5,8 TM, ALCANCE MÁXIMO HORIZONTAL 7,60 M, INCLUSIVE CAMINHÃO TOCO PBT 9.700 KG, POTÊNCIA DE 160 CV - MANUTENÇÃO. AF_08/2015</v>
          </cell>
          <cell r="C1018" t="str">
            <v>H</v>
          </cell>
          <cell r="D1018">
            <v>37.35</v>
          </cell>
          <cell r="E1018">
            <v>0</v>
          </cell>
          <cell r="F1018">
            <v>0</v>
          </cell>
          <cell r="G1018">
            <v>37.35</v>
          </cell>
        </row>
        <row r="1019">
          <cell r="A1019" t="str">
            <v>91633</v>
          </cell>
          <cell r="B1019" t="str">
            <v>GUINDAUTO HIDRÁULICO, CAPACIDADE MÁXIMA DE CARGA 6500 KG, MOMENTO MÁXIMO DE CARGA 5,8 TM, ALCANCE MÁXIMO HORIZONTAL 7,60 M, INCLUSIVE CAMINHÃO TOCO PBT 9.700 KG, POTÊNCIA DE 160 CV - MATERIAIS NA OPERAÇÃO. AF_08/2015</v>
          </cell>
          <cell r="C1019" t="str">
            <v>H</v>
          </cell>
          <cell r="D1019">
            <v>128.18</v>
          </cell>
          <cell r="E1019">
            <v>0</v>
          </cell>
          <cell r="F1019">
            <v>128.18</v>
          </cell>
          <cell r="G1019">
            <v>0</v>
          </cell>
        </row>
        <row r="1020">
          <cell r="A1020" t="str">
            <v>91640</v>
          </cell>
          <cell r="B1020" t="str">
            <v>CAMINHÃO DE TRANSPORTE DE MATERIAL ASFÁLTICO 30.000 L, COM CAVALO MECÂNICO DE CAPACIDADE MÁXIMA DE TRAÇÃO COMBINADO DE 66.000 KG, POTÊNCIA 360 CV, INCLUSIVE TANQUE DE ASFALTO COM SERPENTINA - DEPRECIAÇÃO. AF_08/2015</v>
          </cell>
          <cell r="C1020" t="str">
            <v>H</v>
          </cell>
          <cell r="D1020">
            <v>44.54</v>
          </cell>
          <cell r="E1020">
            <v>0</v>
          </cell>
          <cell r="F1020">
            <v>0</v>
          </cell>
          <cell r="G1020">
            <v>44.54</v>
          </cell>
        </row>
        <row r="1021">
          <cell r="A1021" t="str">
            <v>91641</v>
          </cell>
          <cell r="B1021" t="str">
            <v>CAMINHÃO DE TRANSPORTE DE MATERIAL ASFÁLTICO 30.000 L, COM CAVALO MECÂNICO DE CAPACIDADE MÁXIMA DE TRAÇÃO COMBINADO DE 66.000 KG, POTÊNCIA 360 CV, INCLUSIVE TANQUE DE ASFALTO COM SERPENTINA - JUROS. AF_08/2015</v>
          </cell>
          <cell r="C1021" t="str">
            <v>H</v>
          </cell>
          <cell r="D1021">
            <v>9.16</v>
          </cell>
          <cell r="E1021">
            <v>0</v>
          </cell>
          <cell r="F1021">
            <v>0</v>
          </cell>
          <cell r="G1021">
            <v>9.16</v>
          </cell>
        </row>
        <row r="1022">
          <cell r="A1022" t="str">
            <v>91642</v>
          </cell>
          <cell r="B1022" t="str">
            <v>CAMINHÃO DE TRANSPORTE DE MATERIAL ASFÁLTICO 30.000 L, COM CAVALO MECÂNICO DE CAPACIDADE MÁXIMA DE TRAÇÃO COMBINADO DE 66.000 KG, POTÊNCIA 360 CV, INCLUSIVE TANQUE DE ASFALTO COM SERPENTINA - IMPOSTOS E SEGUROS. AF_08/2015</v>
          </cell>
          <cell r="C1022" t="str">
            <v>H</v>
          </cell>
          <cell r="D1022">
            <v>7.27</v>
          </cell>
          <cell r="E1022">
            <v>0</v>
          </cell>
          <cell r="F1022">
            <v>0</v>
          </cell>
          <cell r="G1022">
            <v>7.27</v>
          </cell>
        </row>
        <row r="1023">
          <cell r="A1023" t="str">
            <v>91643</v>
          </cell>
          <cell r="B1023" t="str">
            <v>CAMINHÃO DE TRANSPORTE DE MATERIAL ASFÁLTICO 30.000 L, COM CAVALO MECÂNICO DE CAPACIDADE MÁXIMA DE TRAÇÃO COMBINADO DE 66.000 KG, POTÊNCIA 360 CV, INCLUSIVE TANQUE DE ASFALTO COM SERPENTINA - MANUTENÇÃO. AF_08/2015</v>
          </cell>
          <cell r="C1023" t="str">
            <v>H</v>
          </cell>
          <cell r="D1023">
            <v>80.33</v>
          </cell>
          <cell r="E1023">
            <v>0</v>
          </cell>
          <cell r="F1023">
            <v>0</v>
          </cell>
          <cell r="G1023">
            <v>80.33</v>
          </cell>
        </row>
        <row r="1024">
          <cell r="A1024" t="str">
            <v>91644</v>
          </cell>
          <cell r="B1024" t="str">
            <v>CAMINHÃO DE TRANSPORTE DE MATERIAL ASFÁLTICO 30.000 L, COM CAVALO MECÂNICO DE CAPACIDADE MÁXIMA DE TRAÇÃO COMBINADO DE 66.000 KG, POTÊNCIA 360 CV, INCLUSIVE TANQUE DE ASFALTO COM SERPENTINA - MATERIAIS NA OPERAÇÃO. AF_08/2015</v>
          </cell>
          <cell r="C1024" t="str">
            <v>H</v>
          </cell>
          <cell r="D1024">
            <v>288.44</v>
          </cell>
          <cell r="E1024">
            <v>0</v>
          </cell>
          <cell r="F1024">
            <v>288.44</v>
          </cell>
          <cell r="G1024">
            <v>0</v>
          </cell>
        </row>
        <row r="1025">
          <cell r="A1025" t="str">
            <v>91688</v>
          </cell>
          <cell r="B1025" t="str">
            <v>SERRA CIRCULAR DE BANCADA COM MOTOR ELÉTRICO POTÊNCIA DE 5HP, COM COIFA PARA DISCO 10" - DEPRECIAÇÃO. AF_08/2015</v>
          </cell>
          <cell r="C1025" t="str">
            <v>H</v>
          </cell>
          <cell r="D1025">
            <v>0.09</v>
          </cell>
          <cell r="E1025">
            <v>0</v>
          </cell>
          <cell r="F1025">
            <v>0</v>
          </cell>
          <cell r="G1025">
            <v>0.09</v>
          </cell>
        </row>
        <row r="1026">
          <cell r="A1026" t="str">
            <v>91689</v>
          </cell>
          <cell r="B1026" t="str">
            <v>SERRA CIRCULAR DE BANCADA COM MOTOR ELÉTRICO POTÊNCIA DE 5HP, COM COIFA PARA DISCO 10" - JUROS. AF_08/2015</v>
          </cell>
          <cell r="C1026" t="str">
            <v>H</v>
          </cell>
          <cell r="D1026">
            <v>0.01</v>
          </cell>
          <cell r="E1026">
            <v>0</v>
          </cell>
          <cell r="F1026">
            <v>0</v>
          </cell>
          <cell r="G1026">
            <v>0.01</v>
          </cell>
        </row>
        <row r="1027">
          <cell r="A1027" t="str">
            <v>91690</v>
          </cell>
          <cell r="B1027" t="str">
            <v>SERRA CIRCULAR DE BANCADA COM MOTOR ELÉTRICO POTÊNCIA DE 5HP, COM COIFA PARA DISCO 10" - MANUTENÇÃO. AF_08/2015</v>
          </cell>
          <cell r="C1027" t="str">
            <v>H</v>
          </cell>
          <cell r="D1027">
            <v>0.06</v>
          </cell>
          <cell r="E1027">
            <v>0</v>
          </cell>
          <cell r="F1027">
            <v>0</v>
          </cell>
          <cell r="G1027">
            <v>0.06</v>
          </cell>
        </row>
        <row r="1028">
          <cell r="A1028" t="str">
            <v>91691</v>
          </cell>
          <cell r="B1028" t="str">
            <v>SERRA CIRCULAR DE BANCADA COM MOTOR ELÉTRICO POTÊNCIA DE 5HP, COM COIFA PARA DISCO 10" - MATERIAIS NA OPERAÇÃO. AF_08/2015</v>
          </cell>
          <cell r="C1028" t="str">
            <v>H</v>
          </cell>
          <cell r="D1028">
            <v>1.1399999999999999</v>
          </cell>
          <cell r="E1028">
            <v>0</v>
          </cell>
          <cell r="F1028">
            <v>0</v>
          </cell>
          <cell r="G1028">
            <v>0</v>
          </cell>
        </row>
        <row r="1029">
          <cell r="A1029" t="str">
            <v>92040</v>
          </cell>
          <cell r="B1029" t="str">
            <v>DISTRIBUIDOR DE AGREGADOS REBOCAVEL, CAPACIDADE 1,9 M³, LARGURA DE TRABALHO 3,66 M - DEPRECIAÇÃO. AF_11/2015</v>
          </cell>
          <cell r="C1029" t="str">
            <v>H</v>
          </cell>
          <cell r="D1029">
            <v>5.92</v>
          </cell>
          <cell r="E1029">
            <v>0</v>
          </cell>
          <cell r="F1029">
            <v>0</v>
          </cell>
          <cell r="G1029">
            <v>5.92</v>
          </cell>
        </row>
        <row r="1030">
          <cell r="A1030" t="str">
            <v>92041</v>
          </cell>
          <cell r="B1030" t="str">
            <v>DISTRIBUIDOR DE AGREGADOS REBOCAVEL, CAPACIDADE 1,9 M³, LARGURA DE TRABALHO 3,66 M - JUROS. AF_11/2015</v>
          </cell>
          <cell r="C1030" t="str">
            <v>H</v>
          </cell>
          <cell r="D1030">
            <v>0.62</v>
          </cell>
          <cell r="E1030">
            <v>0</v>
          </cell>
          <cell r="F1030">
            <v>0</v>
          </cell>
          <cell r="G1030">
            <v>0.62</v>
          </cell>
        </row>
        <row r="1031">
          <cell r="A1031" t="str">
            <v>92042</v>
          </cell>
          <cell r="B1031" t="str">
            <v>DISTRIBUIDOR DE AGREGADOS REBOCAVEL, CAPACIDADE 1,9 M³, LARGURA DE TRABALHO 3,66 M - MANUTENÇÃO. AF_11/2015</v>
          </cell>
          <cell r="C1031" t="str">
            <v>H</v>
          </cell>
          <cell r="D1031">
            <v>4.9400000000000004</v>
          </cell>
          <cell r="E1031">
            <v>0</v>
          </cell>
          <cell r="F1031">
            <v>0</v>
          </cell>
          <cell r="G1031">
            <v>4.9400000000000004</v>
          </cell>
        </row>
        <row r="1032">
          <cell r="A1032" t="str">
            <v>92101</v>
          </cell>
          <cell r="B1032" t="str">
            <v>CAMINHÃO PARA EQUIPAMENTO DE LIMPEZA A SUCÇÃO COM CAMINHÃO TRUCADO DE PESO BRUTO TOTAL 23000 KG, CARGA ÚTIL MÁXIMA 15935 KG, DISTÂNCIA ENTRE EIXOS 4,80 M, POTÊNCIA 230 CV, INCLUSIVE LIMPADORA A SUCÇÃO, TANQUE 12000 L - DEPRECIAÇÃO. AF_11/2015</v>
          </cell>
          <cell r="C1032" t="str">
            <v>H</v>
          </cell>
          <cell r="D1032">
            <v>41.86</v>
          </cell>
          <cell r="E1032">
            <v>0</v>
          </cell>
          <cell r="F1032">
            <v>0</v>
          </cell>
          <cell r="G1032">
            <v>41.86</v>
          </cell>
        </row>
        <row r="1033">
          <cell r="A1033" t="str">
            <v>92102</v>
          </cell>
          <cell r="B1033" t="str">
            <v>CAMINHÃO PARA EQUIPAMENTO DE LIMPEZA A SUCÇÃO COM CAMINHÃO TRUCADO DE PESO BRUTO TOTAL 23000 KG, CARGA ÚTIL MÁXIMA 15935 KG, DISTÂNCIA ENTRE EIXOS 4,80 M, POTÊNCIA 230 CV, INCLUSIVE LIMPADORA A SUCÇÃO, TANQUE 12000 L - JUROS. AF_11/2015</v>
          </cell>
          <cell r="C1033" t="str">
            <v>H</v>
          </cell>
          <cell r="D1033">
            <v>6.94</v>
          </cell>
          <cell r="E1033">
            <v>0</v>
          </cell>
          <cell r="F1033">
            <v>0</v>
          </cell>
          <cell r="G1033">
            <v>6.94</v>
          </cell>
        </row>
        <row r="1034">
          <cell r="A1034" t="str">
            <v>92103</v>
          </cell>
          <cell r="B1034" t="str">
            <v>CAMINHÃO PARA EQUIPAMENTO DE LIMPEZA A SUCÇÃO COM CAMINHÃO TRUCADO DE PESO BRUTO TOTAL 23000 KG, CARGA ÚTIL MÁXIMA 15935 KG, DISTÂNCIA ENTRE EIXOS 4,80 M, POTÊNCIA 230 CV, INCLUSIVE LIMPADORA A SUCÇÃO, TANQUE 12000 L - IMPOSTOS E SEGUROS. AF_11/2015</v>
          </cell>
          <cell r="C1034" t="str">
            <v>H</v>
          </cell>
          <cell r="D1034">
            <v>5.55</v>
          </cell>
          <cell r="E1034">
            <v>0</v>
          </cell>
          <cell r="F1034">
            <v>0</v>
          </cell>
          <cell r="G1034">
            <v>5.55</v>
          </cell>
        </row>
        <row r="1035">
          <cell r="A1035" t="str">
            <v>92104</v>
          </cell>
          <cell r="B1035" t="str">
            <v>CAMINHÃO PARA EQUIPAMENTO DE LIMPEZA A SUCÇÃO COM CAMINHÃO TRUCADO DE PESO BRUTO TOTAL 23000 KG, CARGA ÚTIL MÁXIMA 15935 KG, DISTÂNCIA ENTRE EIXOS 4,80 M, POTÊNCIA 230 CV, INCLUSIVE LIMPADORA A SUCÇÃO, TANQUE 12000 L - MANUTENÇÃO. AF_11/2015</v>
          </cell>
          <cell r="C1035" t="str">
            <v>H</v>
          </cell>
          <cell r="D1035">
            <v>67.900000000000006</v>
          </cell>
          <cell r="E1035">
            <v>0</v>
          </cell>
          <cell r="F1035">
            <v>0</v>
          </cell>
          <cell r="G1035">
            <v>67.900000000000006</v>
          </cell>
        </row>
        <row r="1036">
          <cell r="A1036" t="str">
            <v>92105</v>
          </cell>
          <cell r="B1036" t="str">
            <v>CAMINHÃO PARA EQUIPAMENTO DE LIMPEZA A SUCÇÃO COM CAMINHÃO TRUCADO DE PESO BRUTO TOTAL 23000 KG, CARGA ÚTIL MÁX. 15935 KG, DISTÂNCIA ENTRE EIXOS 4,80 M, POTÊNCIA 230 CV, INCLUSIVE LIMPADORA A SUCÇÃO, TANQUE 12000 L - MATERIAIS NA OPERAÇÃO. AF_11/2015</v>
          </cell>
          <cell r="C1036" t="str">
            <v>H</v>
          </cell>
          <cell r="D1036">
            <v>184.27</v>
          </cell>
          <cell r="E1036">
            <v>0</v>
          </cell>
          <cell r="F1036">
            <v>184.27</v>
          </cell>
          <cell r="G1036">
            <v>0</v>
          </cell>
        </row>
        <row r="1037">
          <cell r="A1037" t="str">
            <v>92108</v>
          </cell>
          <cell r="B1037" t="str">
            <v>PENEIRA ROTATIVA COM MOTOR ELÉTRICO TRIFÁSICO DE 2 CV, CILINDRO DE 1 M X 0,60 M, COM FUROS DE 3,17 MM - DEPRECIAÇÃO. AF_11/2015</v>
          </cell>
          <cell r="C1037" t="str">
            <v>H</v>
          </cell>
          <cell r="D1037">
            <v>0.89</v>
          </cell>
          <cell r="E1037">
            <v>0</v>
          </cell>
          <cell r="F1037">
            <v>0</v>
          </cell>
          <cell r="G1037">
            <v>0.89</v>
          </cell>
        </row>
        <row r="1038">
          <cell r="A1038" t="str">
            <v>92109</v>
          </cell>
          <cell r="B1038" t="str">
            <v>PENEIRA ROTATIVA COM MOTOR ELÉTRICO TRIFÁSICO DE 2 CV, CILINDRO DE 1 M X 0,60 M, COM FUROS DE 3,17 MM - JUROS. AF_11/2015</v>
          </cell>
          <cell r="C1038" t="str">
            <v>H</v>
          </cell>
          <cell r="D1038">
            <v>0.1</v>
          </cell>
          <cell r="E1038">
            <v>0</v>
          </cell>
          <cell r="F1038">
            <v>0</v>
          </cell>
          <cell r="G1038">
            <v>0.1</v>
          </cell>
        </row>
        <row r="1039">
          <cell r="A1039" t="str">
            <v>92110</v>
          </cell>
          <cell r="B1039" t="str">
            <v>PENEIRA ROTATIVA COM MOTOR ELÉTRICO TRIFÁSICO DE 2 CV, CILINDRO DE 1 M X 0,60 M, COM FUROS DE 3,17 MM - MANUTENÇÃO. AF_11/2015</v>
          </cell>
          <cell r="C1039" t="str">
            <v>H</v>
          </cell>
          <cell r="D1039">
            <v>1.1100000000000001</v>
          </cell>
          <cell r="E1039">
            <v>0</v>
          </cell>
          <cell r="F1039">
            <v>0</v>
          </cell>
          <cell r="G1039">
            <v>1.1100000000000001</v>
          </cell>
        </row>
        <row r="1040">
          <cell r="A1040" t="str">
            <v>92111</v>
          </cell>
          <cell r="B1040" t="str">
            <v>PENEIRA ROTATIVA COM MOTOR ELÉTRICO TRIFÁSICO DE 2 CV, CILINDRO DE 1 M X 0,60 M, COM FUROS DE 3,17 MM - MATERIAIS NA OPERAÇÃO. AF_11/2015</v>
          </cell>
          <cell r="C1040" t="str">
            <v>H</v>
          </cell>
          <cell r="D1040">
            <v>1.05</v>
          </cell>
          <cell r="E1040">
            <v>0</v>
          </cell>
          <cell r="F1040">
            <v>0</v>
          </cell>
          <cell r="G1040">
            <v>0</v>
          </cell>
        </row>
        <row r="1041">
          <cell r="A1041" t="str">
            <v>92114</v>
          </cell>
          <cell r="B1041" t="str">
            <v>DOSADOR DE AREIA, CAPACIDADE DE 26 LITROS - DEPRECIAÇÃO. AF_11/2015</v>
          </cell>
          <cell r="C1041" t="str">
            <v>H</v>
          </cell>
          <cell r="D1041">
            <v>0.22</v>
          </cell>
          <cell r="E1041">
            <v>0</v>
          </cell>
          <cell r="F1041">
            <v>0</v>
          </cell>
          <cell r="G1041">
            <v>0.22</v>
          </cell>
        </row>
        <row r="1042">
          <cell r="A1042" t="str">
            <v>92115</v>
          </cell>
          <cell r="B1042" t="str">
            <v>DOSADOR DE AREIA, CAPACIDADE DE 26 LITROS - JUROS. AF_11/2015</v>
          </cell>
          <cell r="C1042" t="str">
            <v>H</v>
          </cell>
          <cell r="D1042">
            <v>0.02</v>
          </cell>
          <cell r="E1042">
            <v>0</v>
          </cell>
          <cell r="F1042">
            <v>0</v>
          </cell>
          <cell r="G1042">
            <v>0.02</v>
          </cell>
        </row>
        <row r="1043">
          <cell r="A1043" t="str">
            <v>92116</v>
          </cell>
          <cell r="B1043" t="str">
            <v>DOSADOR DE AREIA, CAPACIDADE DE 26 LITROS - MANUTENÇÃO. AF_11/2015</v>
          </cell>
          <cell r="C1043" t="str">
            <v>H</v>
          </cell>
          <cell r="D1043">
            <v>0.15</v>
          </cell>
          <cell r="E1043">
            <v>0</v>
          </cell>
          <cell r="F1043">
            <v>0</v>
          </cell>
          <cell r="G1043">
            <v>0.15</v>
          </cell>
        </row>
        <row r="1044">
          <cell r="A1044" t="str">
            <v>92133</v>
          </cell>
          <cell r="B1044" t="str">
            <v>CAMINHONETE COM MOTOR A DIESEL, POTÊNCIA 180 CV, CABINE DUPLA, 4X4 - DEPRECIAÇÃO. AF_11/2015</v>
          </cell>
          <cell r="C1044" t="str">
            <v>H</v>
          </cell>
          <cell r="D1044">
            <v>13.03</v>
          </cell>
          <cell r="E1044">
            <v>0</v>
          </cell>
          <cell r="F1044">
            <v>0</v>
          </cell>
          <cell r="G1044">
            <v>13.03</v>
          </cell>
        </row>
        <row r="1045">
          <cell r="A1045" t="str">
            <v>92134</v>
          </cell>
          <cell r="B1045" t="str">
            <v>CAMINHONETE COM MOTOR A DIESEL, POTÊNCIA 180 CV, CABINE DUPLA, 4X4 - JUROS. AF_11/2015</v>
          </cell>
          <cell r="C1045" t="str">
            <v>H</v>
          </cell>
          <cell r="D1045">
            <v>2.06</v>
          </cell>
          <cell r="E1045">
            <v>0</v>
          </cell>
          <cell r="F1045">
            <v>0</v>
          </cell>
          <cell r="G1045">
            <v>2.06</v>
          </cell>
        </row>
        <row r="1046">
          <cell r="A1046" t="str">
            <v>92135</v>
          </cell>
          <cell r="B1046" t="str">
            <v>CAMINHONETE COM MOTOR A DIESEL, POTÊNCIA 180 CV, CABINE DUPLA, 4X4 - IMPOSTOS E SEGUROS. AF_11/2015</v>
          </cell>
          <cell r="C1046" t="str">
            <v>H</v>
          </cell>
          <cell r="D1046">
            <v>1.62</v>
          </cell>
          <cell r="E1046">
            <v>0</v>
          </cell>
          <cell r="F1046">
            <v>0</v>
          </cell>
          <cell r="G1046">
            <v>1.62</v>
          </cell>
        </row>
        <row r="1047">
          <cell r="A1047" t="str">
            <v>92136</v>
          </cell>
          <cell r="B1047" t="str">
            <v>CAMINHONETE COM MOTOR A DIESEL, POTÊNCIA 180 CV, CABINE DUPLA, 4X4 - MANUTENÇÃO. AF_11/2015</v>
          </cell>
          <cell r="C1047" t="str">
            <v>H</v>
          </cell>
          <cell r="D1047">
            <v>16.29</v>
          </cell>
          <cell r="E1047">
            <v>0</v>
          </cell>
          <cell r="F1047">
            <v>0</v>
          </cell>
          <cell r="G1047">
            <v>16.29</v>
          </cell>
        </row>
        <row r="1048">
          <cell r="A1048" t="str">
            <v>92137</v>
          </cell>
          <cell r="B1048" t="str">
            <v>CAMINHONETE COM MOTOR A DIESEL, POTÊNCIA 180 CV, CABINE DUPLA, 4X4 - MATERIAIS NA OPERAÇÃO. AF_11/2015</v>
          </cell>
          <cell r="C1048" t="str">
            <v>H</v>
          </cell>
          <cell r="D1048">
            <v>33.74</v>
          </cell>
          <cell r="E1048">
            <v>0</v>
          </cell>
          <cell r="F1048">
            <v>33.74</v>
          </cell>
          <cell r="G1048">
            <v>0</v>
          </cell>
        </row>
        <row r="1049">
          <cell r="A1049" t="str">
            <v>92140</v>
          </cell>
          <cell r="B1049" t="str">
            <v>CAMINHONETE CABINE SIMPLES COM MOTOR 1.6 FLEX, CÂMBIO MANUAL, POTÊNCIA 101/104 CV, 2 PORTAS - DEPRECIAÇÃO. AF_11/2015</v>
          </cell>
          <cell r="C1049" t="str">
            <v>H</v>
          </cell>
          <cell r="D1049">
            <v>4.7699999999999996</v>
          </cell>
          <cell r="E1049">
            <v>0</v>
          </cell>
          <cell r="F1049">
            <v>0</v>
          </cell>
          <cell r="G1049">
            <v>4.7699999999999996</v>
          </cell>
        </row>
        <row r="1050">
          <cell r="A1050" t="str">
            <v>92141</v>
          </cell>
          <cell r="B1050" t="str">
            <v>CAMINHONETE CABINE SIMPLES COM MOTOR 1.6 FLEX, CÂMBIO MANUAL, POTÊNCIA 101/104 CV, 2 PORTAS - JUROS. AF_11/2015</v>
          </cell>
          <cell r="C1050" t="str">
            <v>H</v>
          </cell>
          <cell r="D1050">
            <v>0.75</v>
          </cell>
          <cell r="E1050">
            <v>0</v>
          </cell>
          <cell r="F1050">
            <v>0</v>
          </cell>
          <cell r="G1050">
            <v>0.75</v>
          </cell>
        </row>
        <row r="1051">
          <cell r="A1051" t="str">
            <v>92142</v>
          </cell>
          <cell r="B1051" t="str">
            <v>CAMINHONETE CABINE SIMPLES COM MOTOR 1.6 FLEX, CÂMBIO MANUAL, POTÊNCIA 101/104 CV, 2 PORTAS - IMPOSTOS E SEGUROS. AF_11/2015</v>
          </cell>
          <cell r="C1051" t="str">
            <v>H</v>
          </cell>
          <cell r="D1051">
            <v>0.59</v>
          </cell>
          <cell r="E1051">
            <v>0</v>
          </cell>
          <cell r="F1051">
            <v>0</v>
          </cell>
          <cell r="G1051">
            <v>0.59</v>
          </cell>
        </row>
        <row r="1052">
          <cell r="A1052" t="str">
            <v>92143</v>
          </cell>
          <cell r="B1052" t="str">
            <v>CAMINHONETE CABINE SIMPLES COM MOTOR 1.6 FLEX, CÂMBIO MANUAL, POTÊNCIA 101/104 CV, 2 PORTAS - MANUTENÇÃO. AF_11/2015</v>
          </cell>
          <cell r="C1052" t="str">
            <v>H</v>
          </cell>
          <cell r="D1052">
            <v>5.97</v>
          </cell>
          <cell r="E1052">
            <v>0</v>
          </cell>
          <cell r="F1052">
            <v>0</v>
          </cell>
          <cell r="G1052">
            <v>5.97</v>
          </cell>
        </row>
        <row r="1053">
          <cell r="A1053" t="str">
            <v>92144</v>
          </cell>
          <cell r="B1053" t="str">
            <v>CAMINHONETE CABINE SIMPLES COM MOTOR 1.6 FLEX, CÂMBIO MANUAL, POTÊNCIA 101/104 CV, 2 PORTAS - MATERIAIS NA OPERAÇÃO. AF_11/2015</v>
          </cell>
          <cell r="C1053" t="str">
            <v>H</v>
          </cell>
          <cell r="D1053">
            <v>36.25</v>
          </cell>
          <cell r="E1053">
            <v>0</v>
          </cell>
          <cell r="F1053">
            <v>36.25</v>
          </cell>
          <cell r="G1053">
            <v>0</v>
          </cell>
        </row>
        <row r="1054">
          <cell r="A1054" t="str">
            <v>92237</v>
          </cell>
          <cell r="B1054" t="str">
            <v>CAMINHÃO DE TRANSPORTE DE MATERIAL ASFÁLTICO 20.000 L, COM CAVALO MECÂNICO DE CAPACIDADE MÁXIMA DE TRAÇÃO COMBINADO DE 45.000 KG, POTÊNCIA 330 CV, INCLUSIVE TANQUE DE ASFALTO COM MAÇARICO - DEPRECIAÇÃO. AF_12/2015</v>
          </cell>
          <cell r="C1054" t="str">
            <v>H</v>
          </cell>
          <cell r="D1054">
            <v>32.43</v>
          </cell>
          <cell r="E1054">
            <v>0</v>
          </cell>
          <cell r="F1054">
            <v>0</v>
          </cell>
          <cell r="G1054">
            <v>32.43</v>
          </cell>
        </row>
        <row r="1055">
          <cell r="A1055" t="str">
            <v>92238</v>
          </cell>
          <cell r="B1055" t="str">
            <v>CAMINHÃO DE TRANSPORTE DE MATERIAL ASFÁLTICO 20.000 L, COM CAVALO MECÂNICO DE CAPACIDADE MÁXIMA DE TRAÇÃO COMBINADO DE 45.000 KG, POTÊNCIA 330 CV, INCLUSIVE TANQUE DE ASFALTO COM MAÇARICO - JUROS. AF_12/2015</v>
          </cell>
          <cell r="C1055" t="str">
            <v>H</v>
          </cell>
          <cell r="D1055">
            <v>6.65</v>
          </cell>
          <cell r="E1055">
            <v>0</v>
          </cell>
          <cell r="F1055">
            <v>0</v>
          </cell>
          <cell r="G1055">
            <v>6.65</v>
          </cell>
        </row>
        <row r="1056">
          <cell r="A1056" t="str">
            <v>92239</v>
          </cell>
          <cell r="B1056" t="str">
            <v>CAMINHÃO DE TRANSPORTE DE MATERIAL ASFÁLTICO 20.000 L, COM CAVALO MECÂNICO DE CAPACIDADE MÁXIMA DE TRAÇÃO COMBINADO DE 45.000 KG, POTÊNCIA 330 CV, INCLUSIVE TANQUE DE ASFALTO COM MAÇARICO - IMPOSTOS E SEGUROS. AF_12/2015</v>
          </cell>
          <cell r="C1056" t="str">
            <v>H</v>
          </cell>
          <cell r="D1056">
            <v>5.27</v>
          </cell>
          <cell r="E1056">
            <v>0</v>
          </cell>
          <cell r="F1056">
            <v>0</v>
          </cell>
          <cell r="G1056">
            <v>5.27</v>
          </cell>
        </row>
        <row r="1057">
          <cell r="A1057" t="str">
            <v>92240</v>
          </cell>
          <cell r="B1057" t="str">
            <v>CAMINHÃO DE TRANSPORTE DE MATERIAL ASFÁLTICO 20.000 L, COM CAVALO MECÂNICO DE CAPACIDADE MÁXIMA DE TRAÇÃO COMBINADO DE 45.000 KG, POTÊNCIA 330 CV, INCLUSIVE TANQUE DE ASFALTO COM MAÇARICO - MANUTENÇÃO. AF_12/2015</v>
          </cell>
          <cell r="C1057" t="str">
            <v>H</v>
          </cell>
          <cell r="D1057">
            <v>58.23</v>
          </cell>
          <cell r="E1057">
            <v>0</v>
          </cell>
          <cell r="F1057">
            <v>0</v>
          </cell>
          <cell r="G1057">
            <v>58.23</v>
          </cell>
        </row>
        <row r="1058">
          <cell r="A1058" t="str">
            <v>92241</v>
          </cell>
          <cell r="B1058" t="str">
            <v>CAMINHÃO DE TRANSPORTE DE MATERIAL ASFÁLTICO 20.000 L, COM CAVALO MECÂNICO DE CAPACIDADE MÁXIMA DE TRAÇÃO COMBINADO DE 45.000 KG, POTÊNCIA 330 CV, INCLUSIVE TANQUE DE ASFALTO COM MAÇARICO - MATERIAIS NA OPERAÇÃO. AF_12/2015</v>
          </cell>
          <cell r="C1058" t="str">
            <v>H</v>
          </cell>
          <cell r="D1058">
            <v>264.43</v>
          </cell>
          <cell r="E1058">
            <v>0</v>
          </cell>
          <cell r="F1058">
            <v>264.43</v>
          </cell>
          <cell r="G1058">
            <v>0</v>
          </cell>
        </row>
        <row r="1059">
          <cell r="A1059" t="str">
            <v>92712</v>
          </cell>
          <cell r="B1059" t="str">
            <v>APARELHO PARA CORTE E SOLDA OXI-ACETILENO SOBRE RODAS, INCLUSIVE CILINDROS E MAÇARICOS - DEPRECIAÇÃO. AF_12/2015</v>
          </cell>
          <cell r="C1059" t="str">
            <v>H</v>
          </cell>
          <cell r="D1059">
            <v>0.15</v>
          </cell>
          <cell r="E1059">
            <v>0</v>
          </cell>
          <cell r="F1059">
            <v>0</v>
          </cell>
          <cell r="G1059">
            <v>0.15</v>
          </cell>
        </row>
        <row r="1060">
          <cell r="A1060" t="str">
            <v>92713</v>
          </cell>
          <cell r="B1060" t="str">
            <v>APARELHO PARA CORTE E SOLDA OXI-ACETILENO SOBRE RODAS, INCLUSIVE CILINDROS E MAÇARICOS - JUROS. AF_12/2015</v>
          </cell>
          <cell r="C1060" t="str">
            <v>H</v>
          </cell>
          <cell r="D1060">
            <v>0.01</v>
          </cell>
          <cell r="E1060">
            <v>0</v>
          </cell>
          <cell r="F1060">
            <v>0</v>
          </cell>
          <cell r="G1060">
            <v>0.01</v>
          </cell>
        </row>
        <row r="1061">
          <cell r="A1061" t="str">
            <v>92714</v>
          </cell>
          <cell r="B1061" t="str">
            <v>APARELHO PARA CORTE E SOLDA OXI-ACETILENO SOBRE RODAS, INCLUSIVE CILINDROS E MAÇARICOS - MANUTENÇÃO. AF_12/2015</v>
          </cell>
          <cell r="C1061" t="str">
            <v>H</v>
          </cell>
          <cell r="D1061">
            <v>0.19</v>
          </cell>
          <cell r="E1061">
            <v>0</v>
          </cell>
          <cell r="F1061">
            <v>0</v>
          </cell>
          <cell r="G1061">
            <v>0.19</v>
          </cell>
        </row>
        <row r="1062">
          <cell r="A1062" t="str">
            <v>92715</v>
          </cell>
          <cell r="B1062" t="str">
            <v>APARELHO PARA CORTE E SOLDA OXI-ACETILENO SOBRE RODAS, INCLUSIVE CILINDROS E MAÇARICOS - MATERIAIS NA OPERAÇÃO. AF_12/2015</v>
          </cell>
          <cell r="C1062" t="str">
            <v>H</v>
          </cell>
          <cell r="D1062">
            <v>79.790000000000006</v>
          </cell>
          <cell r="E1062">
            <v>0</v>
          </cell>
          <cell r="F1062">
            <v>79.790000000000006</v>
          </cell>
          <cell r="G1062">
            <v>0</v>
          </cell>
        </row>
        <row r="1063">
          <cell r="A1063" t="str">
            <v>92956</v>
          </cell>
          <cell r="B1063" t="str">
            <v>MÁQUINA EXTRUSORA DE CONCRETO PARA GUIAS E SARJETAS, MOTOR A DIESEL, POTÊNCIA 14 CV - DEPRECIAÇÃO. AF_12/2015</v>
          </cell>
          <cell r="C1063" t="str">
            <v>H</v>
          </cell>
          <cell r="D1063">
            <v>4.37</v>
          </cell>
          <cell r="E1063">
            <v>0</v>
          </cell>
          <cell r="F1063">
            <v>0</v>
          </cell>
          <cell r="G1063">
            <v>4.37</v>
          </cell>
        </row>
        <row r="1064">
          <cell r="A1064" t="str">
            <v>92957</v>
          </cell>
          <cell r="B1064" t="str">
            <v>MÁQUINA EXTRUSORA DE CONCRETO PARA GUIAS E SARJETAS, MOTOR A DIESEL, POTÊNCIA 14 CV - JUROS. AF_12/2015</v>
          </cell>
          <cell r="C1064" t="str">
            <v>H</v>
          </cell>
          <cell r="D1064">
            <v>0.51</v>
          </cell>
          <cell r="E1064">
            <v>0</v>
          </cell>
          <cell r="F1064">
            <v>0</v>
          </cell>
          <cell r="G1064">
            <v>0.51</v>
          </cell>
        </row>
        <row r="1065">
          <cell r="A1065" t="str">
            <v>92958</v>
          </cell>
          <cell r="B1065" t="str">
            <v>MÁQUINA EXTRUSORA DE CONCRETO PARA GUIAS E SARJETAS, MOTOR A DIESEL, POTÊNCIA 14 CV - MANUTENÇÃO. AF_12/2015</v>
          </cell>
          <cell r="C1065" t="str">
            <v>H</v>
          </cell>
          <cell r="D1065">
            <v>4.7699999999999996</v>
          </cell>
          <cell r="E1065">
            <v>0</v>
          </cell>
          <cell r="F1065">
            <v>0</v>
          </cell>
          <cell r="G1065">
            <v>4.7699999999999996</v>
          </cell>
        </row>
        <row r="1066">
          <cell r="A1066" t="str">
            <v>92959</v>
          </cell>
          <cell r="B1066" t="str">
            <v>MÁQUINA EXTRUSORA DE CONCRETO PARA GUIAS E SARJETAS, MOTOR A DIESEL, POTÊNCIA 14 CV - MATERIAIS NA OPERAÇÃO. AF_12/2015</v>
          </cell>
          <cell r="C1066" t="str">
            <v>H</v>
          </cell>
          <cell r="D1066">
            <v>8.8800000000000008</v>
          </cell>
          <cell r="E1066">
            <v>0</v>
          </cell>
          <cell r="F1066">
            <v>8.8800000000000008</v>
          </cell>
          <cell r="G1066">
            <v>0</v>
          </cell>
        </row>
        <row r="1067">
          <cell r="A1067" t="str">
            <v>92963</v>
          </cell>
          <cell r="B1067" t="str">
            <v>MARTELO PERFURADOR PNEUMÁTICO MANUAL, HASTE 25 X 75 MM, 21 KG - DEPRECIAÇÃO. AF_12/2015</v>
          </cell>
          <cell r="C1067" t="str">
            <v>H</v>
          </cell>
          <cell r="D1067">
            <v>1.86</v>
          </cell>
          <cell r="E1067">
            <v>0</v>
          </cell>
          <cell r="F1067">
            <v>0</v>
          </cell>
          <cell r="G1067">
            <v>1.86</v>
          </cell>
        </row>
        <row r="1068">
          <cell r="A1068" t="str">
            <v>92964</v>
          </cell>
          <cell r="B1068" t="str">
            <v>MARTELO PERFURADOR PNEUMÁTICO MANUAL, HASTE 25 X 75 MM, 21 KG - JUROS. AF_12/2015</v>
          </cell>
          <cell r="C1068" t="str">
            <v>H</v>
          </cell>
          <cell r="D1068">
            <v>0.22</v>
          </cell>
          <cell r="E1068">
            <v>0</v>
          </cell>
          <cell r="F1068">
            <v>0</v>
          </cell>
          <cell r="G1068">
            <v>0.22</v>
          </cell>
        </row>
        <row r="1069">
          <cell r="A1069" t="str">
            <v>92965</v>
          </cell>
          <cell r="B1069" t="str">
            <v>MARTELO PERFURADOR PNEUMÁTICO MANUAL, HASTE 25 X 75 MM, 21 KG - MANUTENÇÃO. AF_12/2015</v>
          </cell>
          <cell r="C1069" t="str">
            <v>H</v>
          </cell>
          <cell r="D1069">
            <v>2.3199999999999998</v>
          </cell>
          <cell r="E1069">
            <v>0</v>
          </cell>
          <cell r="F1069">
            <v>0</v>
          </cell>
          <cell r="G1069">
            <v>2.3199999999999998</v>
          </cell>
        </row>
        <row r="1070">
          <cell r="A1070" t="str">
            <v>93220</v>
          </cell>
          <cell r="B1070" t="str">
            <v>PERFURATRIZ COM TORRE METÁLICA PARA EXECUÇÃO DE ESTACA HÉLICE CONTÍNUA, PROFUNDIDADE MÁXIMA DE 32 M, DIÂMETRO MÁXIMO DE 1000 MM, POTÊNCIA INSTALADA DE 350 HP, MESA ROTATIVA COM TORQUE MÁXIMO DE 263 KNM - DEPRECIAÇÃO. AF_01/2016</v>
          </cell>
          <cell r="C1070" t="str">
            <v>H</v>
          </cell>
          <cell r="D1070">
            <v>394.56</v>
          </cell>
          <cell r="E1070">
            <v>0</v>
          </cell>
          <cell r="F1070">
            <v>0</v>
          </cell>
          <cell r="G1070">
            <v>394.56</v>
          </cell>
        </row>
        <row r="1071">
          <cell r="A1071" t="str">
            <v>93221</v>
          </cell>
          <cell r="B1071" t="str">
            <v>PERFURATRIZ COM TORRE METÁLICA PARA EXECUÇÃO DE ESTACA HÉLICE CONTÍNUA, PROFUNDIDADE MÁXIMA DE 32 M, DIÂMETRO MÁXIMO DE 1000 MM, POTÊNCIA INSTALADA DE 350 HP, MESA ROTATIVA COM TORQUE MÁXIMO DE 263 KNM - JUROS. AF_01/2016</v>
          </cell>
          <cell r="C1071" t="str">
            <v>H</v>
          </cell>
          <cell r="D1071">
            <v>54.77</v>
          </cell>
          <cell r="E1071">
            <v>0</v>
          </cell>
          <cell r="F1071">
            <v>0</v>
          </cell>
          <cell r="G1071">
            <v>54.77</v>
          </cell>
        </row>
        <row r="1072">
          <cell r="A1072" t="str">
            <v>93222</v>
          </cell>
          <cell r="B1072" t="str">
            <v>PERFURATRIZ COM TORRE METÁLICA PARA EXECUÇÃO DE ESTACA HÉLICE CONTÍNUA, PROFUNDIDADE MÁXIMA DE 32 M, DIÂMETRO MÁXIMO DE 1000 MM, POTÊNCIA INSTALADA DE 350 HP, MESA ROTATIVA COM TORQUE MÁXIMO DE 263 KNM - MANUTENÇÃO. AF_01/2016</v>
          </cell>
          <cell r="C1072" t="str">
            <v>H</v>
          </cell>
          <cell r="D1072">
            <v>493.75</v>
          </cell>
          <cell r="E1072">
            <v>0</v>
          </cell>
          <cell r="F1072">
            <v>0</v>
          </cell>
          <cell r="G1072">
            <v>493.75</v>
          </cell>
        </row>
        <row r="1073">
          <cell r="A1073" t="str">
            <v>93223</v>
          </cell>
          <cell r="B1073" t="str">
            <v>PERFURATRIZ COM TORRE METÁLICA PARA EXECUÇÃO DE ESTACA HÉLICE CONTÍNUA, PROFUNDIDADE MÁXIMA DE 32 M, DIÂMETRO MÁXIMO DE 1000 MM, POTÊNCIA INSTALADA DE 350 HP, MESA ROTATIVA COM TORQUE MÁXIMO DE 263 KNM  MATERIAIS NA OPERAÇÃO. AF_01/2016</v>
          </cell>
          <cell r="C1073" t="str">
            <v>H</v>
          </cell>
          <cell r="D1073">
            <v>149.61000000000001</v>
          </cell>
          <cell r="E1073">
            <v>0</v>
          </cell>
          <cell r="F1073">
            <v>149.61000000000001</v>
          </cell>
          <cell r="G1073">
            <v>0</v>
          </cell>
        </row>
        <row r="1074">
          <cell r="A1074" t="str">
            <v>93229</v>
          </cell>
          <cell r="B1074" t="str">
            <v>BETONEIRA CAPACIDADE NOMINAL 400 L, CAPACIDADE DE MISTURA 310 L, MOTOR A GASOLINA POTÊNCIA 5,5 CV, SEM CARREGADOR - DEPRECIAÇÃO. AF_02/2016</v>
          </cell>
          <cell r="C1074" t="str">
            <v>H</v>
          </cell>
          <cell r="D1074">
            <v>0.37</v>
          </cell>
          <cell r="E1074">
            <v>0</v>
          </cell>
          <cell r="F1074">
            <v>0</v>
          </cell>
          <cell r="G1074">
            <v>0.37</v>
          </cell>
        </row>
        <row r="1075">
          <cell r="A1075" t="str">
            <v>93230</v>
          </cell>
          <cell r="B1075" t="str">
            <v>BETONEIRA CAPACIDADE NOMINAL 400 L, CAPACIDADE DE MISTURA 310 L, MOTOR A GASOLINA POTÊNCIA 5,5 CV, SEM CARREGADOR - JUROS. AF_02/2016</v>
          </cell>
          <cell r="C1075" t="str">
            <v>H</v>
          </cell>
          <cell r="D1075">
            <v>0.04</v>
          </cell>
          <cell r="E1075">
            <v>0</v>
          </cell>
          <cell r="F1075">
            <v>0</v>
          </cell>
          <cell r="G1075">
            <v>0.04</v>
          </cell>
        </row>
        <row r="1076">
          <cell r="A1076" t="str">
            <v>93231</v>
          </cell>
          <cell r="B1076" t="str">
            <v>BETONEIRA CAPACIDADE NOMINAL 400 L, CAPACIDADE DE MISTURA 310 L, MOTOR A GASOLINA POTÊNCIA 5,5 CV, SEM CARREGADOR - MANUTENÇÃO. AF_02/2016</v>
          </cell>
          <cell r="C1076" t="str">
            <v>H</v>
          </cell>
          <cell r="D1076">
            <v>0.47</v>
          </cell>
          <cell r="E1076">
            <v>0</v>
          </cell>
          <cell r="F1076">
            <v>0</v>
          </cell>
          <cell r="G1076">
            <v>0.47</v>
          </cell>
        </row>
        <row r="1077">
          <cell r="A1077" t="str">
            <v>93232</v>
          </cell>
          <cell r="B1077" t="str">
            <v>BETONEIRA CAPACIDADE NOMINAL 400 L, CAPACIDADE DE MISTURA 310 L, MOTOR A GASOLINA POTÊNCIA 5,5 CV, SEM CARREGADOR - MATERIAIS NA OPERAÇÃO. AF_02/2016</v>
          </cell>
          <cell r="C1077" t="str">
            <v>H</v>
          </cell>
          <cell r="D1077">
            <v>4.17</v>
          </cell>
          <cell r="E1077">
            <v>0</v>
          </cell>
          <cell r="F1077">
            <v>4.17</v>
          </cell>
          <cell r="G1077">
            <v>0</v>
          </cell>
        </row>
        <row r="1078">
          <cell r="A1078" t="str">
            <v>93235</v>
          </cell>
          <cell r="B1078" t="str">
            <v>GRUPO GERADOR ESTACIONÁRIO, MOTOR DIESEL POTÊNCIA 170 KVA - JUROS. AF_02/2016</v>
          </cell>
          <cell r="C1078" t="str">
            <v>H</v>
          </cell>
          <cell r="D1078">
            <v>1.24</v>
          </cell>
          <cell r="E1078">
            <v>0</v>
          </cell>
          <cell r="F1078">
            <v>0</v>
          </cell>
          <cell r="G1078">
            <v>1.24</v>
          </cell>
        </row>
        <row r="1079">
          <cell r="A1079" t="str">
            <v>93238</v>
          </cell>
          <cell r="B1079" t="str">
            <v>ROLO COMPACTADOR VIBRATÓRIO REBOCÁVEL, CILINDRO DE AÇO LISO, POTÊNCIA DE TRAÇÃO DE 65 CV, PESO 4,7 T, IMPACTO DINÂMICO 18,3 T, LARGURA DE TRABALHO 1,67 M - JUROS. AF_02/2016</v>
          </cell>
          <cell r="C1079" t="str">
            <v>H</v>
          </cell>
          <cell r="D1079">
            <v>1.1499999999999999</v>
          </cell>
          <cell r="E1079">
            <v>0</v>
          </cell>
          <cell r="F1079">
            <v>0</v>
          </cell>
          <cell r="G1079">
            <v>1.1499999999999999</v>
          </cell>
        </row>
        <row r="1080">
          <cell r="A1080" t="str">
            <v>93239</v>
          </cell>
          <cell r="B1080" t="str">
            <v>ROLO COMPACTADOR VIBRATÓRIO PÉ DE CARNEIRO, OPERADO POR CONTROLE REMOTO, POTÊNCIA 12,5 KW, PESO OPERACIONAL 1,675 T, LARGURA DE TRABALHO 0,85 M - JUROS. AF_02/2016</v>
          </cell>
          <cell r="C1080" t="str">
            <v>H</v>
          </cell>
          <cell r="D1080">
            <v>5.22</v>
          </cell>
          <cell r="E1080">
            <v>0</v>
          </cell>
          <cell r="F1080">
            <v>0</v>
          </cell>
          <cell r="G1080">
            <v>5.22</v>
          </cell>
        </row>
        <row r="1081">
          <cell r="A1081" t="str">
            <v>93240</v>
          </cell>
          <cell r="B1081" t="str">
            <v>ROLO COMPACTADOR VIBRATÓRIO PÉ DE CARNEIRO, OPERADO POR CONTROLE REMOTO, POTÊNCIA 12,5 KW, PESO OPERACIONAL 1,675 T, LARGURA DE TRABALHO 0,85 M - MATERIAIS NA OPERAÇÃO. AF_02/2016</v>
          </cell>
          <cell r="C1081" t="str">
            <v>H</v>
          </cell>
          <cell r="D1081">
            <v>11.46</v>
          </cell>
          <cell r="E1081">
            <v>0</v>
          </cell>
          <cell r="F1081">
            <v>11.46</v>
          </cell>
          <cell r="G1081">
            <v>0</v>
          </cell>
        </row>
        <row r="1082">
          <cell r="A1082" t="str">
            <v>93267</v>
          </cell>
          <cell r="B1082" t="str">
            <v>GRUA ASCENCIONAL, LANÇA DE 30 M, CAPACIDADE DE 1,0 T A 30 M, ALTURA ATÉ 39 M  DEPRECIAÇÃO. AF_03/2016</v>
          </cell>
          <cell r="C1082" t="str">
            <v>H</v>
          </cell>
          <cell r="D1082">
            <v>25.49</v>
          </cell>
          <cell r="E1082">
            <v>0</v>
          </cell>
          <cell r="F1082">
            <v>0</v>
          </cell>
          <cell r="G1082">
            <v>25.49</v>
          </cell>
        </row>
        <row r="1083">
          <cell r="A1083" t="str">
            <v>93269</v>
          </cell>
          <cell r="B1083" t="str">
            <v>GRUA ASCENCIONAL, LANÇA DE 30 M, CAPACIDADE DE 1,0 T A 30 M, ALTURA ATÉ 39 M   JUROS. AF_03/2016</v>
          </cell>
          <cell r="C1083" t="str">
            <v>H</v>
          </cell>
          <cell r="D1083">
            <v>4.88</v>
          </cell>
          <cell r="E1083">
            <v>0</v>
          </cell>
          <cell r="F1083">
            <v>0</v>
          </cell>
          <cell r="G1083">
            <v>4.88</v>
          </cell>
        </row>
        <row r="1084">
          <cell r="A1084" t="str">
            <v>93270</v>
          </cell>
          <cell r="B1084" t="str">
            <v>GRUA ASCENCIONAL, LANÇA DE 30 M, CAPACIDADE DE 1,0 T A 30 M, ALTURA ATÉ 39 M   MANUTENÇÃO. AF_03/2016</v>
          </cell>
          <cell r="C1084" t="str">
            <v>H</v>
          </cell>
          <cell r="D1084">
            <v>24.78</v>
          </cell>
          <cell r="E1084">
            <v>0</v>
          </cell>
          <cell r="F1084">
            <v>0</v>
          </cell>
          <cell r="G1084">
            <v>24.78</v>
          </cell>
        </row>
        <row r="1085">
          <cell r="A1085" t="str">
            <v>93271</v>
          </cell>
          <cell r="B1085" t="str">
            <v>GRUA ASCENCIONAL, LANÇA DE 30 M, CAPACIDADE DE 1,0 T A 30 M, ALTURA ATÉ 39 M   MATERIAIS NA OPERAÇÃO. AF_03/2016</v>
          </cell>
          <cell r="C1085" t="str">
            <v>H</v>
          </cell>
          <cell r="D1085">
            <v>7.85</v>
          </cell>
          <cell r="E1085">
            <v>0</v>
          </cell>
          <cell r="F1085">
            <v>0</v>
          </cell>
          <cell r="G1085">
            <v>0</v>
          </cell>
        </row>
        <row r="1086">
          <cell r="A1086" t="str">
            <v>93277</v>
          </cell>
          <cell r="B1086" t="str">
            <v>GUINCHO ELÉTRICO DE COLUNA, CAPACIDADE 400 KG, COM MOTO FREIO, MOTOR TRIFÁSICO DE 1,25 CV - DEPRECIAÇÃO. AF_03/2016</v>
          </cell>
          <cell r="C1086" t="str">
            <v>H</v>
          </cell>
          <cell r="D1086">
            <v>0.26</v>
          </cell>
          <cell r="E1086">
            <v>0</v>
          </cell>
          <cell r="F1086">
            <v>0</v>
          </cell>
          <cell r="G1086">
            <v>0.26</v>
          </cell>
        </row>
        <row r="1087">
          <cell r="A1087" t="str">
            <v>93278</v>
          </cell>
          <cell r="B1087" t="str">
            <v>GUINCHO ELÉTRICO DE COLUNA, CAPACIDADE 400 KG, COM MOTO FREIO, MOTOR TRIFÁSICO DE 1,25 CV - JUROS. AF_03/2016</v>
          </cell>
          <cell r="C1087" t="str">
            <v>H</v>
          </cell>
          <cell r="D1087">
            <v>0.03</v>
          </cell>
          <cell r="E1087">
            <v>0</v>
          </cell>
          <cell r="F1087">
            <v>0</v>
          </cell>
          <cell r="G1087">
            <v>0.03</v>
          </cell>
        </row>
        <row r="1088">
          <cell r="A1088" t="str">
            <v>93279</v>
          </cell>
          <cell r="B1088" t="str">
            <v>GUINCHO ELÉTRICO DE COLUNA, CAPACIDADE 400 KG, COM MOTO FREIO, MOTOR TRIFÁSICO DE 1,25 CV - MANUTENÇÃO. AF_03/2016</v>
          </cell>
          <cell r="C1088" t="str">
            <v>H</v>
          </cell>
          <cell r="D1088">
            <v>0.24</v>
          </cell>
          <cell r="E1088">
            <v>0</v>
          </cell>
          <cell r="F1088">
            <v>0</v>
          </cell>
          <cell r="G1088">
            <v>0.24</v>
          </cell>
        </row>
        <row r="1089">
          <cell r="A1089" t="str">
            <v>93280</v>
          </cell>
          <cell r="B1089" t="str">
            <v>GUINCHO ELÉTRICO DE COLUNA, CAPACIDADE 400 KG, COM MOTO FREIO, MOTOR TRIFÁSICO DE 1,25 CV - MATERIAIS NA OPERAÇÃO. AF_03/2016</v>
          </cell>
          <cell r="C1089" t="str">
            <v>H</v>
          </cell>
          <cell r="D1089">
            <v>0.65</v>
          </cell>
          <cell r="E1089">
            <v>0</v>
          </cell>
          <cell r="F1089">
            <v>0</v>
          </cell>
          <cell r="G1089">
            <v>0</v>
          </cell>
        </row>
        <row r="1090">
          <cell r="A1090" t="str">
            <v>93283</v>
          </cell>
          <cell r="B1090" t="str">
            <v>GUINDASTE HIDRÁULICO AUTOPROPELIDO, COM LANÇA TELESCÓPICA 40 M, CAPACIDADE MÁXIMA 60 T, POTÊNCIA 260 KW - DEPRECIAÇÃO. AF_03/2016</v>
          </cell>
          <cell r="C1090" t="str">
            <v>H</v>
          </cell>
          <cell r="D1090">
            <v>95.25</v>
          </cell>
          <cell r="E1090">
            <v>0</v>
          </cell>
          <cell r="F1090">
            <v>0</v>
          </cell>
          <cell r="G1090">
            <v>95.25</v>
          </cell>
        </row>
        <row r="1091">
          <cell r="A1091" t="str">
            <v>93284</v>
          </cell>
          <cell r="B1091" t="str">
            <v>GUINDASTE HIDRÁULICO AUTOPROPELIDO, COM LANÇA TELESCÓPICA 40 M, CAPACIDADE MÁXIMA 60 T, POTÊNCIA 260 KW - JUROS. AF_03/2016</v>
          </cell>
          <cell r="C1091" t="str">
            <v>H</v>
          </cell>
          <cell r="D1091">
            <v>17.14</v>
          </cell>
          <cell r="E1091">
            <v>0</v>
          </cell>
          <cell r="F1091">
            <v>0</v>
          </cell>
          <cell r="G1091">
            <v>17.14</v>
          </cell>
        </row>
        <row r="1092">
          <cell r="A1092" t="str">
            <v>93285</v>
          </cell>
          <cell r="B1092" t="str">
            <v>GUINDASTE HIDRÁULICO AUTOPROPELIDO, COM LANÇA TELESCÓPICA 40 M, CAPACIDADE MÁXIMA 60 T, POTÊNCIA 260 KW - MANUTENÇÃO. AF_03/2016</v>
          </cell>
          <cell r="C1092" t="str">
            <v>H</v>
          </cell>
          <cell r="D1092">
            <v>153.12</v>
          </cell>
          <cell r="E1092">
            <v>0</v>
          </cell>
          <cell r="F1092">
            <v>0</v>
          </cell>
          <cell r="G1092">
            <v>153.12</v>
          </cell>
        </row>
        <row r="1093">
          <cell r="A1093" t="str">
            <v>93286</v>
          </cell>
          <cell r="B1093" t="str">
            <v>GUINDASTE HIDRÁULICO AUTOPROPELIDO, COM LANÇA TELESCÓPICA 40 M, CAPACIDADE MÁXIMA 60 T, POTÊNCIA 260 KW - MATERIAIS NA OPERAÇÃO. AF_03/2016</v>
          </cell>
          <cell r="C1093" t="str">
            <v>H</v>
          </cell>
          <cell r="D1093">
            <v>10.92</v>
          </cell>
          <cell r="E1093">
            <v>0</v>
          </cell>
          <cell r="F1093">
            <v>0</v>
          </cell>
          <cell r="G1093">
            <v>0</v>
          </cell>
        </row>
        <row r="1094">
          <cell r="A1094" t="str">
            <v>93296</v>
          </cell>
          <cell r="B1094" t="str">
            <v>GUINDASTE HIDRÁULICO AUTOPROPELIDO, COM LANÇA TELESCÓPICA 40 M, CAPACIDADE MÁXIMA 60 T, POTÊNCIA 260 KW - IMPOSTOS E SEGUROS. AF_03/2016</v>
          </cell>
          <cell r="C1094" t="str">
            <v>H</v>
          </cell>
          <cell r="D1094">
            <v>13.57</v>
          </cell>
          <cell r="E1094">
            <v>0</v>
          </cell>
          <cell r="F1094">
            <v>0</v>
          </cell>
          <cell r="G1094">
            <v>13.57</v>
          </cell>
        </row>
        <row r="1095">
          <cell r="A1095" t="str">
            <v>93397</v>
          </cell>
          <cell r="B1095" t="str">
            <v>GUINDAUTO HIDRÁULICO, CAPACIDADE MÁXIMA DE CARGA 3300 KG, MOMENTO MÁXIMO DE CARGA 5,8 TM, ALCANCE MÁXIMO HORIZONTAL 7,60 M, INCLUSIVE CAMINHÃO TOCO PBT 16.000 KG, POTÊNCIA DE 189 CV - DEPRECIAÇÃO. AF_03/2016</v>
          </cell>
          <cell r="C1095" t="str">
            <v>H</v>
          </cell>
          <cell r="D1095">
            <v>25.17</v>
          </cell>
          <cell r="E1095">
            <v>0</v>
          </cell>
          <cell r="F1095">
            <v>0</v>
          </cell>
          <cell r="G1095">
            <v>25.17</v>
          </cell>
        </row>
        <row r="1096">
          <cell r="A1096" t="str">
            <v>93398</v>
          </cell>
          <cell r="B1096" t="str">
            <v>GUINDAUTO HIDRÁULICO, CAPACIDADE MÁXIMA DE CARGA 3300 KG, MOMENTO MÁXIMO DE CARGA 5,8 TM, ALCANCE MÁXIMO HORIZONTAL 7,60 M, INCLUSIVE CAMINHÃO TOCO PBT 16.000 KG, POTÊNCIA DE 189 CV - JUROS. AF_03/2016</v>
          </cell>
          <cell r="C1096" t="str">
            <v>H</v>
          </cell>
          <cell r="D1096">
            <v>4.8600000000000003</v>
          </cell>
          <cell r="E1096">
            <v>0</v>
          </cell>
          <cell r="F1096">
            <v>0</v>
          </cell>
          <cell r="G1096">
            <v>4.8600000000000003</v>
          </cell>
        </row>
        <row r="1097">
          <cell r="A1097" t="str">
            <v>93399</v>
          </cell>
          <cell r="B1097" t="str">
            <v>GUINDAUTO HIDRÁULICO, CAPACIDADE MÁXIMA DE CARGA 3300 KG, MOMENTO MÁXIMO DE CARGA 5,8 TM, ALCANCE MÁXIMO HORIZONTAL 7,60 M, INCLUSIVE CAMINHÃO TOCO PBT 16.000 KG, POTÊNCIA DE 189 CV  IMPOSTOS E SEGUROS. AF_03/2016</v>
          </cell>
          <cell r="C1097" t="str">
            <v>H</v>
          </cell>
          <cell r="D1097">
            <v>3.84</v>
          </cell>
          <cell r="E1097">
            <v>0</v>
          </cell>
          <cell r="F1097">
            <v>0</v>
          </cell>
          <cell r="G1097">
            <v>3.84</v>
          </cell>
        </row>
        <row r="1098">
          <cell r="A1098" t="str">
            <v>93400</v>
          </cell>
          <cell r="B1098" t="str">
            <v>GUINDAUTO HIDRÁULICO, CAPACIDADE MÁXIMA DE CARGA 3300 KG, MOMENTO MÁXIMO DE CARGA 5,8 TM, ALCANCE MÁXIMO HORIZONTAL 7,60 M, INCLUSIVE CAMINHÃO TOCO PBT 16.000 KG, POTÊNCIA DE 189 CV - MANUTENÇÃO. AF_03/2016</v>
          </cell>
          <cell r="C1098" t="str">
            <v>H</v>
          </cell>
          <cell r="D1098">
            <v>43.83</v>
          </cell>
          <cell r="E1098">
            <v>0</v>
          </cell>
          <cell r="F1098">
            <v>0</v>
          </cell>
          <cell r="G1098">
            <v>43.83</v>
          </cell>
        </row>
        <row r="1099">
          <cell r="A1099" t="str">
            <v>93401</v>
          </cell>
          <cell r="B1099" t="str">
            <v>GUINDAUTO HIDRÁULICO, CAPACIDADE MÁXIMA DE CARGA 3300 KG, MOMENTO MÁXIMO DE CARGA 5,8 TM, ALCANCE MÁXIMO HORIZONTAL 7,60 M, INCLUSIVE CAMINHÃO TOCO PBT 16.000 KG, POTÊNCIA DE 189 CV - MATERIAIS NA OPERAÇÃO. AF_03/2016</v>
          </cell>
          <cell r="C1099" t="str">
            <v>H</v>
          </cell>
          <cell r="D1099">
            <v>151.44</v>
          </cell>
          <cell r="E1099">
            <v>0</v>
          </cell>
          <cell r="F1099">
            <v>151.44</v>
          </cell>
          <cell r="G1099">
            <v>0</v>
          </cell>
        </row>
        <row r="1100">
          <cell r="A1100" t="str">
            <v>93404</v>
          </cell>
          <cell r="B1100" t="str">
            <v>MÁQUINA JATO DE PRESSAO PORTÁTIL, CAMARA DE 1 SAIDA, CAPACIDADE 280 L, DIAMETRO 670 MM, BICO DE JATO CURTO VENTURI DE 5/16'' , MANGUEIRA DE 1'' COM COMPRESSOR DE AR REBOCÁVEL 189 PCM E MOTOR DIESEL 63 CV - DEPRECIAÇÃO. AF_03/2016</v>
          </cell>
          <cell r="C1100" t="str">
            <v>H</v>
          </cell>
          <cell r="D1100">
            <v>7.88</v>
          </cell>
          <cell r="E1100">
            <v>0</v>
          </cell>
          <cell r="F1100">
            <v>0</v>
          </cell>
          <cell r="G1100">
            <v>7.88</v>
          </cell>
        </row>
        <row r="1101">
          <cell r="A1101" t="str">
            <v>93405</v>
          </cell>
          <cell r="B1101" t="str">
            <v>MÁQUINA JATO DE PRESSAO PORTÁTIL, CAMARA DE 1 SAIDA, CAPACIDADE 280 L, DIAMETRO 670 MM, BICO DE JATO CURTO VENTURI DE 5/16'' , MANGUEIRA DE 1'' COM COMPRESSOR DE AR REBOCÁVEL 189 PCM E MOTOR DIESEL 63 CV - JUROS. AF_03/2016</v>
          </cell>
          <cell r="C1101" t="str">
            <v>H</v>
          </cell>
          <cell r="D1101">
            <v>1.03</v>
          </cell>
          <cell r="E1101">
            <v>0</v>
          </cell>
          <cell r="F1101">
            <v>0</v>
          </cell>
          <cell r="G1101">
            <v>1.03</v>
          </cell>
        </row>
        <row r="1102">
          <cell r="A1102" t="str">
            <v>93406</v>
          </cell>
          <cell r="B1102" t="str">
            <v>MÁQUINA JATO DE PRESSAO PORTÁTIL, CAMARA DE 1 SAIDA, CAPACIDADE 280 L, DIAMETRO 670 MM, BICO DE JATO CURTO VENTURI DE 5/16'' , MANGUEIRA DE 1'' COM COMPRESSOR DE AR REBOCÁVEL 189 PCM E MOTOR DIESEL 63 CV - MANUTENÇÃO. AF_03/2016</v>
          </cell>
          <cell r="C1102" t="str">
            <v>H</v>
          </cell>
          <cell r="D1102">
            <v>9.4499999999999993</v>
          </cell>
          <cell r="E1102">
            <v>0</v>
          </cell>
          <cell r="F1102">
            <v>0</v>
          </cell>
          <cell r="G1102">
            <v>9.4499999999999993</v>
          </cell>
        </row>
        <row r="1103">
          <cell r="A1103" t="str">
            <v>93407</v>
          </cell>
          <cell r="B1103" t="str">
            <v>MÁQUINA JATO DE PRESSAO PORTÁTIL, CAMARA DE 1 SAIDA, CAPACIDADE 280 L, DIAMETRO 670 MM, BICO DE JATO CURTO VENTURI DE 5/16'' , MANGUEIRA DE 1'' COM COMPRESSOR DE AR REBOCÁVEL 189 PCM E MOTOR DIESEL 63 CV - MATERIAIS NA OPERAÇÃO. AF_03/2016</v>
          </cell>
          <cell r="C1103" t="str">
            <v>H</v>
          </cell>
          <cell r="D1103">
            <v>45.15</v>
          </cell>
          <cell r="E1103">
            <v>0</v>
          </cell>
          <cell r="F1103">
            <v>45.15</v>
          </cell>
          <cell r="G1103">
            <v>0</v>
          </cell>
        </row>
        <row r="1104">
          <cell r="A1104" t="str">
            <v>93411</v>
          </cell>
          <cell r="B1104" t="str">
            <v>GERADOR PORTÁTIL MONOFÁSICO, POTÊNCIA 5500 VA, MOTOR A GASOLINA, POTÊNCIA DO MOTOR 13 CV - DEPRECIAÇÃO. AF_03/2016</v>
          </cell>
          <cell r="C1104" t="str">
            <v>H</v>
          </cell>
          <cell r="D1104">
            <v>0.33</v>
          </cell>
          <cell r="E1104">
            <v>0</v>
          </cell>
          <cell r="F1104">
            <v>0</v>
          </cell>
          <cell r="G1104">
            <v>0.33</v>
          </cell>
        </row>
        <row r="1105">
          <cell r="A1105" t="str">
            <v>93412</v>
          </cell>
          <cell r="B1105" t="str">
            <v>GERADOR PORTÁTIL MONOFÁSICO, POTÊNCIA 5500 VA, MOTOR A GASOLINA, POTÊNCIA DO MOTOR 13 CV - JUROS. AF_03/2016</v>
          </cell>
          <cell r="C1105" t="str">
            <v>H</v>
          </cell>
          <cell r="D1105">
            <v>0.05</v>
          </cell>
          <cell r="E1105">
            <v>0</v>
          </cell>
          <cell r="F1105">
            <v>0</v>
          </cell>
          <cell r="G1105">
            <v>0.05</v>
          </cell>
        </row>
        <row r="1106">
          <cell r="A1106" t="str">
            <v>93413</v>
          </cell>
          <cell r="B1106" t="str">
            <v>GERADOR PORTÁTIL MONOFÁSICO, POTÊNCIA 5500 VA, MOTOR A GASOLINA, POTÊNCIA DO MOTOR 13 CV - MANUTENÇÃO. AF_03/2016</v>
          </cell>
          <cell r="C1106" t="str">
            <v>H</v>
          </cell>
          <cell r="D1106">
            <v>0.28999999999999998</v>
          </cell>
          <cell r="E1106">
            <v>0</v>
          </cell>
          <cell r="F1106">
            <v>0</v>
          </cell>
          <cell r="G1106">
            <v>0.28999999999999998</v>
          </cell>
        </row>
        <row r="1107">
          <cell r="A1107" t="str">
            <v>93414</v>
          </cell>
          <cell r="B1107" t="str">
            <v>GERADOR PORTÁTIL MONOFÁSICO, POTÊNCIA 5500 VA, MOTOR A GASOLINA, POTÊNCIA DO MOTOR 13 CV - MATERIAIS NA OPERAÇÃO. AF_03/2016</v>
          </cell>
          <cell r="C1107" t="str">
            <v>H</v>
          </cell>
          <cell r="D1107">
            <v>13.49</v>
          </cell>
          <cell r="E1107">
            <v>0</v>
          </cell>
          <cell r="F1107">
            <v>13.49</v>
          </cell>
          <cell r="G1107">
            <v>0</v>
          </cell>
        </row>
        <row r="1108">
          <cell r="A1108" t="str">
            <v>93417</v>
          </cell>
          <cell r="B1108" t="str">
            <v>GRUPO GERADOR REBOCÁVEL, POTÊNCIA 66 KVA, MOTOR A DIESEL - DEPRECIAÇÃO. AF_03/2016</v>
          </cell>
          <cell r="C1108" t="str">
            <v>H</v>
          </cell>
          <cell r="D1108">
            <v>4.3499999999999996</v>
          </cell>
          <cell r="E1108">
            <v>0</v>
          </cell>
          <cell r="F1108">
            <v>0</v>
          </cell>
          <cell r="G1108">
            <v>4.3499999999999996</v>
          </cell>
        </row>
        <row r="1109">
          <cell r="A1109" t="str">
            <v>93418</v>
          </cell>
          <cell r="B1109" t="str">
            <v>GRUPO GERADOR REBOCÁVEL, POTÊNCIA 66 KVA, MOTOR A DIESEL - JUROS. AF_03/2016</v>
          </cell>
          <cell r="C1109" t="str">
            <v>H</v>
          </cell>
          <cell r="D1109">
            <v>0.78</v>
          </cell>
          <cell r="E1109">
            <v>0</v>
          </cell>
          <cell r="F1109">
            <v>0</v>
          </cell>
          <cell r="G1109">
            <v>0.78</v>
          </cell>
        </row>
        <row r="1110">
          <cell r="A1110" t="str">
            <v>93419</v>
          </cell>
          <cell r="B1110" t="str">
            <v>GRUPO GERADOR REBOCÁVEL, POTÊNCIA 66 KVA, MOTOR A DIESEL - MANUTENÇÃO. AF_03/2016</v>
          </cell>
          <cell r="C1110" t="str">
            <v>H</v>
          </cell>
          <cell r="D1110">
            <v>3.88</v>
          </cell>
          <cell r="E1110">
            <v>0</v>
          </cell>
          <cell r="F1110">
            <v>0</v>
          </cell>
          <cell r="G1110">
            <v>3.88</v>
          </cell>
        </row>
        <row r="1111">
          <cell r="A1111" t="str">
            <v>93420</v>
          </cell>
          <cell r="B1111" t="str">
            <v>GRUPO GERADOR REBOCÁVEL, POTÊNCIA 66 KVA, MOTOR A DIESEL - MATERIAIS NA OPERAÇÃO. AF_03/2016</v>
          </cell>
          <cell r="C1111" t="str">
            <v>H</v>
          </cell>
          <cell r="D1111">
            <v>64.23</v>
          </cell>
          <cell r="E1111">
            <v>0</v>
          </cell>
          <cell r="F1111">
            <v>64.23</v>
          </cell>
          <cell r="G1111">
            <v>0</v>
          </cell>
        </row>
        <row r="1112">
          <cell r="A1112" t="str">
            <v>93423</v>
          </cell>
          <cell r="B1112" t="str">
            <v>GRUPO GERADOR ESTACIONÁRIO, POTÊNCIA 150 KVA, MOTOR A DIESEL- DEPRECIAÇÃO. AF_03/2016</v>
          </cell>
          <cell r="C1112" t="str">
            <v>H</v>
          </cell>
          <cell r="D1112">
            <v>6.15</v>
          </cell>
          <cell r="E1112">
            <v>0</v>
          </cell>
          <cell r="F1112">
            <v>0</v>
          </cell>
          <cell r="G1112">
            <v>6.15</v>
          </cell>
        </row>
        <row r="1113">
          <cell r="A1113" t="str">
            <v>93424</v>
          </cell>
          <cell r="B1113" t="str">
            <v>GRUPO GERADOR ESTACIONÁRIO, POTÊNCIA 150 KVA, MOTOR A DIESEL- JUROS. AF_03/2016</v>
          </cell>
          <cell r="C1113" t="str">
            <v>H</v>
          </cell>
          <cell r="D1113">
            <v>1.1000000000000001</v>
          </cell>
          <cell r="E1113">
            <v>0</v>
          </cell>
          <cell r="F1113">
            <v>0</v>
          </cell>
          <cell r="G1113">
            <v>1.1000000000000001</v>
          </cell>
        </row>
        <row r="1114">
          <cell r="A1114" t="str">
            <v>93425</v>
          </cell>
          <cell r="B1114" t="str">
            <v>GRUPO GERADOR ESTACIONÁRIO, POTÊNCIA 150 KVA, MOTOR A DIESEL- MANUTENÇÃO. AF_03/2016</v>
          </cell>
          <cell r="C1114" t="str">
            <v>H</v>
          </cell>
          <cell r="D1114">
            <v>5.49</v>
          </cell>
          <cell r="E1114">
            <v>0</v>
          </cell>
          <cell r="F1114">
            <v>0</v>
          </cell>
          <cell r="G1114">
            <v>5.49</v>
          </cell>
        </row>
        <row r="1115">
          <cell r="A1115" t="str">
            <v>93426</v>
          </cell>
          <cell r="B1115" t="str">
            <v>GRUPO GERADOR ESTACIONÁRIO, POTÊNCIA 150 KVA, MOTOR A DIESEL- MATERIAIS NA OPERAÇÃO. AF_03/2016</v>
          </cell>
          <cell r="C1115" t="str">
            <v>H</v>
          </cell>
          <cell r="D1115">
            <v>153.5</v>
          </cell>
          <cell r="E1115">
            <v>0</v>
          </cell>
          <cell r="F1115">
            <v>153.5</v>
          </cell>
          <cell r="G1115">
            <v>0</v>
          </cell>
        </row>
        <row r="1116">
          <cell r="A1116" t="str">
            <v>93429</v>
          </cell>
          <cell r="B1116" t="str">
            <v>USINA DE MISTURA ASFÁLTICA À QUENTE, TIPO CONTRA FLUXO, PROD 40 A 80 TON/HORA - DEPRECIAÇÃO. AF_03/2016</v>
          </cell>
          <cell r="C1116" t="str">
            <v>H</v>
          </cell>
          <cell r="D1116">
            <v>107.94</v>
          </cell>
          <cell r="E1116">
            <v>0</v>
          </cell>
          <cell r="F1116">
            <v>0</v>
          </cell>
          <cell r="G1116">
            <v>107.94</v>
          </cell>
        </row>
        <row r="1117">
          <cell r="A1117" t="str">
            <v>93430</v>
          </cell>
          <cell r="B1117" t="str">
            <v>USINA DE MISTURA ASFÁLTICA À QUENTE, TIPO CONTRA FLUXO, PROD 40 A 80 TON/HORA - JUROS. AF_03/2016</v>
          </cell>
          <cell r="C1117" t="str">
            <v>H</v>
          </cell>
          <cell r="D1117">
            <v>17.010000000000002</v>
          </cell>
          <cell r="E1117">
            <v>0</v>
          </cell>
          <cell r="F1117">
            <v>0</v>
          </cell>
          <cell r="G1117">
            <v>17.010000000000002</v>
          </cell>
        </row>
        <row r="1118">
          <cell r="A1118" t="str">
            <v>93431</v>
          </cell>
          <cell r="B1118" t="str">
            <v>USINA DE MISTURA ASFÁLTICA À QUENTE, TIPO CONTRA FLUXO, PROD 40 A 80 TON/HORA - MANUTENÇÃO. AF_03/2016</v>
          </cell>
          <cell r="C1118" t="str">
            <v>H</v>
          </cell>
          <cell r="D1118">
            <v>135.03</v>
          </cell>
          <cell r="E1118">
            <v>0</v>
          </cell>
          <cell r="F1118">
            <v>0</v>
          </cell>
          <cell r="G1118">
            <v>135.03</v>
          </cell>
        </row>
        <row r="1119">
          <cell r="A1119" t="str">
            <v>93432</v>
          </cell>
          <cell r="B1119" t="str">
            <v>USINA DE MISTURA ASFÁLTICA À QUENTE, TIPO CONTRA FLUXO, PROD 40 A 80 TON/HORA - MATERIAIS NA OPERAÇÃO. AF_03/2016</v>
          </cell>
          <cell r="C1119" t="str">
            <v>H</v>
          </cell>
          <cell r="D1119">
            <v>2062.8000000000002</v>
          </cell>
          <cell r="E1119">
            <v>0</v>
          </cell>
          <cell r="F1119">
            <v>2062.8000000000002</v>
          </cell>
          <cell r="G1119">
            <v>0</v>
          </cell>
        </row>
        <row r="1120">
          <cell r="A1120" t="str">
            <v>93435</v>
          </cell>
          <cell r="B1120" t="str">
            <v>USINA DE ASFALTO À FRIO, CAPACIDADE DE 40 A 60 TON/HORA, ELÉTRICA POTÊNCIA 30 CV - DEPRECIAÇÃO. AF_03/2016</v>
          </cell>
          <cell r="C1120" t="str">
            <v>H</v>
          </cell>
          <cell r="D1120">
            <v>6.06</v>
          </cell>
          <cell r="E1120">
            <v>0</v>
          </cell>
          <cell r="F1120">
            <v>0</v>
          </cell>
          <cell r="G1120">
            <v>6.06</v>
          </cell>
        </row>
        <row r="1121">
          <cell r="A1121" t="str">
            <v>93436</v>
          </cell>
          <cell r="B1121" t="str">
            <v>USINA DE ASFALTO À FRIO, CAPACIDADE DE 40 A 60 TON/HORA, ELÉTRICA POTÊNCIA 30 CV - JUROS. AF_03/2016</v>
          </cell>
          <cell r="C1121" t="str">
            <v>H</v>
          </cell>
          <cell r="D1121">
            <v>0.95</v>
          </cell>
          <cell r="E1121">
            <v>0</v>
          </cell>
          <cell r="F1121">
            <v>0</v>
          </cell>
          <cell r="G1121">
            <v>0.95</v>
          </cell>
        </row>
        <row r="1122">
          <cell r="A1122" t="str">
            <v>93437</v>
          </cell>
          <cell r="B1122" t="str">
            <v>USINA DE ASFALTO À FRIO, CAPACIDADE DE 40 A 60 TON/HORA, ELÉTRICA POTÊNCIA 30 CV - MANUTENÇÃO. AF_03/2016</v>
          </cell>
          <cell r="C1122" t="str">
            <v>H</v>
          </cell>
          <cell r="D1122">
            <v>6.63</v>
          </cell>
          <cell r="E1122">
            <v>0</v>
          </cell>
          <cell r="F1122">
            <v>0</v>
          </cell>
          <cell r="G1122">
            <v>6.63</v>
          </cell>
        </row>
        <row r="1123">
          <cell r="A1123" t="str">
            <v>93438</v>
          </cell>
          <cell r="B1123" t="str">
            <v>USINA DE ASFALTO À FRIO, CAPACIDADE DE 40 A 60 TON/HORA, ELÉTRICA POTÊNCIA 30 CV - MATERIAIS NA OPERAÇÃO. AF_03/2016</v>
          </cell>
          <cell r="C1123" t="str">
            <v>H</v>
          </cell>
          <cell r="D1123">
            <v>107.55</v>
          </cell>
          <cell r="E1123">
            <v>0</v>
          </cell>
          <cell r="F1123">
            <v>107.55</v>
          </cell>
          <cell r="G1123">
            <v>0</v>
          </cell>
        </row>
        <row r="1124">
          <cell r="A1124" t="str">
            <v>95114</v>
          </cell>
          <cell r="B1124" t="str">
            <v>MARTELETE OU ROMPEDOR PNEUMÁTICO MANUAL, 28 KG, COM SILENCIADOR - DEPRECIAÇÃO. AF_07/2016</v>
          </cell>
          <cell r="C1124" t="str">
            <v>H</v>
          </cell>
          <cell r="D1124">
            <v>1.8</v>
          </cell>
          <cell r="E1124">
            <v>0</v>
          </cell>
          <cell r="F1124">
            <v>0</v>
          </cell>
          <cell r="G1124">
            <v>1.8</v>
          </cell>
        </row>
        <row r="1125">
          <cell r="A1125" t="str">
            <v>95115</v>
          </cell>
          <cell r="B1125" t="str">
            <v>MARTELETE OU ROMPEDOR PNEUMÁTICO MANUAL, 28 KG, COM SILENCIADOR - JUROS. AF_07/2016</v>
          </cell>
          <cell r="C1125" t="str">
            <v>H</v>
          </cell>
          <cell r="D1125">
            <v>0.21</v>
          </cell>
          <cell r="E1125">
            <v>0</v>
          </cell>
          <cell r="F1125">
            <v>0</v>
          </cell>
          <cell r="G1125">
            <v>0.21</v>
          </cell>
        </row>
        <row r="1126">
          <cell r="A1126" t="str">
            <v>95116</v>
          </cell>
          <cell r="B1126" t="str">
            <v>USINA DE CONCRETO FIXA, CAPACIDADE NOMINAL DE 90 A 120 M3/H, SEM SILO - DEPRECIAÇÃO. AF_07/2016</v>
          </cell>
          <cell r="C1126" t="str">
            <v>H</v>
          </cell>
          <cell r="D1126">
            <v>31.99</v>
          </cell>
          <cell r="E1126">
            <v>0</v>
          </cell>
          <cell r="F1126">
            <v>0</v>
          </cell>
          <cell r="G1126">
            <v>31.99</v>
          </cell>
        </row>
        <row r="1127">
          <cell r="A1127" t="str">
            <v>95117</v>
          </cell>
          <cell r="B1127" t="str">
            <v>USINA DE CONCRETO FIXA, CAPACIDADE NOMINAL DE 90 A 120 M3/H, SEM SILO - JUROS. AF_07/2016</v>
          </cell>
          <cell r="C1127" t="str">
            <v>H</v>
          </cell>
          <cell r="D1127">
            <v>5.04</v>
          </cell>
          <cell r="E1127">
            <v>0</v>
          </cell>
          <cell r="F1127">
            <v>0</v>
          </cell>
          <cell r="G1127">
            <v>5.04</v>
          </cell>
        </row>
        <row r="1128">
          <cell r="A1128" t="str">
            <v>95118</v>
          </cell>
          <cell r="B1128" t="str">
            <v>USINA MISTURADORA DE SOLOS, CAPACIDADE DE 200 A 500 TON/H, POTENCIA 75KW - DEPRECIAÇÃO. AF_07/2016</v>
          </cell>
          <cell r="C1128" t="str">
            <v>H</v>
          </cell>
          <cell r="D1128">
            <v>49.5</v>
          </cell>
          <cell r="E1128">
            <v>0</v>
          </cell>
          <cell r="F1128">
            <v>0</v>
          </cell>
          <cell r="G1128">
            <v>49.5</v>
          </cell>
        </row>
        <row r="1129">
          <cell r="A1129" t="str">
            <v>95119</v>
          </cell>
          <cell r="B1129" t="str">
            <v>USINA MISTURADORA DE SOLOS, CAPACIDADE DE 200 A 500 TON/H, POTENCIA 75KW - JUROS. AF_07/2016</v>
          </cell>
          <cell r="C1129" t="str">
            <v>H</v>
          </cell>
          <cell r="D1129">
            <v>7.79</v>
          </cell>
          <cell r="E1129">
            <v>0</v>
          </cell>
          <cell r="F1129">
            <v>0</v>
          </cell>
          <cell r="G1129">
            <v>7.79</v>
          </cell>
        </row>
        <row r="1130">
          <cell r="A1130" t="str">
            <v>95120</v>
          </cell>
          <cell r="B1130" t="str">
            <v>USINA MISTURADORA DE SOLOS, CAPACIDADE DE 200 A 500 TON/H, POTENCIA 75KW - MATERIAIS NA OPERAÇÃO. AF_07/2016</v>
          </cell>
          <cell r="C1130" t="str">
            <v>H</v>
          </cell>
          <cell r="D1130">
            <v>53.55</v>
          </cell>
          <cell r="E1130">
            <v>0</v>
          </cell>
          <cell r="F1130">
            <v>0</v>
          </cell>
          <cell r="G1130">
            <v>0</v>
          </cell>
        </row>
        <row r="1131">
          <cell r="A1131" t="str">
            <v>95123</v>
          </cell>
          <cell r="B1131" t="str">
            <v>DISTRIBUIDOR DE AGREGADOS AUTOPROPELIDO, CAP 3 M3, A DIESEL, POTÊNCIA 176CV - DEPRECIAÇÃO. AF_07/2016</v>
          </cell>
          <cell r="C1131" t="str">
            <v>H</v>
          </cell>
          <cell r="D1131">
            <v>16.36</v>
          </cell>
          <cell r="E1131">
            <v>0</v>
          </cell>
          <cell r="F1131">
            <v>0</v>
          </cell>
          <cell r="G1131">
            <v>16.36</v>
          </cell>
        </row>
        <row r="1132">
          <cell r="A1132" t="str">
            <v>95124</v>
          </cell>
          <cell r="B1132" t="str">
            <v>DISTRIBUIDOR DE AGREGADOS AUTOPROPELIDO, C/AP 3 M3, A DIESEL, POTÊNCIA 176CV - JUROS. AF_07/2016</v>
          </cell>
          <cell r="C1132" t="str">
            <v>H</v>
          </cell>
          <cell r="D1132">
            <v>2.57</v>
          </cell>
          <cell r="E1132">
            <v>0</v>
          </cell>
          <cell r="F1132">
            <v>0</v>
          </cell>
          <cell r="G1132">
            <v>2.57</v>
          </cell>
        </row>
        <row r="1133">
          <cell r="A1133" t="str">
            <v>95125</v>
          </cell>
          <cell r="B1133" t="str">
            <v>DISTRIBUIDOR DE AGREGADOS AUTOPROPELIDO, CAP 3 M3, A DIESEL, POTÊNCIA 176CV - MANUTENÇÃO. AF_07/2016</v>
          </cell>
          <cell r="C1133" t="str">
            <v>H</v>
          </cell>
          <cell r="D1133">
            <v>17.899999999999999</v>
          </cell>
          <cell r="E1133">
            <v>0</v>
          </cell>
          <cell r="F1133">
            <v>0</v>
          </cell>
          <cell r="G1133">
            <v>17.899999999999999</v>
          </cell>
        </row>
        <row r="1134">
          <cell r="A1134" t="str">
            <v>95126</v>
          </cell>
          <cell r="B1134" t="str">
            <v>DISTRIBUIDOR DE AGREGADOS AUTOPROPELIDO, CAP 3 M3, A DIESEL, POTÊNCIA 176CV  MATERIAIS NA OPERAÇÃO. AF_07/2016</v>
          </cell>
          <cell r="C1134" t="str">
            <v>H</v>
          </cell>
          <cell r="D1134">
            <v>141.01</v>
          </cell>
          <cell r="E1134">
            <v>0</v>
          </cell>
          <cell r="F1134">
            <v>141.01</v>
          </cell>
          <cell r="G1134">
            <v>0</v>
          </cell>
        </row>
        <row r="1135">
          <cell r="A1135" t="str">
            <v>95129</v>
          </cell>
          <cell r="B1135" t="str">
            <v>MÁQUINA DEMARCADORA DE FAIXA DE TRÁFEGO À FRIO, AUTOPROPELIDA, POTÊNCIA 38 HP - DEPRECIAÇÃO. AF_07/2016</v>
          </cell>
          <cell r="C1135" t="str">
            <v>H</v>
          </cell>
          <cell r="D1135">
            <v>43.83</v>
          </cell>
          <cell r="E1135">
            <v>0</v>
          </cell>
          <cell r="F1135">
            <v>0</v>
          </cell>
          <cell r="G1135">
            <v>43.83</v>
          </cell>
        </row>
        <row r="1136">
          <cell r="A1136" t="str">
            <v>95130</v>
          </cell>
          <cell r="B1136" t="str">
            <v>MÁQUINA DEMARCADORA DE FAIXA DE TRÁFEGO À FRIO, AUTOPROPELIDA, POTÊNCIA 38 HP - JUROS. AF_07/2016</v>
          </cell>
          <cell r="C1136" t="str">
            <v>H</v>
          </cell>
          <cell r="D1136">
            <v>8.1199999999999992</v>
          </cell>
          <cell r="E1136">
            <v>0</v>
          </cell>
          <cell r="F1136">
            <v>0</v>
          </cell>
          <cell r="G1136">
            <v>8.1199999999999992</v>
          </cell>
        </row>
        <row r="1137">
          <cell r="A1137" t="str">
            <v>95131</v>
          </cell>
          <cell r="B1137" t="str">
            <v>MÁQUINA DEMARCADORA DE FAIXA DE TRÁFEGO À FRIO, AUTOPROPELIDA, POTÊNCIA 38 HP - MANUTENÇÃO. AF_07/2016</v>
          </cell>
          <cell r="C1137" t="str">
            <v>H</v>
          </cell>
          <cell r="D1137">
            <v>51.59</v>
          </cell>
          <cell r="E1137">
            <v>0</v>
          </cell>
          <cell r="F1137">
            <v>0</v>
          </cell>
          <cell r="G1137">
            <v>51.59</v>
          </cell>
        </row>
        <row r="1138">
          <cell r="A1138" t="str">
            <v>95132</v>
          </cell>
          <cell r="B1138" t="str">
            <v>MÁQUINA DEMARCADORA DE FAIXA DE TRÁFEGO À FRIO, AUTOPROPELIDA, POTÊNCIA 38 HP - MATERIAIS NA OPERAÇÃO. AF_07/2016</v>
          </cell>
          <cell r="C1138" t="str">
            <v>H</v>
          </cell>
          <cell r="D1138">
            <v>30.88</v>
          </cell>
          <cell r="E1138">
            <v>0</v>
          </cell>
          <cell r="F1138">
            <v>30.88</v>
          </cell>
          <cell r="G1138">
            <v>0</v>
          </cell>
        </row>
        <row r="1139">
          <cell r="A1139" t="str">
            <v>95136</v>
          </cell>
          <cell r="B1139" t="str">
            <v>TALHA MANUAL DE CORRENTE, CAPACIDADE DE 2 TON. COM ELEVAÇÃO DE 3 M - DEPRECIAÇÃO. AF_07/2016</v>
          </cell>
          <cell r="C1139" t="str">
            <v>H</v>
          </cell>
          <cell r="D1139">
            <v>0.03</v>
          </cell>
          <cell r="E1139">
            <v>0</v>
          </cell>
          <cell r="F1139">
            <v>0</v>
          </cell>
          <cell r="G1139">
            <v>0.03</v>
          </cell>
        </row>
        <row r="1140">
          <cell r="A1140" t="str">
            <v>95137</v>
          </cell>
          <cell r="B1140" t="str">
            <v>TALHA MANUAL DE CORRENTE, CAPACIDADE DE 2 TON. COM ELEVAÇÃO DE 3 M - JUROS. AF_07/2016</v>
          </cell>
          <cell r="C1140" t="str">
            <v>H</v>
          </cell>
          <cell r="D1140">
            <v>0</v>
          </cell>
          <cell r="E1140">
            <v>0</v>
          </cell>
          <cell r="F1140">
            <v>0</v>
          </cell>
          <cell r="G1140">
            <v>0</v>
          </cell>
        </row>
        <row r="1141">
          <cell r="A1141" t="str">
            <v>95138</v>
          </cell>
          <cell r="B1141" t="str">
            <v>TALHA MANUAL DE CORRENTE, CAPACIDADE DE 2 TON. COM ELEVAÇÃO DE 3 M - MANUTENÇÃO. AF_07/2016</v>
          </cell>
          <cell r="C1141" t="str">
            <v>H</v>
          </cell>
          <cell r="D1141">
            <v>0.02</v>
          </cell>
          <cell r="E1141">
            <v>0</v>
          </cell>
          <cell r="F1141">
            <v>0</v>
          </cell>
          <cell r="G1141">
            <v>0.02</v>
          </cell>
        </row>
        <row r="1142">
          <cell r="A1142" t="str">
            <v>95208</v>
          </cell>
          <cell r="B1142" t="str">
            <v>GRUA ASCENCIONAL, LANÇA DE 42 M, CAPACIDADE DE 1,5 T A 30 M, ALTURA ATÉ 39 M  DEPRECIAÇÃO. AF_08/2016</v>
          </cell>
          <cell r="C1142" t="str">
            <v>H</v>
          </cell>
          <cell r="D1142">
            <v>51.34</v>
          </cell>
          <cell r="E1142">
            <v>0</v>
          </cell>
          <cell r="F1142">
            <v>0</v>
          </cell>
          <cell r="G1142">
            <v>51.34</v>
          </cell>
        </row>
        <row r="1143">
          <cell r="A1143" t="str">
            <v>95209</v>
          </cell>
          <cell r="B1143" t="str">
            <v>GRUA ASCENCIONAL, LANCA DE 42 M, CAPACIDADE DE 1,5 T A 30 M, ALTURA ATE 39 M  JUROS. AF_08/2016</v>
          </cell>
          <cell r="C1143" t="str">
            <v>H</v>
          </cell>
          <cell r="D1143">
            <v>6.09</v>
          </cell>
          <cell r="E1143">
            <v>0</v>
          </cell>
          <cell r="F1143">
            <v>0</v>
          </cell>
          <cell r="G1143">
            <v>6.09</v>
          </cell>
        </row>
        <row r="1144">
          <cell r="A1144" t="str">
            <v>95210</v>
          </cell>
          <cell r="B1144" t="str">
            <v>GRUA ASCENCIONAL, LANCA DE 42 M, CAPACIDADE DE 1,5 T A 30 M, ALTURA ATE 39 M  MANUTENÇÃO. AF_08/2016</v>
          </cell>
          <cell r="C1144" t="str">
            <v>H</v>
          </cell>
          <cell r="D1144">
            <v>56.16</v>
          </cell>
          <cell r="E1144">
            <v>0</v>
          </cell>
          <cell r="F1144">
            <v>0</v>
          </cell>
          <cell r="G1144">
            <v>56.16</v>
          </cell>
        </row>
        <row r="1145">
          <cell r="A1145" t="str">
            <v>95211</v>
          </cell>
          <cell r="B1145" t="str">
            <v>GRUA ASCENCIONAL, LANCA DE 42 M, CAPACIDADE DE 1,5 T A 30 M, ALTURA ATE 39 M  MATERIAIS NA OPERAÇÃO. AF_08/2016</v>
          </cell>
          <cell r="C1145" t="str">
            <v>H</v>
          </cell>
          <cell r="D1145">
            <v>7.85</v>
          </cell>
          <cell r="E1145">
            <v>0</v>
          </cell>
          <cell r="F1145">
            <v>0</v>
          </cell>
          <cell r="G1145">
            <v>0</v>
          </cell>
        </row>
        <row r="1146">
          <cell r="A1146" t="str">
            <v>95217</v>
          </cell>
          <cell r="B1146" t="str">
            <v>PULVERIZADOR DE TINTA ELÉTRICO/MÁQUINA DE PINTURA AIRLESS, VAZÃO 2 L/MIN - MATERIAIS NA OPERAÇÃO. AF_08/2016</v>
          </cell>
          <cell r="C1146" t="str">
            <v>H</v>
          </cell>
          <cell r="D1146">
            <v>0.52</v>
          </cell>
          <cell r="E1146">
            <v>0</v>
          </cell>
          <cell r="F1146">
            <v>0</v>
          </cell>
          <cell r="G1146">
            <v>0</v>
          </cell>
        </row>
        <row r="1147">
          <cell r="A1147" t="str">
            <v>95255</v>
          </cell>
          <cell r="B1147" t="str">
            <v>MARTELO DEMOLIDOR PNEUMÁTICO MANUAL, 32 KG - DEPRECIAÇÃO. AF_09/2016</v>
          </cell>
          <cell r="C1147" t="str">
            <v>H</v>
          </cell>
          <cell r="D1147">
            <v>1.6</v>
          </cell>
          <cell r="E1147">
            <v>0</v>
          </cell>
          <cell r="F1147">
            <v>0</v>
          </cell>
          <cell r="G1147">
            <v>1.6</v>
          </cell>
        </row>
        <row r="1148">
          <cell r="A1148" t="str">
            <v>95256</v>
          </cell>
          <cell r="B1148" t="str">
            <v>MARTELO DEMOLIDOR PNEUMÁTICO MANUAL, 32 KG - JUROS. AF_09/2016</v>
          </cell>
          <cell r="C1148" t="str">
            <v>H</v>
          </cell>
          <cell r="D1148">
            <v>0.19</v>
          </cell>
          <cell r="E1148">
            <v>0</v>
          </cell>
          <cell r="F1148">
            <v>0</v>
          </cell>
          <cell r="G1148">
            <v>0.19</v>
          </cell>
        </row>
        <row r="1149">
          <cell r="A1149" t="str">
            <v>95257</v>
          </cell>
          <cell r="B1149" t="str">
            <v>MARTELO DEMOLIDOR PNEUMÁTICO MANUAL, 32 KG - MANUTENÇÃO. AF_09/2016</v>
          </cell>
          <cell r="C1149" t="str">
            <v>H</v>
          </cell>
          <cell r="D1149">
            <v>2.0099999999999998</v>
          </cell>
          <cell r="E1149">
            <v>0</v>
          </cell>
          <cell r="F1149">
            <v>0</v>
          </cell>
          <cell r="G1149">
            <v>2.0099999999999998</v>
          </cell>
        </row>
        <row r="1150">
          <cell r="A1150" t="str">
            <v>95260</v>
          </cell>
          <cell r="B1150" t="str">
            <v>COMPACTADOR DE SOLOS DE PERCUSÃO (SOQUETE) COM MOTOR A GASOLINA, POTÊNCIA 3 CV - DEPRECIAÇÃO. AF_09/2016</v>
          </cell>
          <cell r="C1150" t="str">
            <v>H</v>
          </cell>
          <cell r="D1150">
            <v>0.81</v>
          </cell>
          <cell r="E1150">
            <v>0</v>
          </cell>
          <cell r="F1150">
            <v>0</v>
          </cell>
          <cell r="G1150">
            <v>0.81</v>
          </cell>
        </row>
        <row r="1151">
          <cell r="A1151" t="str">
            <v>95261</v>
          </cell>
          <cell r="B1151" t="str">
            <v>COMPACTADOR DE SOLOS DE PERCUSÃO (SOQUETE) COM MOTOR A GASOLINA, POTÊNCIA 3 CV - JUROS. AF_09/2016</v>
          </cell>
          <cell r="C1151" t="str">
            <v>H</v>
          </cell>
          <cell r="D1151">
            <v>0.18</v>
          </cell>
          <cell r="E1151">
            <v>0</v>
          </cell>
          <cell r="F1151">
            <v>0</v>
          </cell>
          <cell r="G1151">
            <v>0.18</v>
          </cell>
        </row>
        <row r="1152">
          <cell r="A1152" t="str">
            <v>95262</v>
          </cell>
          <cell r="B1152" t="str">
            <v>COMPACTADOR DE SOLOS DE PERCUSÃO (SOQUETE) COM MOTOR A GASOLINA, POTÊNCIA 3 CV - MANUTENÇÃO. AF_09/2016</v>
          </cell>
          <cell r="C1152" t="str">
            <v>H</v>
          </cell>
          <cell r="D1152">
            <v>1.67</v>
          </cell>
          <cell r="E1152">
            <v>0</v>
          </cell>
          <cell r="F1152">
            <v>0</v>
          </cell>
          <cell r="G1152">
            <v>1.67</v>
          </cell>
        </row>
        <row r="1153">
          <cell r="A1153" t="str">
            <v>95263</v>
          </cell>
          <cell r="B1153" t="str">
            <v>COMPACTADOR DE SOLOS DE PERCUSÃO (SOQUETE) COM MOTOR A GASOLINA, POTÊNCIA 3 CV - MATERIAIS NA OPERAÇÃO. AF_09/2016</v>
          </cell>
          <cell r="C1153" t="str">
            <v>H</v>
          </cell>
          <cell r="D1153">
            <v>4.22</v>
          </cell>
          <cell r="E1153">
            <v>0</v>
          </cell>
          <cell r="F1153">
            <v>4.22</v>
          </cell>
          <cell r="G1153">
            <v>0</v>
          </cell>
        </row>
        <row r="1154">
          <cell r="A1154" t="str">
            <v>95266</v>
          </cell>
          <cell r="B1154" t="str">
            <v>RÉGUA VIBRATÓRIA DUPLA PARA CONCRETO, PESO DE 60KG, COMPRIMENTO 4 M, COM MOTOR A GASOLINA, POTÊNCIA 5,5 HP - DEPRECIAÇÃO. AF_09/2016</v>
          </cell>
          <cell r="C1154" t="str">
            <v>H</v>
          </cell>
          <cell r="D1154">
            <v>0.5</v>
          </cell>
          <cell r="E1154">
            <v>0</v>
          </cell>
          <cell r="F1154">
            <v>0</v>
          </cell>
          <cell r="G1154">
            <v>0.5</v>
          </cell>
        </row>
        <row r="1155">
          <cell r="A1155" t="str">
            <v>95267</v>
          </cell>
          <cell r="B1155" t="str">
            <v>RÉGUA VIBRATÓRIA DUPLA PARA CONCRETO, PESO DE 60KG, COMPRIMENTO 4 M, COM MOTOR A GASOLINA, POTÊNCIA 5,5 HP - JUROS. AF_09/2016</v>
          </cell>
          <cell r="C1155" t="str">
            <v>H</v>
          </cell>
          <cell r="D1155">
            <v>0.05</v>
          </cell>
          <cell r="E1155">
            <v>0</v>
          </cell>
          <cell r="F1155">
            <v>0</v>
          </cell>
          <cell r="G1155">
            <v>0.05</v>
          </cell>
        </row>
        <row r="1156">
          <cell r="A1156" t="str">
            <v>95268</v>
          </cell>
          <cell r="B1156" t="str">
            <v>RÉGUA VIBRATÓRIA DUPLA PARA CONCRETO, PESO DE 60KG, COMPRIMENTO 4 M, COM MOTOR A GASOLINA, POTÊNCIA 5,5 HP - MANUTENÇÃO. AF_09/2016</v>
          </cell>
          <cell r="C1156" t="str">
            <v>H</v>
          </cell>
          <cell r="D1156">
            <v>0.49</v>
          </cell>
          <cell r="E1156">
            <v>0</v>
          </cell>
          <cell r="F1156">
            <v>0</v>
          </cell>
          <cell r="G1156">
            <v>0.49</v>
          </cell>
        </row>
        <row r="1157">
          <cell r="A1157" t="str">
            <v>95269</v>
          </cell>
          <cell r="B1157" t="str">
            <v>RÉGUA VIBRATÓRIA DUPLA PARA CONCRETO, PESO DE 60KG, COMPRIMENTO 4 M, COM MOTOR A GASOLINA, POTÊNCIA 5,5 HP  MATERIAIS NA OPERAÇÃO. AF_09/2016</v>
          </cell>
          <cell r="C1157" t="str">
            <v>H</v>
          </cell>
          <cell r="D1157">
            <v>7.8</v>
          </cell>
          <cell r="E1157">
            <v>0</v>
          </cell>
          <cell r="F1157">
            <v>7.8</v>
          </cell>
          <cell r="G1157">
            <v>0</v>
          </cell>
        </row>
        <row r="1158">
          <cell r="A1158" t="str">
            <v>95272</v>
          </cell>
          <cell r="B1158" t="str">
            <v>POLIDORA DE PISO (POLITRIZ), PESO DE 100KG, DIÂMETRO 450 MM, MOTOR ELÉTRICO, POTÊNCIA 4 HP - DEPRECIAÇÃO. AF_09/2016</v>
          </cell>
          <cell r="C1158" t="str">
            <v>H</v>
          </cell>
          <cell r="D1158">
            <v>0.49</v>
          </cell>
          <cell r="E1158">
            <v>0</v>
          </cell>
          <cell r="F1158">
            <v>0</v>
          </cell>
          <cell r="G1158">
            <v>0.49</v>
          </cell>
        </row>
        <row r="1159">
          <cell r="A1159" t="str">
            <v>95273</v>
          </cell>
          <cell r="B1159" t="str">
            <v>POLIDORA DE PISO (POLITRIZ), PESO DE 100KG, DIÂMETRO 450 MM, MOTOR ELÉTRICO, POTÊNCIA 4 HP - JUROS. AF_09/2016</v>
          </cell>
          <cell r="C1159" t="str">
            <v>H</v>
          </cell>
          <cell r="D1159">
            <v>0.05</v>
          </cell>
          <cell r="E1159">
            <v>0</v>
          </cell>
          <cell r="F1159">
            <v>0</v>
          </cell>
          <cell r="G1159">
            <v>0.05</v>
          </cell>
        </row>
        <row r="1160">
          <cell r="A1160" t="str">
            <v>95274</v>
          </cell>
          <cell r="B1160" t="str">
            <v>POLIDORA DE PISO (POLITRIZ), PESO DE 100KG, DIÂMETRO 450 MM, MOTOR ELÉTRICO, POTÊNCIA 4 HP - MANUTENÇÃO. AF_09/2016</v>
          </cell>
          <cell r="C1160" t="str">
            <v>H</v>
          </cell>
          <cell r="D1160">
            <v>0.38</v>
          </cell>
          <cell r="E1160">
            <v>0</v>
          </cell>
          <cell r="F1160">
            <v>0</v>
          </cell>
          <cell r="G1160">
            <v>0.38</v>
          </cell>
        </row>
        <row r="1161">
          <cell r="A1161" t="str">
            <v>95275</v>
          </cell>
          <cell r="B1161" t="str">
            <v>POLIDORA DE PISO (POLITRIZ), PESO DE 100KG, DIÂMETRO 450 MM, MOTOR ELÉTRICO, POTÊNCIA 4 HP  MATERIAIS NA OPERAÇÃO. AF_09/2016</v>
          </cell>
          <cell r="C1161" t="str">
            <v>H</v>
          </cell>
          <cell r="D1161">
            <v>2.13</v>
          </cell>
          <cell r="E1161">
            <v>0</v>
          </cell>
          <cell r="F1161">
            <v>0</v>
          </cell>
          <cell r="G1161">
            <v>0</v>
          </cell>
        </row>
        <row r="1162">
          <cell r="A1162" t="str">
            <v>95278</v>
          </cell>
          <cell r="B1162" t="str">
            <v>DESEMPENADEIRA DE CONCRETO, PESO DE 78 KG, 4 PÁS, MOTOR A GASOLINA, POTÊNCIA 5,5 HP - DEPRECIAÇÃO. AF_09/2016</v>
          </cell>
          <cell r="C1162" t="str">
            <v>H</v>
          </cell>
          <cell r="D1162">
            <v>0.6</v>
          </cell>
          <cell r="E1162">
            <v>0</v>
          </cell>
          <cell r="F1162">
            <v>0</v>
          </cell>
          <cell r="G1162">
            <v>0.6</v>
          </cell>
        </row>
        <row r="1163">
          <cell r="A1163" t="str">
            <v>95279</v>
          </cell>
          <cell r="B1163" t="str">
            <v>DESEMPENADEIRA DE CONCRETO, PESO DE 78 KG, 4 PÁS, MOTOR A GASOLINA, POTÊNCIA 5,5 HP - JUROS. AF_09/2016</v>
          </cell>
          <cell r="C1163" t="str">
            <v>H</v>
          </cell>
          <cell r="D1163">
            <v>0.06</v>
          </cell>
          <cell r="E1163">
            <v>0</v>
          </cell>
          <cell r="F1163">
            <v>0</v>
          </cell>
          <cell r="G1163">
            <v>0.06</v>
          </cell>
        </row>
        <row r="1164">
          <cell r="A1164" t="str">
            <v>95280</v>
          </cell>
          <cell r="B1164" t="str">
            <v>DESEMPENADEIRA DE CONCRETO, PESO DE 78 KG, 4 PÁS, MOTOR A GASOLINA, POTÊNCIA 5,5 HP - MANUTENÇÃO. AF_09/2016</v>
          </cell>
          <cell r="C1164" t="str">
            <v>H</v>
          </cell>
          <cell r="D1164">
            <v>0.57999999999999996</v>
          </cell>
          <cell r="E1164">
            <v>0</v>
          </cell>
          <cell r="F1164">
            <v>0</v>
          </cell>
          <cell r="G1164">
            <v>0.57999999999999996</v>
          </cell>
        </row>
        <row r="1165">
          <cell r="A1165" t="str">
            <v>95281</v>
          </cell>
          <cell r="B1165" t="str">
            <v>DESEMPENADEIRA DE CONCRETO, PESO DE 78 KG, 4 PÁS, MOTOR A GASOLINA, POTÊNCIA 5,5 HP   MATERIAIS NA OPERAÇÃO. AF_09/2016</v>
          </cell>
          <cell r="C1165" t="str">
            <v>H</v>
          </cell>
          <cell r="D1165">
            <v>7.8</v>
          </cell>
          <cell r="E1165">
            <v>0</v>
          </cell>
          <cell r="F1165">
            <v>7.8</v>
          </cell>
          <cell r="G1165">
            <v>0</v>
          </cell>
        </row>
        <row r="1166">
          <cell r="A1166" t="str">
            <v>95617</v>
          </cell>
          <cell r="B1166" t="str">
            <v>PERFURATRIZ PNEUMATICA MANUAL DE PESO MEDIO, MARTELETE, 18KG, COMPRIMENTO MÁXIMO DE CURSO DE 6 M, DIAMETRO DO PISTAO DE 5,5 CM - DEPRECIAÇÃO. AF_11/2016</v>
          </cell>
          <cell r="C1166" t="str">
            <v>H</v>
          </cell>
          <cell r="D1166">
            <v>1.31</v>
          </cell>
          <cell r="E1166">
            <v>0</v>
          </cell>
          <cell r="F1166">
            <v>0</v>
          </cell>
          <cell r="G1166">
            <v>1.31</v>
          </cell>
        </row>
        <row r="1167">
          <cell r="A1167" t="str">
            <v>95618</v>
          </cell>
          <cell r="B1167" t="str">
            <v>PERFURATRIZ PNEUMATICA MANUAL DE PESO MEDIO, MARTELETE, 18KG, COMPRIMENTO MÁXIMO DE CURSO DE 6 M, DIAMETRO DO PISTAO DE 5,5 CM - JUROS. AF_11/2016</v>
          </cell>
          <cell r="C1167" t="str">
            <v>H</v>
          </cell>
          <cell r="D1167">
            <v>0.15</v>
          </cell>
          <cell r="E1167">
            <v>0</v>
          </cell>
          <cell r="F1167">
            <v>0</v>
          </cell>
          <cell r="G1167">
            <v>0.15</v>
          </cell>
        </row>
        <row r="1168">
          <cell r="A1168" t="str">
            <v>95619</v>
          </cell>
          <cell r="B1168" t="str">
            <v>PERFURATRIZ PNEUMATICA MANUAL DE PESO MEDIO, MARTELETE, 18KG, COMPRIMENTO MÁXIMO DE CURSO DE 6 M, DIAMETRO DO PISTAO DE 5,5 CM - MANUTENÇÃO. AF_11/2016</v>
          </cell>
          <cell r="C1168" t="str">
            <v>H</v>
          </cell>
          <cell r="D1168">
            <v>1.64</v>
          </cell>
          <cell r="E1168">
            <v>0</v>
          </cell>
          <cell r="F1168">
            <v>0</v>
          </cell>
          <cell r="G1168">
            <v>1.64</v>
          </cell>
        </row>
        <row r="1169">
          <cell r="A1169" t="str">
            <v>95627</v>
          </cell>
          <cell r="B1169" t="str">
            <v>ROLO COMPACTADOR VIBRATORIO TANDEM, ACO LISO, POTENCIA 125 HP, PESO SEM/COM LASTRO 10,20/11,65 T, LARGURA DE TRABALHO 1,73 M - DEPRECIAÇÃO. AF_11/2016</v>
          </cell>
          <cell r="C1169" t="str">
            <v>H</v>
          </cell>
          <cell r="D1169">
            <v>41.19</v>
          </cell>
          <cell r="E1169">
            <v>0</v>
          </cell>
          <cell r="F1169">
            <v>0</v>
          </cell>
          <cell r="G1169">
            <v>41.19</v>
          </cell>
        </row>
        <row r="1170">
          <cell r="A1170" t="str">
            <v>95628</v>
          </cell>
          <cell r="B1170" t="str">
            <v>ROLO COMPACTADOR VIBRATORIO TANDEM, ACO LISO, POTENCIA 125 HP, PESO SEM/COM LASTRO 10,20/11,65 T, LARGURA DE TRABALHO 1,73 M - JUROS. AF_11/2016</v>
          </cell>
          <cell r="C1170" t="str">
            <v>H</v>
          </cell>
          <cell r="D1170">
            <v>5.71</v>
          </cell>
          <cell r="E1170">
            <v>0</v>
          </cell>
          <cell r="F1170">
            <v>0</v>
          </cell>
          <cell r="G1170">
            <v>5.71</v>
          </cell>
        </row>
        <row r="1171">
          <cell r="A1171" t="str">
            <v>95629</v>
          </cell>
          <cell r="B1171" t="str">
            <v>ROLO COMPACTADOR VIBRATORIO TANDEM, ACO LISO, POTENCIA 125 HP, PESO SEM/COM LASTRO 10,20/11,65 T, LARGURA DE TRABALHO 1,73 M - MANUTENÇÃO. AF_11/2016</v>
          </cell>
          <cell r="C1171" t="str">
            <v>H</v>
          </cell>
          <cell r="D1171">
            <v>51.55</v>
          </cell>
          <cell r="E1171">
            <v>0</v>
          </cell>
          <cell r="F1171">
            <v>0</v>
          </cell>
          <cell r="G1171">
            <v>51.55</v>
          </cell>
        </row>
        <row r="1172">
          <cell r="A1172" t="str">
            <v>95630</v>
          </cell>
          <cell r="B1172" t="str">
            <v>ROLO COMPACTADOR VIBRATORIO TANDEM, ACO LISO, POTENCIA 125 HP, PESO SEM/COM LASTRO 10,20/11,65 T, LARGURA DE TRABALHO 1,73 M - MATERIAIS NA OPERAÇÃO. AF_11/2016</v>
          </cell>
          <cell r="C1172" t="str">
            <v>H</v>
          </cell>
          <cell r="D1172">
            <v>85.49</v>
          </cell>
          <cell r="E1172">
            <v>0</v>
          </cell>
          <cell r="F1172">
            <v>85.49</v>
          </cell>
          <cell r="G1172">
            <v>0</v>
          </cell>
        </row>
        <row r="1173">
          <cell r="A1173" t="str">
            <v>95698</v>
          </cell>
          <cell r="B1173" t="str">
            <v>PERFURATRIZ MANUAL, TORQUE MAXIMO 55 KGF.M, POTENCIA 5 CV, COM DIAMETRO MAXIMO 8 1/2" - DEPRECIAÇÃO. AF_11/2016</v>
          </cell>
          <cell r="C1173" t="str">
            <v>H</v>
          </cell>
          <cell r="D1173">
            <v>5.34</v>
          </cell>
          <cell r="E1173">
            <v>0</v>
          </cell>
          <cell r="F1173">
            <v>0</v>
          </cell>
          <cell r="G1173">
            <v>5.34</v>
          </cell>
        </row>
        <row r="1174">
          <cell r="A1174" t="str">
            <v>95699</v>
          </cell>
          <cell r="B1174" t="str">
            <v>PERFURATRIZ MANUAL, TORQUE MAXIMO 55 KGF.M, POTENCIA 5 CV, COM DIAMETRO MAXIMO 8 1/2" - JUROS. AF_11/2016</v>
          </cell>
          <cell r="C1174" t="str">
            <v>H</v>
          </cell>
          <cell r="D1174">
            <v>0.63</v>
          </cell>
          <cell r="E1174">
            <v>0</v>
          </cell>
          <cell r="F1174">
            <v>0</v>
          </cell>
          <cell r="G1174">
            <v>0.63</v>
          </cell>
        </row>
        <row r="1175">
          <cell r="A1175" t="str">
            <v>95700</v>
          </cell>
          <cell r="B1175" t="str">
            <v>PERFURATRIZ MANUAL, TORQUE MAXIMO 55 KGF.M, POTENCIA 5 CV, COM DIAMETRO MAXIMO 8 1/2" - MANUTENÇÃO. AF_11/2016</v>
          </cell>
          <cell r="C1175" t="str">
            <v>H</v>
          </cell>
          <cell r="D1175">
            <v>6.68</v>
          </cell>
          <cell r="E1175">
            <v>0</v>
          </cell>
          <cell r="F1175">
            <v>0</v>
          </cell>
          <cell r="G1175">
            <v>6.68</v>
          </cell>
        </row>
        <row r="1176">
          <cell r="A1176" t="str">
            <v>95701</v>
          </cell>
          <cell r="B1176" t="str">
            <v>PERFURATRIZ MANUAL, TORQUE MAXIMO 55 KGF.M, POTENCIA 5 CV, COM DIAMETRO MAXIMO 8 1/2" - MATERIAIS NA OPERAÇÃO. AF_11/2016</v>
          </cell>
          <cell r="C1176" t="str">
            <v>H</v>
          </cell>
          <cell r="D1176">
            <v>2.62</v>
          </cell>
          <cell r="E1176">
            <v>0</v>
          </cell>
          <cell r="F1176">
            <v>0</v>
          </cell>
          <cell r="G1176">
            <v>0</v>
          </cell>
        </row>
        <row r="1177">
          <cell r="A1177" t="str">
            <v>95704</v>
          </cell>
          <cell r="B1177" t="str">
            <v>PERFURATRIZ SOBRE ESTEIRA, TORQUE MÁXIMO 600 KGF, POTÊNCIA ENTRE 50 E 60 HP, DIÂMETRO MÁXIMO 10 - DEPRECIAÇÃO. AF_11/2016</v>
          </cell>
          <cell r="C1177" t="str">
            <v>H</v>
          </cell>
          <cell r="D1177">
            <v>52.99</v>
          </cell>
          <cell r="E1177">
            <v>0</v>
          </cell>
          <cell r="F1177">
            <v>0</v>
          </cell>
          <cell r="G1177">
            <v>52.99</v>
          </cell>
        </row>
        <row r="1178">
          <cell r="A1178" t="str">
            <v>95705</v>
          </cell>
          <cell r="B1178" t="str">
            <v>PERFURATRIZ SOBRE ESTEIRA, TORQUE MÁXIMO 600 KGF, POTÊNCIA ENTRE 50 E 60 HP, DIÂMETRO MÁXIMO 10 - JUROS. AF_11/2016</v>
          </cell>
          <cell r="C1178" t="str">
            <v>H</v>
          </cell>
          <cell r="D1178">
            <v>7.25</v>
          </cell>
          <cell r="E1178">
            <v>0</v>
          </cell>
          <cell r="F1178">
            <v>0</v>
          </cell>
          <cell r="G1178">
            <v>7.25</v>
          </cell>
        </row>
        <row r="1179">
          <cell r="A1179" t="str">
            <v>95706</v>
          </cell>
          <cell r="B1179" t="str">
            <v>PERFURATRIZ SOBRE ESTEIRA, TORQUE MÁXIMO 600 KGF, POTÊNCIA ENTRE 50 E 60 HP, DIÂMETRO MÁXIMO 10 - MANUTENÇÃO. AF_11/2016</v>
          </cell>
          <cell r="C1179" t="str">
            <v>H</v>
          </cell>
          <cell r="D1179">
            <v>66.31</v>
          </cell>
          <cell r="E1179">
            <v>0</v>
          </cell>
          <cell r="F1179">
            <v>0</v>
          </cell>
          <cell r="G1179">
            <v>66.31</v>
          </cell>
        </row>
        <row r="1180">
          <cell r="A1180" t="str">
            <v>95707</v>
          </cell>
          <cell r="B1180" t="str">
            <v>PERFURATRIZ SOBRE ESTEIRA, TORQUE MÁXIMO 600 KGF, POTÊNCIA ENTRE 50 E 60 HP, DIÂMETRO MÁXIMO 10 - MATERIAIS NA OPERAÇÃO. AF_11/2016</v>
          </cell>
          <cell r="C1180" t="str">
            <v>H</v>
          </cell>
          <cell r="D1180">
            <v>3.44</v>
          </cell>
          <cell r="E1180">
            <v>0</v>
          </cell>
          <cell r="F1180">
            <v>0</v>
          </cell>
          <cell r="G1180">
            <v>0</v>
          </cell>
        </row>
        <row r="1181">
          <cell r="A1181" t="str">
            <v>95710</v>
          </cell>
          <cell r="B1181" t="str">
            <v>ESCAVADEIRA HIDRAULICA SOBRE ESTEIRA, COM GARRA GIRATORIA DE MANDIBULAS, PESO OPERACIONAL ENTRE 22,00 E 25,50 TON, POTENCIA LIQUIDA ENTRE 150 E 160 HP - DEPRECIAÇÃO. AF_11/2016</v>
          </cell>
          <cell r="C1181" t="str">
            <v>H</v>
          </cell>
          <cell r="D1181">
            <v>63.69</v>
          </cell>
          <cell r="E1181">
            <v>0</v>
          </cell>
          <cell r="F1181">
            <v>0</v>
          </cell>
          <cell r="G1181">
            <v>63.69</v>
          </cell>
        </row>
        <row r="1182">
          <cell r="A1182" t="str">
            <v>95711</v>
          </cell>
          <cell r="B1182" t="str">
            <v>ESCAVADEIRA HIDRAULICA SOBRE ESTEIRA, COM GARRA GIRATORIA DE MANDIBULAS, PESO OPERACIONAL ENTRE 22,00 E 25,50 TON, POTENCIA LIQUIDA ENTRE 150 E 160 HP - JUROS. AF_11/2016</v>
          </cell>
          <cell r="C1182" t="str">
            <v>H</v>
          </cell>
          <cell r="D1182">
            <v>8.64</v>
          </cell>
          <cell r="E1182">
            <v>0</v>
          </cell>
          <cell r="F1182">
            <v>0</v>
          </cell>
          <cell r="G1182">
            <v>8.64</v>
          </cell>
        </row>
        <row r="1183">
          <cell r="A1183" t="str">
            <v>95712</v>
          </cell>
          <cell r="B1183" t="str">
            <v>ESCAVADEIRA HIDRAULICA SOBRE ESTEIRA, COM GARRA GIRATORIA DE MANDIBULAS, PESO OPERACIONAL ENTRE 22,00 E 25,50 TON, POTENCIA LIQUIDA ENTRE 150 E 160 HP - MANUTENÇÃO. AF_11/2016</v>
          </cell>
          <cell r="C1183" t="str">
            <v>H</v>
          </cell>
          <cell r="D1183">
            <v>79.61</v>
          </cell>
          <cell r="E1183">
            <v>0</v>
          </cell>
          <cell r="F1183">
            <v>0</v>
          </cell>
          <cell r="G1183">
            <v>79.61</v>
          </cell>
        </row>
        <row r="1184">
          <cell r="A1184" t="str">
            <v>95713</v>
          </cell>
          <cell r="B1184" t="str">
            <v>ESCAVADEIRA HIDRAULICA SOBRE ESTEIRA, COM GARRA GIRATORIA DE MANDIBULAS, PESO OPERACIONAL ENTRE 22,00 E 25,50 TON, POTENCIA LIQUIDA ENTRE 150 E 160 HP - MATERIAIS NA OPERAÇÃO. AF_11/2016</v>
          </cell>
          <cell r="C1184" t="str">
            <v>H</v>
          </cell>
          <cell r="D1184">
            <v>86.12</v>
          </cell>
          <cell r="E1184">
            <v>0</v>
          </cell>
          <cell r="F1184">
            <v>86.12</v>
          </cell>
          <cell r="G1184">
            <v>0</v>
          </cell>
        </row>
        <row r="1185">
          <cell r="A1185" t="str">
            <v>95716</v>
          </cell>
          <cell r="B1185" t="str">
            <v>ESCAVADEIRA HIDRAULICA SOBRE ESTEIRA, EQUIPADA COM CLAMSHELL, COM CAPACIDADE DA CAÇAMBA ENTRE 1,20 E 1,50 M3, PESO OPERACIONAL ENTRE 20,00 E 22,00 TON, POTENCIA LIQUIDA ENTRE 150 E 160 HP - DEPRECIAÇÃO. AF_11/2016</v>
          </cell>
          <cell r="C1185" t="str">
            <v>H</v>
          </cell>
          <cell r="D1185">
            <v>61.31</v>
          </cell>
          <cell r="E1185">
            <v>0</v>
          </cell>
          <cell r="F1185">
            <v>0</v>
          </cell>
          <cell r="G1185">
            <v>61.31</v>
          </cell>
        </row>
        <row r="1186">
          <cell r="A1186" t="str">
            <v>95717</v>
          </cell>
          <cell r="B1186" t="str">
            <v>ESCAVADEIRA HIDRAULICA SOBRE ESTEIRA, EQUIPADA COM CLAMSHELL, COM CAPACIDADE DA CAÇAMBA ENTRE 1,20 E 1,50 M3, PESO OPERACIONAL ENTRE 20,00 E 22,00 TON, POTENCIA LIQUIDA ENTRE 150 E 160 HP - JUROS. AF_11/2016</v>
          </cell>
          <cell r="C1186" t="str">
            <v>H</v>
          </cell>
          <cell r="D1186">
            <v>8.32</v>
          </cell>
          <cell r="E1186">
            <v>0</v>
          </cell>
          <cell r="F1186">
            <v>0</v>
          </cell>
          <cell r="G1186">
            <v>8.32</v>
          </cell>
        </row>
        <row r="1187">
          <cell r="A1187" t="str">
            <v>95718</v>
          </cell>
          <cell r="B1187" t="str">
            <v>ESCAVADEIRA HIDRAULICA SOBRE ESTEIRA, EQUIPADA COM CLAMSHELL, COM CAPACIDADE DA CAÇAMBA ENTRE 1,20 E 1,50 M3, PESO OPERACIONAL ENTRE 20,00 E 22,00 TON, POTENCIA LIQUIDA ENTRE 150 E 160 HP - MANUTENÇÃO. AF_11/2016</v>
          </cell>
          <cell r="C1187" t="str">
            <v>H</v>
          </cell>
          <cell r="D1187">
            <v>76.64</v>
          </cell>
          <cell r="E1187">
            <v>0</v>
          </cell>
          <cell r="F1187">
            <v>0</v>
          </cell>
          <cell r="G1187">
            <v>76.64</v>
          </cell>
        </row>
        <row r="1188">
          <cell r="A1188" t="str">
            <v>95719</v>
          </cell>
          <cell r="B1188" t="str">
            <v>ESCAVADEIRA HIDRAULICA SOBRE ESTEIRA, EQUIPADA COM CLAMSHELL, COM CAPACIDADE DA CAÇAMBA ENTRE 1,20 E 1,50 M3, PESO OPERACIONAL ENTRE 20,00 E 22,00 TON, POTENCIA LIQUIDA ENTRE 150 E 160 HP - MATERIAIS NA OPERAÇÃO. AF_11/2016</v>
          </cell>
          <cell r="C1188" t="str">
            <v>H</v>
          </cell>
          <cell r="D1188">
            <v>86.12</v>
          </cell>
          <cell r="E1188">
            <v>0</v>
          </cell>
          <cell r="F1188">
            <v>86.12</v>
          </cell>
          <cell r="G1188">
            <v>0</v>
          </cell>
        </row>
        <row r="1189">
          <cell r="A1189" t="str">
            <v>95869</v>
          </cell>
          <cell r="B1189" t="str">
            <v>GRUPO GERADOR COM CARENAGEM, MOTOR DIESEL POTÊNCIA STANDART ENTRE 250 E 260 KVA - JUROS. AF_12/2016</v>
          </cell>
          <cell r="C1189" t="str">
            <v>H</v>
          </cell>
          <cell r="D1189">
            <v>1.77</v>
          </cell>
          <cell r="E1189">
            <v>0</v>
          </cell>
          <cell r="F1189">
            <v>0</v>
          </cell>
          <cell r="G1189">
            <v>1.77</v>
          </cell>
        </row>
        <row r="1190">
          <cell r="A1190" t="str">
            <v>95870</v>
          </cell>
          <cell r="B1190" t="str">
            <v>GRUPO GERADOR COM CARENAGEM, MOTOR DIESEL POTÊNCIA STANDART ENTRE 250 E 260 KVA - MANUTENÇÃO. AF_12/2016</v>
          </cell>
          <cell r="C1190" t="str">
            <v>H</v>
          </cell>
          <cell r="D1190">
            <v>8.7799999999999994</v>
          </cell>
          <cell r="E1190">
            <v>0</v>
          </cell>
          <cell r="F1190">
            <v>0</v>
          </cell>
          <cell r="G1190">
            <v>8.7799999999999994</v>
          </cell>
        </row>
        <row r="1191">
          <cell r="A1191" t="str">
            <v>95871</v>
          </cell>
          <cell r="B1191" t="str">
            <v>GRUPO GERADOR COM CARENAGEM, MOTOR DIESEL POTÊNCIA STANDART ENTRE 250 E 260 KVA - MATERIAIS NA OPERAÇÃO. AF_12/2016</v>
          </cell>
          <cell r="C1191" t="str">
            <v>H</v>
          </cell>
          <cell r="D1191">
            <v>261.51</v>
          </cell>
          <cell r="E1191">
            <v>0</v>
          </cell>
          <cell r="F1191">
            <v>261.51</v>
          </cell>
          <cell r="G1191">
            <v>0</v>
          </cell>
        </row>
        <row r="1192">
          <cell r="A1192" t="str">
            <v>95874</v>
          </cell>
          <cell r="B1192" t="str">
            <v>GRUPO GERADOR COM CARENAGEM, MOTOR DIESEL POTÊNCIA STANDART ENTRE 250 E 260 KVA - DEPRECIAÇÃO. AF_12/2016</v>
          </cell>
          <cell r="C1192" t="str">
            <v>H</v>
          </cell>
          <cell r="D1192">
            <v>9.84</v>
          </cell>
          <cell r="E1192">
            <v>0</v>
          </cell>
          <cell r="F1192">
            <v>0</v>
          </cell>
          <cell r="G1192">
            <v>9.84</v>
          </cell>
        </row>
        <row r="1193">
          <cell r="A1193" t="str">
            <v>96008</v>
          </cell>
          <cell r="B1193" t="str">
            <v>TRATOR DE PNEUS COM POTÊNCIA DE 122 CV, TRAÇÃO 4X4, COM VASSOURA MECÂNICA ACOPLADA - DEPRECIAÇÃO. AF_02/2017</v>
          </cell>
          <cell r="C1193" t="str">
            <v>H</v>
          </cell>
          <cell r="D1193">
            <v>27.02</v>
          </cell>
          <cell r="E1193">
            <v>0</v>
          </cell>
          <cell r="F1193">
            <v>0</v>
          </cell>
          <cell r="G1193">
            <v>27.02</v>
          </cell>
        </row>
        <row r="1194">
          <cell r="A1194" t="str">
            <v>96009</v>
          </cell>
          <cell r="B1194" t="str">
            <v>TRATOR DE PNEUS COM POTÊNCIA DE 122 CV, TRAÇÃO 4X4, COM VASSOURA MECÂNICA ACOPLADA - JUROS. AF_02/2017</v>
          </cell>
          <cell r="C1194" t="str">
            <v>H</v>
          </cell>
          <cell r="D1194">
            <v>3.74</v>
          </cell>
          <cell r="E1194">
            <v>0</v>
          </cell>
          <cell r="F1194">
            <v>0</v>
          </cell>
          <cell r="G1194">
            <v>3.74</v>
          </cell>
        </row>
        <row r="1195">
          <cell r="A1195" t="str">
            <v>96011</v>
          </cell>
          <cell r="B1195" t="str">
            <v>TRATOR DE PNEUS COM POTÊNCIA DE 122 CV, TRAÇÃO 4X4, COM VASSOURA MECÂNICA ACOPLADA - MANUTENÇÃO. AF_02/2017</v>
          </cell>
          <cell r="C1195" t="str">
            <v>H</v>
          </cell>
          <cell r="D1195">
            <v>29.56</v>
          </cell>
          <cell r="E1195">
            <v>0</v>
          </cell>
          <cell r="F1195">
            <v>0</v>
          </cell>
          <cell r="G1195">
            <v>29.56</v>
          </cell>
        </row>
        <row r="1196">
          <cell r="A1196" t="str">
            <v>96012</v>
          </cell>
          <cell r="B1196" t="str">
            <v>TRATOR DE PNEUS COM POTÊNCIA DE 122 CV, TRAÇÃO 4X4, COM VASSOURA MECÂNICA ACOPLADA - MATERIAIS NA OPERAÇÃO. AF_02/2017</v>
          </cell>
          <cell r="C1196" t="str">
            <v>H</v>
          </cell>
          <cell r="D1196">
            <v>92.59</v>
          </cell>
          <cell r="E1196">
            <v>0</v>
          </cell>
          <cell r="F1196">
            <v>92.59</v>
          </cell>
          <cell r="G1196">
            <v>0</v>
          </cell>
        </row>
        <row r="1197">
          <cell r="A1197" t="str">
            <v>96015</v>
          </cell>
          <cell r="B1197" t="str">
            <v>TRATOR DE PNEUS COM POTÊNCIA DE 122 CV, TRAÇÃO 4X4, COM GRADE DE DISCOS ACOPLADA - DEPRECIAÇÃO. AF_02/2017</v>
          </cell>
          <cell r="C1197" t="str">
            <v>H</v>
          </cell>
          <cell r="D1197">
            <v>26.78</v>
          </cell>
          <cell r="E1197">
            <v>0</v>
          </cell>
          <cell r="F1197">
            <v>0</v>
          </cell>
          <cell r="G1197">
            <v>26.78</v>
          </cell>
        </row>
        <row r="1198">
          <cell r="A1198" t="str">
            <v>96016</v>
          </cell>
          <cell r="B1198" t="str">
            <v>TRATOR DE PNEUS COM POTÊNCIA DE 122 CV, TRAÇÃO 4X4, COM GRADE DE DISCOS ACOPLADA - JUROS. AF_02/2017</v>
          </cell>
          <cell r="C1198" t="str">
            <v>H</v>
          </cell>
          <cell r="D1198">
            <v>3.71</v>
          </cell>
          <cell r="E1198">
            <v>0</v>
          </cell>
          <cell r="F1198">
            <v>0</v>
          </cell>
          <cell r="G1198">
            <v>3.71</v>
          </cell>
        </row>
        <row r="1199">
          <cell r="A1199" t="str">
            <v>96018</v>
          </cell>
          <cell r="B1199" t="str">
            <v>TRATOR DE PNEUS COM POTÊNCIA DE 122 CV, TRAÇÃO 4X4, COM GRADE DE DISCOS ACOPLADA - MANUTENÇÃO. AF_02/2017</v>
          </cell>
          <cell r="C1199" t="str">
            <v>H</v>
          </cell>
          <cell r="D1199">
            <v>29.3</v>
          </cell>
          <cell r="E1199">
            <v>0</v>
          </cell>
          <cell r="F1199">
            <v>0</v>
          </cell>
          <cell r="G1199">
            <v>29.3</v>
          </cell>
        </row>
        <row r="1200">
          <cell r="A1200" t="str">
            <v>96019</v>
          </cell>
          <cell r="B1200" t="str">
            <v>TRATOR DE PNEUS COM POTÊNCIA DE 122 CV, TRAÇÃO 4X4, COM GRADE DE DISCOS ACOPLADA - MATERIAIS NA OPERAÇÃO. AF_02/2017</v>
          </cell>
          <cell r="C1200" t="str">
            <v>H</v>
          </cell>
          <cell r="D1200">
            <v>92.59</v>
          </cell>
          <cell r="E1200">
            <v>0</v>
          </cell>
          <cell r="F1200">
            <v>92.59</v>
          </cell>
          <cell r="G1200">
            <v>0</v>
          </cell>
        </row>
        <row r="1201">
          <cell r="A1201" t="str">
            <v>96023</v>
          </cell>
          <cell r="B1201" t="str">
            <v>TRATOR DE PNEUS COM POTÊNCIA DE 85 CV, TRAÇÃO 4X4, COM GRADE DE DISCOS ACOPLADA - DEPRECIAÇÃO. AF_02/2017</v>
          </cell>
          <cell r="C1201" t="str">
            <v>H</v>
          </cell>
          <cell r="D1201">
            <v>20.69</v>
          </cell>
          <cell r="E1201">
            <v>0</v>
          </cell>
          <cell r="F1201">
            <v>0</v>
          </cell>
          <cell r="G1201">
            <v>20.69</v>
          </cell>
        </row>
        <row r="1202">
          <cell r="A1202" t="str">
            <v>96024</v>
          </cell>
          <cell r="B1202" t="str">
            <v>TRATOR DE PNEUS COM POTÊNCIA DE 85 CV, TRAÇÃO 4X4, COM GRADE DE DISCOS ACOPLADA - JUROS. AF_02/2017</v>
          </cell>
          <cell r="C1202" t="str">
            <v>H</v>
          </cell>
          <cell r="D1202">
            <v>2.87</v>
          </cell>
          <cell r="E1202">
            <v>0</v>
          </cell>
          <cell r="F1202">
            <v>0</v>
          </cell>
          <cell r="G1202">
            <v>2.87</v>
          </cell>
        </row>
        <row r="1203">
          <cell r="A1203" t="str">
            <v>96026</v>
          </cell>
          <cell r="B1203" t="str">
            <v>TRATOR DE PNEUS COM POTÊNCIA DE 85 CV, TRAÇÃO 4X4, COM GRADE DE DISCOS ACOPLADA - MANUTENÇÃO. AF_02/2017</v>
          </cell>
          <cell r="C1203" t="str">
            <v>H</v>
          </cell>
          <cell r="D1203">
            <v>22.63</v>
          </cell>
          <cell r="E1203">
            <v>0</v>
          </cell>
          <cell r="F1203">
            <v>0</v>
          </cell>
          <cell r="G1203">
            <v>22.63</v>
          </cell>
        </row>
        <row r="1204">
          <cell r="A1204" t="str">
            <v>96027</v>
          </cell>
          <cell r="B1204" t="str">
            <v>TRATOR DE PNEUS COM POTÊNCIA DE 85 CV, TRAÇÃO 4X4, COM GRADE DE DISCOS ACOPLADA - MATERIAIS NA OPERAÇÃO. AF_02/2017</v>
          </cell>
          <cell r="C1204" t="str">
            <v>H</v>
          </cell>
          <cell r="D1204">
            <v>64.510000000000005</v>
          </cell>
          <cell r="E1204">
            <v>0</v>
          </cell>
          <cell r="F1204">
            <v>64.510000000000005</v>
          </cell>
          <cell r="G1204">
            <v>0</v>
          </cell>
        </row>
        <row r="1205">
          <cell r="A1205" t="str">
            <v>96030</v>
          </cell>
          <cell r="B1205" t="str">
            <v>CAMINHÃO BASCULANTE 10 M3, TRUCADO, POTÊNCIA 230 CV, INCLUSIVE CAÇAMBA METÁLICA, COM DISTRIBUIDOR DE AGREGADOS ACOPLADO - DEPRECIAÇÃO. AF_02/2017</v>
          </cell>
          <cell r="C1205" t="str">
            <v>H</v>
          </cell>
          <cell r="D1205">
            <v>34.25</v>
          </cell>
          <cell r="E1205">
            <v>0</v>
          </cell>
          <cell r="F1205">
            <v>0</v>
          </cell>
          <cell r="G1205">
            <v>34.25</v>
          </cell>
        </row>
        <row r="1206">
          <cell r="A1206" t="str">
            <v>96031</v>
          </cell>
          <cell r="B1206" t="str">
            <v>CAMINHÃO BASCULANTE 10 M3, TRUCADO, POTÊNCIA 230 CV, INCLUSIVE CAÇAMBA METÁLICA, COM DISTRIBUIDOR DE AGREGADOS ACOPLADO - JUROS. AF_02/2017</v>
          </cell>
          <cell r="C1206" t="str">
            <v>H</v>
          </cell>
          <cell r="D1206">
            <v>6.51</v>
          </cell>
          <cell r="E1206">
            <v>0</v>
          </cell>
          <cell r="F1206">
            <v>0</v>
          </cell>
          <cell r="G1206">
            <v>6.51</v>
          </cell>
        </row>
        <row r="1207">
          <cell r="A1207" t="str">
            <v>96032</v>
          </cell>
          <cell r="B1207" t="str">
            <v>CAMINHÃO BASCULANTE 10 M3, TRUCADO, POTÊNCIA 230 CV, INCLUSIVE CAÇAMBA METÁLICA, COM DISTRIBUIDOR DE AGREGADOS ACOPLADO - IMPOSTOS E SEGUROS. AF_02/2017</v>
          </cell>
          <cell r="C1207" t="str">
            <v>H</v>
          </cell>
          <cell r="D1207">
            <v>5.15</v>
          </cell>
          <cell r="E1207">
            <v>0</v>
          </cell>
          <cell r="F1207">
            <v>0</v>
          </cell>
          <cell r="G1207">
            <v>5.15</v>
          </cell>
        </row>
        <row r="1208">
          <cell r="A1208" t="str">
            <v>96033</v>
          </cell>
          <cell r="B1208" t="str">
            <v>CAMINHÃO BASCULANTE 10 M3, TRUCADO, POTÊNCIA 230 CV, INCLUSIVE CAÇAMBA METÁLICA, COM DISTRIBUIDOR DE AGREGADOS ACOPLADO - MANUTENÇÃO. AF_02/2017</v>
          </cell>
          <cell r="C1208" t="str">
            <v>H</v>
          </cell>
          <cell r="D1208">
            <v>58.73</v>
          </cell>
          <cell r="E1208">
            <v>0</v>
          </cell>
          <cell r="F1208">
            <v>0</v>
          </cell>
          <cell r="G1208">
            <v>58.73</v>
          </cell>
        </row>
        <row r="1209">
          <cell r="A1209" t="str">
            <v>96034</v>
          </cell>
          <cell r="B1209" t="str">
            <v>CAMINHÃO BASCULANTE 10 M3, TRUCADO, POTÊNCIA 230 CV, INCLUSIVE CAÇAMBA METÁLICA, COM DISTRIBUIDOR DE AGREGADOS ACOPLADO - MATERIAIS NA OPERAÇÃO. AF_02/2017</v>
          </cell>
          <cell r="C1209" t="str">
            <v>H</v>
          </cell>
          <cell r="D1209">
            <v>135.80000000000001</v>
          </cell>
          <cell r="E1209">
            <v>0</v>
          </cell>
          <cell r="F1209">
            <v>135.80000000000001</v>
          </cell>
          <cell r="G1209">
            <v>0</v>
          </cell>
        </row>
        <row r="1210">
          <cell r="A1210" t="str">
            <v>96053</v>
          </cell>
          <cell r="B1210" t="str">
            <v>TRATOR DE PNEUS COM POTÊNCIA DE 85 CV, TRAÇÃO 4X4, COM VASSOURA MECÂNICA ACOPLADA - DEPRECIAÇÃO. AF_03/2017</v>
          </cell>
          <cell r="C1210" t="str">
            <v>H</v>
          </cell>
          <cell r="D1210">
            <v>20.93</v>
          </cell>
          <cell r="E1210">
            <v>0</v>
          </cell>
          <cell r="F1210">
            <v>0</v>
          </cell>
          <cell r="G1210">
            <v>20.93</v>
          </cell>
        </row>
        <row r="1211">
          <cell r="A1211" t="str">
            <v>96054</v>
          </cell>
          <cell r="B1211" t="str">
            <v>MINICARREGADEIRA SOBRE RODAS POTENCIA 47HP CAPACIDADE OPERACAO 646 KG, COM VASSOURA MECÂNICA ACOPLADA - DEPRECIAÇÃO. AF_03/2017</v>
          </cell>
          <cell r="C1211" t="str">
            <v>H</v>
          </cell>
          <cell r="D1211">
            <v>33.520000000000003</v>
          </cell>
          <cell r="E1211">
            <v>0</v>
          </cell>
          <cell r="F1211">
            <v>0</v>
          </cell>
          <cell r="G1211">
            <v>33.520000000000003</v>
          </cell>
        </row>
        <row r="1212">
          <cell r="A1212" t="str">
            <v>96055</v>
          </cell>
          <cell r="B1212" t="str">
            <v>TRATOR DE PNEUS COM POTÊNCIA DE 85 CV, TRAÇÃO 4X4, COM VASSOURA MECÂNICA ACOPLADA - JUROS. AF_03/2017</v>
          </cell>
          <cell r="C1212" t="str">
            <v>H</v>
          </cell>
          <cell r="D1212">
            <v>2.9</v>
          </cell>
          <cell r="E1212">
            <v>0</v>
          </cell>
          <cell r="F1212">
            <v>0</v>
          </cell>
          <cell r="G1212">
            <v>2.9</v>
          </cell>
        </row>
        <row r="1213">
          <cell r="A1213" t="str">
            <v>96056</v>
          </cell>
          <cell r="B1213" t="str">
            <v>TRATOR DE PNEUS COM POTÊNCIA DE 85 CV, TRAÇÃO 4X4, COM VASSOURA MECÂNICA ACOPLADA - MANUTENÇÃO. AF_03/2017</v>
          </cell>
          <cell r="C1213" t="str">
            <v>H</v>
          </cell>
          <cell r="D1213">
            <v>22.89</v>
          </cell>
          <cell r="E1213">
            <v>0</v>
          </cell>
          <cell r="F1213">
            <v>0</v>
          </cell>
          <cell r="G1213">
            <v>22.89</v>
          </cell>
        </row>
        <row r="1214">
          <cell r="A1214" t="str">
            <v>96057</v>
          </cell>
          <cell r="B1214" t="str">
            <v>TRATOR DE PNEUS COM POTÊNCIA DE 85 CV, TRAÇÃO 4X4, COM VASSOURA MECÂNICA ACOPLADA - MATERIAIS NA OPERAÇÃO. AF_03/2017</v>
          </cell>
          <cell r="C1214" t="str">
            <v>H</v>
          </cell>
          <cell r="D1214">
            <v>64.510000000000005</v>
          </cell>
          <cell r="E1214">
            <v>0</v>
          </cell>
          <cell r="F1214">
            <v>64.510000000000005</v>
          </cell>
          <cell r="G1214">
            <v>0</v>
          </cell>
        </row>
        <row r="1215">
          <cell r="A1215" t="str">
            <v>96060</v>
          </cell>
          <cell r="B1215" t="str">
            <v>MINICARREGADEIRA SOBRE RODAS POTENCIA 47HP CAPACIDADE OPERACAO 646 KG, COM VASSOURA MECÂNICA ACOPLADA - JUROS. AF_03/2017</v>
          </cell>
          <cell r="C1215" t="str">
            <v>H</v>
          </cell>
          <cell r="D1215">
            <v>3.39</v>
          </cell>
          <cell r="E1215">
            <v>0</v>
          </cell>
          <cell r="F1215">
            <v>0</v>
          </cell>
          <cell r="G1215">
            <v>3.39</v>
          </cell>
        </row>
        <row r="1216">
          <cell r="A1216" t="str">
            <v>96061</v>
          </cell>
          <cell r="B1216" t="str">
            <v>MINICARREGADEIRA SOBRE RODAS POTENCIA 47HP CAPACIDADE OPERACAO 646 KG, COM VASSOURA MECÂNICA ACOPLADA - MANUTENÇÃO. AF_03/2017</v>
          </cell>
          <cell r="C1216" t="str">
            <v>H</v>
          </cell>
          <cell r="D1216">
            <v>41.9</v>
          </cell>
          <cell r="E1216">
            <v>0</v>
          </cell>
          <cell r="F1216">
            <v>0</v>
          </cell>
          <cell r="G1216">
            <v>41.9</v>
          </cell>
        </row>
        <row r="1217">
          <cell r="A1217" t="str">
            <v>96062</v>
          </cell>
          <cell r="B1217" t="str">
            <v>MINICARREGADEIRA SOBRE RODAS POTENCIA 47HP CAPACIDADE OPERACAO 646 KG, COM VASSOURA MECÂNICA ACOPLADA - MATERIAIS NA OPERAÇÃO. AF_03/2017</v>
          </cell>
          <cell r="C1217" t="str">
            <v>H</v>
          </cell>
          <cell r="D1217">
            <v>38.159999999999997</v>
          </cell>
          <cell r="E1217">
            <v>0</v>
          </cell>
          <cell r="F1217">
            <v>38.159999999999997</v>
          </cell>
          <cell r="G1217">
            <v>0</v>
          </cell>
        </row>
        <row r="1218">
          <cell r="A1218" t="str">
            <v>96241</v>
          </cell>
          <cell r="B1218" t="str">
            <v>MINIESCAVADEIRA SOBRE ESTEIRAS, POTENCIA LIQUIDA DE *30* HP, PESO OPERACIONAL DE *3.500* KG - DEPRECIACAO. AF_04/2017</v>
          </cell>
          <cell r="C1218" t="str">
            <v>H</v>
          </cell>
          <cell r="D1218">
            <v>28.9</v>
          </cell>
          <cell r="E1218">
            <v>0</v>
          </cell>
          <cell r="F1218">
            <v>0</v>
          </cell>
          <cell r="G1218">
            <v>28.9</v>
          </cell>
        </row>
        <row r="1219">
          <cell r="A1219" t="str">
            <v>96242</v>
          </cell>
          <cell r="B1219" t="str">
            <v>MINIESCAVADEIRA SOBRE ESTEIRAS, POTENCIA LIQUIDA DE *30* HP, PESO OPERACIONAL DE *3.500* KG - JUROS. AF_04/2017</v>
          </cell>
          <cell r="C1219" t="str">
            <v>H</v>
          </cell>
          <cell r="D1219">
            <v>3.92</v>
          </cell>
          <cell r="E1219">
            <v>0</v>
          </cell>
          <cell r="F1219">
            <v>0</v>
          </cell>
          <cell r="G1219">
            <v>3.92</v>
          </cell>
        </row>
        <row r="1220">
          <cell r="A1220" t="str">
            <v>96243</v>
          </cell>
          <cell r="B1220" t="str">
            <v>MINIESCAVADEIRA SOBRE ESTEIRAS, POTENCIA LIQUIDA DE *30* HP, PESO OPERACIONAL DE *3.500* KG - MANUTENCAO. AF_04/2017</v>
          </cell>
          <cell r="C1220" t="str">
            <v>H</v>
          </cell>
          <cell r="D1220">
            <v>36.119999999999997</v>
          </cell>
          <cell r="E1220">
            <v>0</v>
          </cell>
          <cell r="F1220">
            <v>0</v>
          </cell>
          <cell r="G1220">
            <v>36.119999999999997</v>
          </cell>
        </row>
        <row r="1221">
          <cell r="A1221" t="str">
            <v>96244</v>
          </cell>
          <cell r="B1221" t="str">
            <v>MINIESCAVADEIRA SOBRE ESTEIRAS, POTENCIA LIQUIDA DE *30* HP, PESO OPERACIONAL DE *3.500* KG - MATERIAIS NA OPERACAO. AF_04/2017</v>
          </cell>
          <cell r="C1221" t="str">
            <v>H</v>
          </cell>
          <cell r="D1221">
            <v>16.670000000000002</v>
          </cell>
          <cell r="E1221">
            <v>0</v>
          </cell>
          <cell r="F1221">
            <v>16.670000000000002</v>
          </cell>
          <cell r="G1221">
            <v>0</v>
          </cell>
        </row>
        <row r="1222">
          <cell r="A1222" t="str">
            <v>96301</v>
          </cell>
          <cell r="B1222" t="str">
            <v>PERFURATRIZ ROTATIVA SOBRE ESTEIRA, TORQUE MAXIMO 2500 KGM, POTENCIA 110 HP, MOTOR DIESEL - MATERIAIS NA OPERAÇÃO. AF_05/2017</v>
          </cell>
          <cell r="C1222" t="str">
            <v>H</v>
          </cell>
          <cell r="D1222">
            <v>47.04</v>
          </cell>
          <cell r="E1222">
            <v>0</v>
          </cell>
          <cell r="F1222">
            <v>47.04</v>
          </cell>
          <cell r="G1222">
            <v>0</v>
          </cell>
        </row>
        <row r="1223">
          <cell r="A1223" t="str">
            <v>96457</v>
          </cell>
          <cell r="B1223" t="str">
            <v>ROLO COMPACTADOR DE PNEUS, ESTATICO, PRESSAO VARIAVEL, POTENCIA 110 HP, PESO SEM/COM LASTRO 10,8/27 T, LARGURA DE ROLAGEM 2,30 M - MATERIAIS NA OPERACAO. AF_06/2017</v>
          </cell>
          <cell r="C1223" t="str">
            <v>H</v>
          </cell>
          <cell r="D1223">
            <v>61.13</v>
          </cell>
          <cell r="E1223">
            <v>0</v>
          </cell>
          <cell r="F1223">
            <v>61.13</v>
          </cell>
          <cell r="G1223">
            <v>0</v>
          </cell>
        </row>
        <row r="1224">
          <cell r="A1224" t="str">
            <v>96458</v>
          </cell>
          <cell r="B1224" t="str">
            <v>ROLO COMPACTADOR DE PNEUS, ESTATICO, PRESSAO VARIAVEL, POTENCIA 110 HP, PESO SEM/COM LASTRO 10,8/27 T, LARGURA DE ROLAGEM 2,30 M - MANUTENCAO. AF_06/2017</v>
          </cell>
          <cell r="C1224" t="str">
            <v>H</v>
          </cell>
          <cell r="D1224">
            <v>57.17</v>
          </cell>
          <cell r="E1224">
            <v>0</v>
          </cell>
          <cell r="F1224">
            <v>0</v>
          </cell>
          <cell r="G1224">
            <v>57.17</v>
          </cell>
        </row>
        <row r="1225">
          <cell r="A1225" t="str">
            <v>96459</v>
          </cell>
          <cell r="B1225" t="str">
            <v>ROLO COMPACTADOR DE PNEUS, ESTATICO, PRESSAO VARIAVEL, POTENCIA 110 HP, PESO SEM/COM LASTRO 10,8/27 T, LARGURA DE ROLAGEM 2,30 M - JUROS. AF_06/2017</v>
          </cell>
          <cell r="C1225" t="str">
            <v>H</v>
          </cell>
          <cell r="D1225">
            <v>6.34</v>
          </cell>
          <cell r="E1225">
            <v>0</v>
          </cell>
          <cell r="F1225">
            <v>0</v>
          </cell>
          <cell r="G1225">
            <v>6.34</v>
          </cell>
        </row>
        <row r="1226">
          <cell r="A1226" t="str">
            <v>96460</v>
          </cell>
          <cell r="B1226" t="str">
            <v>ROLO COMPACTADOR DE PNEUS, ESTATICO, PRESSAO VARIAVEL, POTENCIA 110 HP, PESO SEM/COM LASTRO 10,8/27 T, LARGURA DE ROLAGEM 2,30 M - DEPRECIAÇÃO. AF_06/2017</v>
          </cell>
          <cell r="C1226" t="str">
            <v>H</v>
          </cell>
          <cell r="D1226">
            <v>45.68</v>
          </cell>
          <cell r="E1226">
            <v>0</v>
          </cell>
          <cell r="F1226">
            <v>0</v>
          </cell>
          <cell r="G1226">
            <v>45.68</v>
          </cell>
        </row>
        <row r="1227">
          <cell r="A1227" t="str">
            <v>98760</v>
          </cell>
          <cell r="B1227" t="str">
            <v>INVERSOR DE SOLDA MONOFÁSICO DE 160 A, POTÊNCIA DE 5400 W, TENSÃO DE 220 V, PARA SOLDA COM ELETRODOS DE 2,0 A 4,0 MM E PROCESSO TIG - DEPRECIAÇÃO. AF_06/2018</v>
          </cell>
          <cell r="C1227" t="str">
            <v>H</v>
          </cell>
          <cell r="D1227">
            <v>0.06</v>
          </cell>
          <cell r="E1227">
            <v>0</v>
          </cell>
          <cell r="F1227">
            <v>0</v>
          </cell>
          <cell r="G1227">
            <v>0.06</v>
          </cell>
        </row>
        <row r="1228">
          <cell r="A1228" t="str">
            <v>98761</v>
          </cell>
          <cell r="B1228" t="str">
            <v>INVERSOR DE SOLDA MONOFÁSICO DE 160 A, POTÊNCIA DE 5400 W, TENSÃO DE 220 V, PARA SOLDA COM ELETRODOS DE 2,0 A 4,0 MM E PROCESSO TIG - JUROS. AF_06/2018</v>
          </cell>
          <cell r="C1228" t="str">
            <v>H</v>
          </cell>
          <cell r="D1228">
            <v>0</v>
          </cell>
          <cell r="E1228">
            <v>0</v>
          </cell>
          <cell r="F1228">
            <v>0</v>
          </cell>
          <cell r="G1228">
            <v>0</v>
          </cell>
        </row>
        <row r="1229">
          <cell r="A1229" t="str">
            <v>98762</v>
          </cell>
          <cell r="B1229" t="str">
            <v>INVERSOR DE SOLDA MONOFÁSICO DE 160 A, POTÊNCIA DE 5400 W, TENSÃO DE 220 V, PARA SOLDA COM ELETRODOS DE 2,0 A 4,0 MM E PROCESSO TIG - MANUTENÇÃO. AF_06/2018</v>
          </cell>
          <cell r="C1229" t="str">
            <v>H</v>
          </cell>
          <cell r="D1229">
            <v>7.0000000000000007E-2</v>
          </cell>
          <cell r="E1229">
            <v>0</v>
          </cell>
          <cell r="F1229">
            <v>0</v>
          </cell>
          <cell r="G1229">
            <v>7.0000000000000007E-2</v>
          </cell>
        </row>
        <row r="1230">
          <cell r="A1230" t="str">
            <v>98763</v>
          </cell>
          <cell r="B1230" t="str">
            <v>INVERSOR DE SOLDA MONOFÁSICO DE 160 A, POTÊNCIA DE 5400 W, TENSÃO DE 220 V, PARA SOLDA COM ELETRODOS DE 2,0 A 4,0 MM E PROCESSO TIG - MATERIAIS NA OPERAÇÃO. AF_06/2018</v>
          </cell>
          <cell r="C1230" t="str">
            <v>H</v>
          </cell>
          <cell r="D1230">
            <v>3.85</v>
          </cell>
          <cell r="E1230">
            <v>0</v>
          </cell>
          <cell r="F1230">
            <v>0</v>
          </cell>
          <cell r="G1230">
            <v>0</v>
          </cell>
        </row>
        <row r="1231">
          <cell r="A1231" t="str">
            <v>99829</v>
          </cell>
          <cell r="B1231" t="str">
            <v>LAVADORA DE ALTA PRESSAO (LAVA-JATO) PARA AGUA FRIA, PRESSAO DE OPERACAO ENTRE 1400 E 1900 LIB/POL2, VAZAO MAXIMA ENTRE 400 E 700 L/H - DEPRECIAÇÃO. AF_04/2019</v>
          </cell>
          <cell r="C1231" t="str">
            <v>H</v>
          </cell>
          <cell r="D1231">
            <v>0.2</v>
          </cell>
          <cell r="E1231">
            <v>0</v>
          </cell>
          <cell r="F1231">
            <v>0</v>
          </cell>
          <cell r="G1231">
            <v>0.2</v>
          </cell>
        </row>
        <row r="1232">
          <cell r="A1232" t="str">
            <v>99830</v>
          </cell>
          <cell r="B1232" t="str">
            <v>LAVADORA DE ALTA PRESSAO (LAVA-JATO) PARA AGUA FRIA, PRESSAO DE OPERACAO ENTRE 1400 E 1900 LIB/POL2, VAZAO MAXIMA ENTRE 400 E 700 L/H - JUROS. AF_04/2019</v>
          </cell>
          <cell r="C1232" t="str">
            <v>H</v>
          </cell>
          <cell r="D1232">
            <v>0.02</v>
          </cell>
          <cell r="E1232">
            <v>0</v>
          </cell>
          <cell r="F1232">
            <v>0</v>
          </cell>
          <cell r="G1232">
            <v>0.02</v>
          </cell>
        </row>
        <row r="1233">
          <cell r="A1233" t="str">
            <v>99831</v>
          </cell>
          <cell r="B1233" t="str">
            <v>LAVADORA DE ALTA PRESSAO (LAVA-JATO) PARA AGUA FRIA, PRESSAO DE OPERACAO ENTRE 1400 E 1900 LIB/POL2, VAZAO MAXIMA ENTRE 400 E 700 L/H - MANUTENÇÃO. AF_04/2019</v>
          </cell>
          <cell r="C1233" t="str">
            <v>H</v>
          </cell>
          <cell r="D1233">
            <v>0.14000000000000001</v>
          </cell>
          <cell r="E1233">
            <v>0</v>
          </cell>
          <cell r="F1233">
            <v>0</v>
          </cell>
          <cell r="G1233">
            <v>0.14000000000000001</v>
          </cell>
        </row>
        <row r="1234">
          <cell r="A1234" t="str">
            <v>99832</v>
          </cell>
          <cell r="B1234" t="str">
            <v>LAVADORA DE ALTA PRESSAO (LAVA-JATO) PARA AGUA FRIA, PRESSAO DE OPERACAO ENTRE 1400 E 1900 LIB/POL2, VAZAO MAXIMA ENTRE 400 E 700 L/H - MATERIAIS NA OPERAÇÃO. AF_04/2019</v>
          </cell>
          <cell r="C1234" t="str">
            <v>H</v>
          </cell>
          <cell r="D1234">
            <v>3.71</v>
          </cell>
          <cell r="E1234">
            <v>0</v>
          </cell>
          <cell r="F1234">
            <v>0</v>
          </cell>
          <cell r="G1234">
            <v>0</v>
          </cell>
        </row>
        <row r="1235">
          <cell r="A1235" t="str">
            <v>100637</v>
          </cell>
          <cell r="B1235" t="str">
            <v>USINA DE MISTURA ASFÁLTICA À QUENTE, TIPO CONTRA FLUXO, PROD 100 A 140 TON/HORA - DEPRECIAÇÃO. AF_12/2019</v>
          </cell>
          <cell r="C1235" t="str">
            <v>H</v>
          </cell>
          <cell r="D1235">
            <v>132.58000000000001</v>
          </cell>
          <cell r="E1235">
            <v>0</v>
          </cell>
          <cell r="F1235">
            <v>0</v>
          </cell>
          <cell r="G1235">
            <v>132.58000000000001</v>
          </cell>
        </row>
        <row r="1236">
          <cell r="A1236" t="str">
            <v>100638</v>
          </cell>
          <cell r="B1236" t="str">
            <v>USINA DE MISTURA ASFÁLTICA À QUENTE, TIPO CONTRA FLUXO, PROD 100 A 140 TON/HORA - JUROS. AF_12/2019</v>
          </cell>
          <cell r="C1236" t="str">
            <v>H</v>
          </cell>
          <cell r="D1236">
            <v>20.89</v>
          </cell>
          <cell r="E1236">
            <v>0</v>
          </cell>
          <cell r="F1236">
            <v>0</v>
          </cell>
          <cell r="G1236">
            <v>20.89</v>
          </cell>
        </row>
        <row r="1237">
          <cell r="A1237" t="str">
            <v>100639</v>
          </cell>
          <cell r="B1237" t="str">
            <v>USINA DE MISTURA ASFÁLTICA À QUENTE, TIPO CONTRA FLUXO, PROD 100 A 140 TON/HORA - MANUTENÇÃO. AF_12/2019</v>
          </cell>
          <cell r="C1237" t="str">
            <v>H</v>
          </cell>
          <cell r="D1237">
            <v>165.86</v>
          </cell>
          <cell r="E1237">
            <v>0</v>
          </cell>
          <cell r="F1237">
            <v>0</v>
          </cell>
          <cell r="G1237">
            <v>165.86</v>
          </cell>
        </row>
        <row r="1238">
          <cell r="A1238" t="str">
            <v>100640</v>
          </cell>
          <cell r="B1238" t="str">
            <v>USINA DE MISTURA ASFÁLTICA À QUENTE, TIPO CONTRA FLUXO, PROD 100 A 140 TON/HORA - MATERIAIS NA OPERAÇÃO. AF_12/2019</v>
          </cell>
          <cell r="C1238" t="str">
            <v>H</v>
          </cell>
          <cell r="D1238">
            <v>4125.6000000000004</v>
          </cell>
          <cell r="E1238">
            <v>0</v>
          </cell>
          <cell r="F1238">
            <v>4125.6000000000004</v>
          </cell>
          <cell r="G1238">
            <v>0</v>
          </cell>
        </row>
        <row r="1239">
          <cell r="A1239" t="str">
            <v>100643</v>
          </cell>
          <cell r="B1239" t="str">
            <v>USINA DE ASFALTO, TIPO GRAVIMÉTRICA, PROD 150 TON/HORA - DEPRECIAÇÃO. AF_12/2019</v>
          </cell>
          <cell r="C1239" t="str">
            <v>H</v>
          </cell>
          <cell r="D1239">
            <v>271.66000000000003</v>
          </cell>
          <cell r="E1239">
            <v>0</v>
          </cell>
          <cell r="F1239">
            <v>0</v>
          </cell>
          <cell r="G1239">
            <v>271.66000000000003</v>
          </cell>
        </row>
        <row r="1240">
          <cell r="A1240" t="str">
            <v>100644</v>
          </cell>
          <cell r="B1240" t="str">
            <v>USINA DE ASFALTO, TIPO GRAVIMÉTRICA, PROD 150 TON/HORA - JUROS. AF_12/2019</v>
          </cell>
          <cell r="C1240" t="str">
            <v>H</v>
          </cell>
          <cell r="D1240">
            <v>48.9</v>
          </cell>
          <cell r="E1240">
            <v>0</v>
          </cell>
          <cell r="F1240">
            <v>0</v>
          </cell>
          <cell r="G1240">
            <v>48.9</v>
          </cell>
        </row>
        <row r="1241">
          <cell r="A1241" t="str">
            <v>100645</v>
          </cell>
          <cell r="B1241" t="str">
            <v>USINA DE ASFALTO, TIPO GRAVIMÉTRICA, PROD 150 TON/HORA - MANUTENÇÃO. AF_12/2019</v>
          </cell>
          <cell r="C1241" t="str">
            <v>H</v>
          </cell>
          <cell r="D1241">
            <v>436.7</v>
          </cell>
          <cell r="E1241">
            <v>0</v>
          </cell>
          <cell r="F1241">
            <v>0</v>
          </cell>
          <cell r="G1241">
            <v>436.7</v>
          </cell>
        </row>
        <row r="1242">
          <cell r="A1242" t="str">
            <v>100646</v>
          </cell>
          <cell r="B1242" t="str">
            <v>USINA DE ASFALTO, TIPO GRAVIMÉTRICA, PROD 150 TON/HORA - MATERIAIS NA OPERAÇÃO. AF_12/2019</v>
          </cell>
          <cell r="C1242" t="str">
            <v>H</v>
          </cell>
          <cell r="D1242">
            <v>5157</v>
          </cell>
          <cell r="E1242">
            <v>0</v>
          </cell>
          <cell r="F1242">
            <v>5157</v>
          </cell>
          <cell r="G1242">
            <v>0</v>
          </cell>
        </row>
        <row r="1243">
          <cell r="A1243" t="str">
            <v>102270</v>
          </cell>
          <cell r="B1243" t="str">
            <v>MARTELO DEMOLIDOR ELÉTRICO, COM POTÊNCIA DE 2.000 W, 1.000 IMPACTOS POR MINUTO, PESO DE 30 KG - DEPRECIAÇÃO. AF_01/2021</v>
          </cell>
          <cell r="C1243" t="str">
            <v>H</v>
          </cell>
          <cell r="D1243">
            <v>0.79</v>
          </cell>
          <cell r="E1243">
            <v>0</v>
          </cell>
          <cell r="F1243">
            <v>0</v>
          </cell>
          <cell r="G1243">
            <v>0.79</v>
          </cell>
        </row>
        <row r="1244">
          <cell r="A1244" t="str">
            <v>102271</v>
          </cell>
          <cell r="B1244" t="str">
            <v>MARTELO DEMOLIDOR ELÉTRICO, COM POTÊNCIA DE 2.000 W, 1.000 IMPACTOS POR MINUTO, PESO DE 30 KG - JUROS. AF_01/2021</v>
          </cell>
          <cell r="C1244" t="str">
            <v>H</v>
          </cell>
          <cell r="D1244">
            <v>0.09</v>
          </cell>
          <cell r="E1244">
            <v>0</v>
          </cell>
          <cell r="F1244">
            <v>0</v>
          </cell>
          <cell r="G1244">
            <v>0.09</v>
          </cell>
        </row>
        <row r="1245">
          <cell r="A1245" t="str">
            <v>102272</v>
          </cell>
          <cell r="B1245" t="str">
            <v>MARTELO DEMOLIDOR ELÉTRICO, COM POTÊNCIA DE 2.000 W, 1.000 IMPACTOS POR MINUTO, PESO DE 30 KG - MANUTENÇÃO. AF_01/2021</v>
          </cell>
          <cell r="C1245" t="str">
            <v>H</v>
          </cell>
          <cell r="D1245">
            <v>0.99</v>
          </cell>
          <cell r="E1245">
            <v>0</v>
          </cell>
          <cell r="F1245">
            <v>0</v>
          </cell>
          <cell r="G1245">
            <v>0.99</v>
          </cell>
        </row>
        <row r="1246">
          <cell r="A1246" t="str">
            <v>102273</v>
          </cell>
          <cell r="B1246" t="str">
            <v>MARTELO DEMOLIDOR ELÉTRICO, COM POTÊNCIA DE 2.000 W, 1.000 IMPACTOS POR MINUTO, PESO DE 30 KG - MATERIAIS NA OPERAÇÃO. AF_01/2021</v>
          </cell>
          <cell r="C1246" t="str">
            <v>H</v>
          </cell>
          <cell r="D1246">
            <v>1.42</v>
          </cell>
          <cell r="E1246">
            <v>0</v>
          </cell>
          <cell r="F1246">
            <v>0</v>
          </cell>
          <cell r="G1246">
            <v>0</v>
          </cell>
        </row>
        <row r="1247">
          <cell r="A1247" t="str">
            <v>102809</v>
          </cell>
          <cell r="B1247" t="str">
            <v>CALDEIRA A GÁS COM TERMOSTATO, CAPACIDADE 100 LITROS - MATERIAIS NA OPERAÇÃO. AF_04/2019</v>
          </cell>
          <cell r="C1247" t="str">
            <v>H</v>
          </cell>
          <cell r="D1247">
            <v>17.66</v>
          </cell>
          <cell r="E1247">
            <v>0</v>
          </cell>
          <cell r="F1247">
            <v>17.66</v>
          </cell>
          <cell r="G1247">
            <v>0</v>
          </cell>
        </row>
        <row r="1248">
          <cell r="A1248" t="str">
            <v>102815</v>
          </cell>
          <cell r="B1248" t="str">
            <v>CENTRAL DE LAMA BENTONÍTICA (DEPÓSITO DE BENTONITA, MISTURADOR DE ALTA TURBULÊNCIA, SILOS DE ARMAZENAMENTO DE LAMA E ÁGUA, LABORATÓRIO DE CONTROLE DE QUALIDADE DA LAMA) - MATERIAIS NA OPERAÇÃO. AF_04/2019</v>
          </cell>
          <cell r="C1248" t="str">
            <v>H</v>
          </cell>
          <cell r="D1248">
            <v>2.85</v>
          </cell>
          <cell r="E1248">
            <v>0</v>
          </cell>
          <cell r="F1248">
            <v>0</v>
          </cell>
          <cell r="G1248">
            <v>0</v>
          </cell>
        </row>
        <row r="1249">
          <cell r="A1249" t="str">
            <v>102826</v>
          </cell>
          <cell r="B1249" t="str">
            <v>CONJUNTO MACACO E BOMBA HIDRÁULICA PARA PROTENSAO DE CORDOALHAS, ESFORÇO MAXIMO DE 115 TONELADAS - MATERIAIS NA OPERAÇÃO. AF_04/2019</v>
          </cell>
          <cell r="C1249" t="str">
            <v>H</v>
          </cell>
          <cell r="D1249">
            <v>5.35</v>
          </cell>
          <cell r="E1249">
            <v>0</v>
          </cell>
          <cell r="F1249">
            <v>0</v>
          </cell>
          <cell r="G1249">
            <v>0</v>
          </cell>
        </row>
        <row r="1250">
          <cell r="A1250" t="str">
            <v>102832</v>
          </cell>
          <cell r="B1250" t="str">
            <v>CONJUNTO CILINDRO E BOMBA HIDRÁULICA PARA PROTENSÃO DE MONOBARRAS PARA TIRANTES, ESFORÇO MÁXIMO DE 30 TONELADAS  - MATERIAIS NA OPERAÇÃO. AF_04/2019</v>
          </cell>
          <cell r="C1250" t="str">
            <v>H</v>
          </cell>
          <cell r="D1250">
            <v>7.14</v>
          </cell>
          <cell r="E1250">
            <v>0</v>
          </cell>
          <cell r="F1250">
            <v>0</v>
          </cell>
          <cell r="G1250">
            <v>0</v>
          </cell>
        </row>
        <row r="1251">
          <cell r="A1251" t="str">
            <v>102843</v>
          </cell>
          <cell r="B1251" t="str">
            <v>GUINDASTE HIDRAULICO AUTOPROPELIDO, COM LANÇA TRELIÇADA 40 M, CAPACIDADE MÁXIMA 75 T, EQUIPADO COM CLAMSHELL - MATERIAIS NA OPERAÇÃO. AF_04/2019</v>
          </cell>
          <cell r="C1251" t="str">
            <v>H</v>
          </cell>
          <cell r="D1251">
            <v>128.91999999999999</v>
          </cell>
          <cell r="E1251">
            <v>0</v>
          </cell>
          <cell r="F1251">
            <v>128.91999999999999</v>
          </cell>
          <cell r="G1251">
            <v>0</v>
          </cell>
        </row>
        <row r="1252">
          <cell r="A1252" t="str">
            <v>102849</v>
          </cell>
          <cell r="B1252" t="str">
            <v>GUINDASTE SOBRE ESTEIRAS, COM LANÇA TRELIÇADA 40 M, CAPACIDADE MÁXIMA 75 T - MATERIAIS NA OPERAÇÃO. AF_04/2019</v>
          </cell>
          <cell r="C1252" t="str">
            <v>H</v>
          </cell>
          <cell r="D1252">
            <v>63.03</v>
          </cell>
          <cell r="E1252">
            <v>0</v>
          </cell>
          <cell r="F1252">
            <v>63.03</v>
          </cell>
          <cell r="G1252">
            <v>0</v>
          </cell>
        </row>
        <row r="1253">
          <cell r="A1253" t="str">
            <v>102855</v>
          </cell>
          <cell r="B1253" t="str">
            <v>GUINDASTE SOBRE ESTEIRAS, COM LANÇA TRELIÇADA 40 M, CAPACIDADE MÁXIMA 75 T, EQUIPADO COM CLAMSHELL - MATERIAIS NA OPERAÇÃO. AF_04/2019</v>
          </cell>
          <cell r="C1253" t="str">
            <v>H</v>
          </cell>
          <cell r="D1253">
            <v>63.03</v>
          </cell>
          <cell r="E1253">
            <v>0</v>
          </cell>
          <cell r="F1253">
            <v>63.03</v>
          </cell>
          <cell r="G1253">
            <v>0</v>
          </cell>
        </row>
        <row r="1254">
          <cell r="A1254" t="str">
            <v>102861</v>
          </cell>
          <cell r="B1254" t="str">
            <v>MÁQUINA FORMER DOBRAS DIVERSAS: 220V/380V TRIFÁSICO OU MONOFÁSICO, CAPACIDADE 0,5-1,27MM, MOTOR 2CV - MATERIAIS NA OPERAÇÃO. AF_04/2019</v>
          </cell>
          <cell r="C1254" t="str">
            <v>H</v>
          </cell>
          <cell r="D1254">
            <v>1.05</v>
          </cell>
          <cell r="E1254">
            <v>0</v>
          </cell>
          <cell r="F1254">
            <v>0</v>
          </cell>
          <cell r="G1254">
            <v>0</v>
          </cell>
        </row>
        <row r="1255">
          <cell r="A1255" t="str">
            <v>102867</v>
          </cell>
          <cell r="B1255" t="str">
            <v>MÁQUINA SOLDA ARCO COM PISTOLA DE SOLDAGEM PARA STUD BOLT DE 5 MM A 22 MM - MATERIAIS NA OPERAÇÃO. AF_04/2019</v>
          </cell>
          <cell r="C1255" t="str">
            <v>H</v>
          </cell>
          <cell r="D1255">
            <v>0.56999999999999995</v>
          </cell>
          <cell r="E1255">
            <v>0</v>
          </cell>
          <cell r="F1255">
            <v>0</v>
          </cell>
          <cell r="G1255">
            <v>0</v>
          </cell>
        </row>
        <row r="1256">
          <cell r="A1256" t="str">
            <v>102873</v>
          </cell>
          <cell r="B1256" t="str">
            <v>PERFURATRIZ HIDRÁULICA SOBRE ESTEIRA, TORQUE MÁXIMO 161 KNM, PROFUNDIDADE MÁXIMA 54 M, DIÂMETRO MÁXIMO 1500 MM, POTÊNCIA MOTOR 268 HP - MATERIAIS NA OPERAÇÃO. AF_04/2019</v>
          </cell>
          <cell r="C1256" t="str">
            <v>H</v>
          </cell>
          <cell r="D1256">
            <v>114.54</v>
          </cell>
          <cell r="E1256">
            <v>0</v>
          </cell>
          <cell r="F1256">
            <v>114.54</v>
          </cell>
          <cell r="G1256">
            <v>0</v>
          </cell>
        </row>
        <row r="1257">
          <cell r="A1257" t="str">
            <v>102879</v>
          </cell>
          <cell r="B1257" t="str">
            <v>PERFURATRIZ PARA EXECUÇÃO DE ESTACAS SECANTES, TIPO HÉLICE CONTÍNUA COM CABEÇOTE DUPLO E TUBO METÁLICO - MATERIAIS NA OPERAÇÃO. AF_04/2019</v>
          </cell>
          <cell r="C1257" t="str">
            <v>H</v>
          </cell>
          <cell r="D1257">
            <v>171.9</v>
          </cell>
          <cell r="E1257">
            <v>0</v>
          </cell>
          <cell r="F1257">
            <v>171.9</v>
          </cell>
          <cell r="G1257">
            <v>0</v>
          </cell>
        </row>
        <row r="1258">
          <cell r="A1258" t="str">
            <v>102885</v>
          </cell>
          <cell r="B1258" t="str">
            <v>PLATAFORMA ELEVATÓRIA - MATERIAIS NA OPERAÇÃO. AF_04/2019</v>
          </cell>
          <cell r="C1258" t="str">
            <v>H</v>
          </cell>
          <cell r="D1258">
            <v>1.07</v>
          </cell>
          <cell r="E1258">
            <v>0</v>
          </cell>
          <cell r="F1258">
            <v>0</v>
          </cell>
          <cell r="G1258">
            <v>0</v>
          </cell>
        </row>
        <row r="1259">
          <cell r="A1259" t="str">
            <v>102891</v>
          </cell>
          <cell r="B1259" t="str">
            <v>PÓRTICO ROLANTE MONOVIGA, PERFIL I, 4 PERNAS, CAPACIDADE 5 T  - MATERIAIS NA OPERAÇÃO. AF_04/2019</v>
          </cell>
          <cell r="C1259" t="str">
            <v>H</v>
          </cell>
          <cell r="D1259">
            <v>1.07</v>
          </cell>
          <cell r="E1259">
            <v>0</v>
          </cell>
          <cell r="F1259">
            <v>0</v>
          </cell>
          <cell r="G1259">
            <v>0</v>
          </cell>
        </row>
        <row r="1260">
          <cell r="A1260" t="str">
            <v>102897</v>
          </cell>
          <cell r="B1260" t="str">
            <v>ESCAVADEIRA HIDRÁULICA SOBRE ESTEIRA, PESO OPERACIONAL ENTRE 22,00 E 23,50 T, POTÊNCIA NOMINAL 139 HP, COM MARTELO ROMPEDOR HIDRÁULICO 1700 KG - MATERIAIS NA OPERAÇÃO. AF_04/2019</v>
          </cell>
          <cell r="C1260" t="str">
            <v>H</v>
          </cell>
          <cell r="D1260">
            <v>86.12</v>
          </cell>
          <cell r="E1260">
            <v>0</v>
          </cell>
          <cell r="F1260">
            <v>86.12</v>
          </cell>
          <cell r="G1260">
            <v>0</v>
          </cell>
        </row>
        <row r="1261">
          <cell r="A1261" t="str">
            <v>102903</v>
          </cell>
          <cell r="B1261" t="str">
            <v>TORRE, COMPOSTA POR GUINCHO MECÂNICO, GUINCHO MANUAL, CABOS DE AÇO, PITEIRA E SOQUETE  - MATERIAIS NA OPERAÇÃO. AF_04/2019</v>
          </cell>
          <cell r="C1261" t="str">
            <v>H</v>
          </cell>
          <cell r="D1261">
            <v>11.17</v>
          </cell>
          <cell r="E1261">
            <v>0</v>
          </cell>
          <cell r="F1261">
            <v>11.17</v>
          </cell>
          <cell r="G1261">
            <v>0</v>
          </cell>
        </row>
        <row r="1262">
          <cell r="A1262" t="str">
            <v>102909</v>
          </cell>
          <cell r="B1262" t="str">
            <v>UNIDADE DOSADORA AIRLESS TIPO HOT SPRAY - MATERIAIS NA OPERAÇÃO. AF_04/2019</v>
          </cell>
          <cell r="C1262" t="str">
            <v>H</v>
          </cell>
          <cell r="D1262">
            <v>82.11</v>
          </cell>
          <cell r="E1262">
            <v>0</v>
          </cell>
          <cell r="F1262">
            <v>0</v>
          </cell>
          <cell r="G1262">
            <v>0</v>
          </cell>
        </row>
        <row r="1263">
          <cell r="A1263" t="str">
            <v>102915</v>
          </cell>
          <cell r="B1263" t="str">
            <v>ENCERADEIRA INDUSTRIAL, 400 MM, 220V, 1 HP - MATERIAIS NA OPERAÇÃO. AF_08/2019</v>
          </cell>
          <cell r="C1263" t="str">
            <v>H</v>
          </cell>
          <cell r="D1263">
            <v>0.52</v>
          </cell>
          <cell r="E1263">
            <v>0</v>
          </cell>
          <cell r="F1263">
            <v>0</v>
          </cell>
          <cell r="G1263">
            <v>0</v>
          </cell>
        </row>
        <row r="1264">
          <cell r="A1264" t="str">
            <v>102927</v>
          </cell>
          <cell r="B1264" t="str">
            <v>SERRA FITA HORIZONTAL, ELÉTRICA, COM CONTROLE HIDRÁULICO, PAINEL DE COMANDO EM 24 V, MOTOR ELÉTRICO 1,5 CV, DIMENSÕES DA FITA 3880 X 27 X 0,9 MM, TRIFÁSICA - MATERIAIS NA OPERAÇÃO. AF_08/2019</v>
          </cell>
          <cell r="C1264" t="str">
            <v>H</v>
          </cell>
          <cell r="D1264">
            <v>0.78</v>
          </cell>
          <cell r="E1264">
            <v>0</v>
          </cell>
          <cell r="F1264">
            <v>0</v>
          </cell>
          <cell r="G1264">
            <v>0</v>
          </cell>
        </row>
        <row r="1265">
          <cell r="A1265" t="str">
            <v>102933</v>
          </cell>
          <cell r="B1265" t="str">
            <v>FURADEIRA ELETROMAGNÉTICA, VELOCIDADE (SEM CARGA/ COM CARGA) 450/ 270 RPM, ESPESSURA MÁXIMA DA CHAPA A SER FURADA 50 MM, PORÇA DE ADESÃO MAGNÉTICA 17000 N, POTÊNCIA 1100 W, ALIMENTÇÃO 220 - 60 HZ, MONOFÁSICA - MATERIAIS NA OPERAÇÃO. AF_08/2019</v>
          </cell>
          <cell r="C1265" t="str">
            <v>H</v>
          </cell>
          <cell r="D1265">
            <v>0.78</v>
          </cell>
          <cell r="E1265">
            <v>0</v>
          </cell>
          <cell r="F1265">
            <v>0</v>
          </cell>
          <cell r="G1265">
            <v>0</v>
          </cell>
        </row>
        <row r="1266">
          <cell r="A1266" t="str">
            <v>102939</v>
          </cell>
          <cell r="B1266" t="str">
            <v>MÁQUINA METALEIRA UNIVERSAL MODELO IW 110/180 BTD - MATERIAIS NA OPERAÇÃO. AF_08/2019</v>
          </cell>
          <cell r="C1266" t="str">
            <v>H</v>
          </cell>
          <cell r="D1266">
            <v>7.85</v>
          </cell>
          <cell r="E1266">
            <v>0</v>
          </cell>
          <cell r="F1266">
            <v>0</v>
          </cell>
          <cell r="G1266">
            <v>0</v>
          </cell>
        </row>
        <row r="1267">
          <cell r="A1267" t="str">
            <v>102945</v>
          </cell>
          <cell r="B1267" t="str">
            <v>TARTARUGA DE OXICORTE CG1, MONOFÁSICA, 220 V, FREQUÊNCIA 50 HZ, VELOCIDADE DE CORTE (MM/MIN) 50 A 750, DIÂMETRO MÍNIMO DO COMPASSO MM 200 - MATERIAIS NA OPERAÇÃO. AF_08/2019</v>
          </cell>
          <cell r="C1267" t="str">
            <v>H</v>
          </cell>
          <cell r="D1267">
            <v>0.01</v>
          </cell>
          <cell r="E1267">
            <v>0</v>
          </cell>
          <cell r="F1267">
            <v>0</v>
          </cell>
          <cell r="G1267">
            <v>0</v>
          </cell>
        </row>
        <row r="1268">
          <cell r="A1268" t="str">
            <v>102951</v>
          </cell>
          <cell r="B1268" t="str">
            <v>BETONEIRA CAPACIDADE NOMINAL DE 250 L, CAPACIDADE DE MISTURA DE 175 L, MOTOR ELÉTRICO MONOFÁSICO POTÊNCIA 1CV - MATERIAIS NA OPERAÇÃO. AF_08/2019</v>
          </cell>
          <cell r="C1268" t="str">
            <v>H</v>
          </cell>
          <cell r="D1268">
            <v>0.52</v>
          </cell>
          <cell r="E1268">
            <v>0</v>
          </cell>
          <cell r="F1268">
            <v>0</v>
          </cell>
          <cell r="G1268">
            <v>0</v>
          </cell>
        </row>
        <row r="1269">
          <cell r="A1269" t="str">
            <v>102957</v>
          </cell>
          <cell r="B1269" t="str">
            <v>RETROESCAVADEIRA SOBRE RODAS COM CARREGADEIRA , PESO OPERACIONAL MÍN. 6,674, POTÊNCIA LÍQ 88 HP, COM MARTELO ROMPEDOR HIDRÁULICO ENTRE  275 A 362 KG - MATERIAIS NA OPERAÇÃO. AF_02/2021</v>
          </cell>
          <cell r="C1269" t="str">
            <v>H</v>
          </cell>
          <cell r="D1269">
            <v>48.87</v>
          </cell>
          <cell r="E1269">
            <v>0</v>
          </cell>
          <cell r="F1269">
            <v>48.87</v>
          </cell>
          <cell r="G1269">
            <v>0</v>
          </cell>
        </row>
        <row r="1270">
          <cell r="A1270" t="str">
            <v>102963</v>
          </cell>
          <cell r="B1270" t="str">
            <v>PERFURATRIZ HIDRÁULICA SOBRE ESTEIRA, TORQUE MÁXIMO 98 KNM, PROFUNDIDADE MÁXIMA 25 M, DIÂMETRO MÁXIMO 115 MM, POTÊNCIA MOTOR 190 HP - MATERIAIS NA OPERAÇÃO. AF_02/2021</v>
          </cell>
          <cell r="C1270" t="str">
            <v>H</v>
          </cell>
          <cell r="D1270">
            <v>81.19</v>
          </cell>
          <cell r="E1270">
            <v>0</v>
          </cell>
          <cell r="F1270">
            <v>81.19</v>
          </cell>
          <cell r="G1270">
            <v>0</v>
          </cell>
        </row>
        <row r="1271">
          <cell r="A1271" t="str">
            <v>102969</v>
          </cell>
          <cell r="B1271" t="str">
            <v>COMPRESSOR DE AR, VAZAO DE 10 PCM, RESERVATORIO 100 L, PRESSAO DE TRABALHO ENTRE 6,9 E 9,7 BAR, POTENCIA 2 HP, TENSAO 110/220 V - MATERIAIS NA OPERAÇÃO. AF_05/2017'</v>
          </cell>
          <cell r="C1271" t="str">
            <v>H</v>
          </cell>
          <cell r="D1271">
            <v>1.06</v>
          </cell>
          <cell r="E1271">
            <v>0</v>
          </cell>
          <cell r="F1271">
            <v>0</v>
          </cell>
          <cell r="G1271">
            <v>0</v>
          </cell>
        </row>
        <row r="1272">
          <cell r="A1272" t="str">
            <v>102985</v>
          </cell>
          <cell r="B1272" t="str">
            <v>MÁQUINA DEMARCADORA DE FAIXA DE TRÁFEGO À FRIO, TRAÇÃO MANUAL, 4 CV, PRESSÃO MAX 3300 PSI, TANQUE 20 L - MATERIAIS NA OPERAÇÃO. AF_06/2021</v>
          </cell>
          <cell r="C1272" t="str">
            <v>H</v>
          </cell>
          <cell r="D1272">
            <v>2.86</v>
          </cell>
          <cell r="E1272">
            <v>0</v>
          </cell>
          <cell r="F1272">
            <v>2.86</v>
          </cell>
          <cell r="G1272">
            <v>0</v>
          </cell>
        </row>
        <row r="1273">
          <cell r="A1273" t="str">
            <v>103156</v>
          </cell>
          <cell r="B1273" t="str">
            <v>MÁQUINA PARA SOLDA POR ELETROFUSÃO PARA TUBOS DE POLIETILENO DE ALTA DENSIDADE (PEAD) COM DIÂMETRO EXTERNO DE 20 A 800 MM, POTÊNCIA ENTRE 2750 E 3000 W - MATERIAIS NA OPERAÇÃO. AF_10/2021</v>
          </cell>
          <cell r="C1273" t="str">
            <v>H</v>
          </cell>
          <cell r="D1273">
            <v>1.99</v>
          </cell>
          <cell r="E1273">
            <v>0</v>
          </cell>
          <cell r="F1273">
            <v>0</v>
          </cell>
          <cell r="G1273">
            <v>0</v>
          </cell>
        </row>
        <row r="1274">
          <cell r="A1274" t="str">
            <v>103162</v>
          </cell>
          <cell r="B1274" t="str">
            <v>MÁQUINA PARA SOLDA POR ELETROFUSÃO PARA TUBOS DE POLIETILENO DE ALTA DENSIDADE (PEAD) COM DIÂMETRO EXTERNO DE 20 A 1600 MM, POTÊNCIA DE 3500 W - MATERIAIS NA OPERAÇÃO. AF_10/2021</v>
          </cell>
          <cell r="C1274" t="str">
            <v>H</v>
          </cell>
          <cell r="D1274">
            <v>2.5</v>
          </cell>
          <cell r="E1274">
            <v>0</v>
          </cell>
          <cell r="F1274">
            <v>0</v>
          </cell>
          <cell r="G1274">
            <v>0</v>
          </cell>
        </row>
        <row r="1275">
          <cell r="A1275" t="str">
            <v>103168</v>
          </cell>
          <cell r="B1275" t="str">
            <v>MÁQUINA PARA SOLDA POR TERMOFUSÃO PARA TUBOS DE POLIETILENO DE ALTA DENSIDADE (PEAD) COM DIÂMETRO EXTERNO DE 90 A 315 MM, POTÊNCIA ENTRE 2500 E 5350 W - MATERIAIS NA OPERAÇÃO. AF_10/2021</v>
          </cell>
          <cell r="C1275" t="str">
            <v>H</v>
          </cell>
          <cell r="D1275">
            <v>0.63</v>
          </cell>
          <cell r="E1275">
            <v>0</v>
          </cell>
          <cell r="F1275">
            <v>0</v>
          </cell>
          <cell r="G1275">
            <v>0</v>
          </cell>
        </row>
        <row r="1276">
          <cell r="A1276" t="str">
            <v>103174</v>
          </cell>
          <cell r="B1276" t="str">
            <v>MÁQUINA PARA SOLDA POR TERMOFUSÃO PARA TUBOS DE POLIETILENO DE ALTA DENSIDADE (PEAD) COM DIÂMETRO EXTERNO DE 315 A 630 MM, POTÊNCIA ENTRE 8000 E 12350 W - MATERIAIS NA OPERAÇÃO. AF_10/2021</v>
          </cell>
          <cell r="C1276" t="str">
            <v>H</v>
          </cell>
          <cell r="D1276">
            <v>1.59</v>
          </cell>
          <cell r="E1276">
            <v>0</v>
          </cell>
          <cell r="F1276">
            <v>0</v>
          </cell>
          <cell r="G1276">
            <v>0</v>
          </cell>
        </row>
        <row r="1277">
          <cell r="A1277" t="str">
            <v>103180</v>
          </cell>
          <cell r="B1277" t="str">
            <v>MÁQUINA PARA SOLDA POR TERMOFUSÃO PARA TUBOS DE POLIETILENO DE ALTA DENSIDADE (PEAD) COM DIÂMETRO EXTERNO DE 710 A 1200 MM, POTÊNCIA ENTRE 16000 E 29500 W - MATERIAIS NA OPERAÇÃO. AF_10/2021</v>
          </cell>
          <cell r="C1277" t="str">
            <v>H</v>
          </cell>
          <cell r="D1277">
            <v>3.67</v>
          </cell>
          <cell r="E1277">
            <v>0</v>
          </cell>
          <cell r="F1277">
            <v>0</v>
          </cell>
          <cell r="G1277">
            <v>0</v>
          </cell>
        </row>
        <row r="1278">
          <cell r="A1278" t="str">
            <v>103223</v>
          </cell>
          <cell r="B1278" t="str">
            <v>PERFURATRIZ PARA FURO DIRECIONAL HORIZONTAL (HDD) COM CAPACIDADE ATÉ 89 KN, POTÊNCIA 24,8 HP A 80 HP (INCLUSO FERRAMENTAS E LOCALIZADOR) - MATERIAIS NA OPERAÇÃO. AF_11/2021</v>
          </cell>
          <cell r="C1278" t="str">
            <v>H</v>
          </cell>
          <cell r="D1278">
            <v>33.57</v>
          </cell>
          <cell r="E1278">
            <v>0</v>
          </cell>
          <cell r="F1278">
            <v>33.57</v>
          </cell>
          <cell r="G1278">
            <v>0</v>
          </cell>
        </row>
        <row r="1279">
          <cell r="A1279" t="str">
            <v>103229</v>
          </cell>
          <cell r="B1279" t="str">
            <v>PERFURATRIZ PARA FURO DIRECIONAL HORIZONTAL (HDD) COM CAPACIDADE DE 90 KN A 200 KN, POTÊNCIA 100 HP A 160 HP (INCLUSO FERRAMENTAS E LOCALIZADOR) - MATERIAIS NA OPERAÇÃO. AF_11/2021</v>
          </cell>
          <cell r="C1279" t="str">
            <v>H</v>
          </cell>
          <cell r="D1279">
            <v>55.58</v>
          </cell>
          <cell r="E1279">
            <v>0</v>
          </cell>
          <cell r="F1279">
            <v>55.58</v>
          </cell>
          <cell r="G1279">
            <v>0</v>
          </cell>
        </row>
        <row r="1280">
          <cell r="A1280" t="str">
            <v>103235</v>
          </cell>
          <cell r="B1280" t="str">
            <v>PERFURATRIZ PARA FURO DIRECIONAL HORIZONTAL (HDD) COM CAPACIDADE DE 201 KN A 560 KN, POTÊNCIA 200 HP A 260 HP (INCLUSO FERRAMENTAS E LOCALIZADOR) - MATERIAIS NA OPERAÇÃO. AF_11/2021</v>
          </cell>
          <cell r="C1280" t="str">
            <v>H</v>
          </cell>
          <cell r="D1280">
            <v>147.49</v>
          </cell>
          <cell r="E1280">
            <v>0</v>
          </cell>
          <cell r="F1280">
            <v>147.49</v>
          </cell>
          <cell r="G1280">
            <v>0</v>
          </cell>
        </row>
        <row r="1281">
          <cell r="A1281" t="str">
            <v>103241</v>
          </cell>
          <cell r="B1281" t="str">
            <v>MISTURADOR PARA PREPARO DE LAMA ESTABILIZANTE COM CAPACIDADE DE *4000* L, COM BOMBA CENTRÍFUGA 5,5 HP A 23,07 HP, PARA SISTEMA DE FURO DIRECIONAL - MATERIAIS NA OPERAÇÃO. AF_11/2021</v>
          </cell>
          <cell r="C1281" t="str">
            <v>H</v>
          </cell>
          <cell r="D1281">
            <v>7.61</v>
          </cell>
          <cell r="E1281">
            <v>0</v>
          </cell>
          <cell r="F1281">
            <v>0</v>
          </cell>
          <cell r="G1281">
            <v>0</v>
          </cell>
        </row>
        <row r="1282">
          <cell r="A1282" t="str">
            <v>103660</v>
          </cell>
          <cell r="B1282" t="str">
            <v>VARREDEIRA DE GRAMA SINTÉTICA A GASOLINA, 2,4 CV, 4 TEMPOS - MATERIAIS NA OPERAÇÃO. AF_02/2022</v>
          </cell>
          <cell r="C1282" t="str">
            <v>H</v>
          </cell>
          <cell r="D1282">
            <v>10.51</v>
          </cell>
          <cell r="E1282">
            <v>0</v>
          </cell>
          <cell r="F1282">
            <v>10.51</v>
          </cell>
          <cell r="G1282">
            <v>0</v>
          </cell>
        </row>
        <row r="1283">
          <cell r="A1283" t="str">
            <v>103666</v>
          </cell>
          <cell r="B1283" t="str">
            <v>BATE ESTACA PARA INSTALAÇÃO DE DEFENSAS METÁLICAS (GUARD RAIL) FIXO, INCLUSIVE CAMINHÃO TOCO PBT 9.700 KG, POTÊNCIA DE 160 CV - MATERIAIS NA OPERAÇÃO. AF_02/2022</v>
          </cell>
          <cell r="C1283" t="str">
            <v>H</v>
          </cell>
          <cell r="D1283">
            <v>88.92</v>
          </cell>
          <cell r="E1283">
            <v>0</v>
          </cell>
          <cell r="F1283">
            <v>88.92</v>
          </cell>
          <cell r="G1283">
            <v>0</v>
          </cell>
        </row>
        <row r="1284">
          <cell r="A1284" t="str">
            <v>103792</v>
          </cell>
          <cell r="B1284" t="str">
            <v>MINI GUINDASTE ARANHA SOBRE ESTEIRAS E LANCA TELESCÓPICA, CAPACIDADE MÁXIMA DE CARGA 3,0 TON, RAIO MÁXIMO DE TRABALHO 8,25 M, ALTURA DE LANÇA DO SOLO 9,2 M, 55 M DE CABO DE AÇO 8 MM, MOTOR ELÉTRICO 220/380 VOLTS TRIFÁSICO - MATERIAIS NA OPERAÇÃO. AF_03/2022</v>
          </cell>
          <cell r="C1284" t="str">
            <v>H</v>
          </cell>
          <cell r="D1284">
            <v>0.23</v>
          </cell>
          <cell r="E1284">
            <v>0</v>
          </cell>
          <cell r="F1284">
            <v>0</v>
          </cell>
          <cell r="G1284">
            <v>0</v>
          </cell>
        </row>
        <row r="1285">
          <cell r="A1285" t="str">
            <v>103937</v>
          </cell>
          <cell r="B1285" t="str">
            <v>CONJUNTO MACACO HIDRÁULICO E CENTRAL DE BOMBEAMENTO MOTORIZADO 1,8 KW PARA PROTENSÃO DE MONOCABOS PARA CONCRETO PROTENDIDO, ESFORÇO MÁXIMO DE 20 TONELADAS  - MATERIAIS NA OPERAÇÃO. AF_05/2022</v>
          </cell>
          <cell r="C1285" t="str">
            <v>H</v>
          </cell>
          <cell r="D1285">
            <v>1.28</v>
          </cell>
          <cell r="E1285">
            <v>0</v>
          </cell>
          <cell r="F1285">
            <v>0</v>
          </cell>
          <cell r="G1285">
            <v>0</v>
          </cell>
        </row>
        <row r="1286">
          <cell r="A1286" t="str">
            <v>103943</v>
          </cell>
          <cell r="B1286" t="str">
            <v>CONJUNTO MACACO HIDRÁULICO E CENTRAL DE BOMBEAMENTO MOTORIZADO 1,8 KW PARA PROTENSÃO DE MONOCABOS PARA CONCRETO PROTENDIDO, ESFORÇO MÁXIMO DE 30 TONELADAS  - MATERIAIS NA OPERAÇÃO. AF_05/2022</v>
          </cell>
          <cell r="C1286" t="str">
            <v>H</v>
          </cell>
          <cell r="D1286">
            <v>1.28</v>
          </cell>
          <cell r="E1286">
            <v>0</v>
          </cell>
          <cell r="F1286">
            <v>0</v>
          </cell>
          <cell r="G1286">
            <v>0</v>
          </cell>
        </row>
        <row r="1287">
          <cell r="A1287" t="str">
            <v>104087</v>
          </cell>
          <cell r="B1287" t="str">
            <v>TERMOFUSORA PARA TUBOS E CONEXÕES EM PPR COM DIÂMETROS DE 20 A 63 MM, POTÊNCIA DE 800 W, TENSAO 220 V - DEPRECIAÇÃO. AF_05/2022</v>
          </cell>
          <cell r="C1287" t="str">
            <v>H</v>
          </cell>
          <cell r="D1287">
            <v>0.06</v>
          </cell>
          <cell r="E1287">
            <v>0</v>
          </cell>
          <cell r="F1287">
            <v>0</v>
          </cell>
          <cell r="G1287">
            <v>0.06</v>
          </cell>
        </row>
        <row r="1288">
          <cell r="A1288" t="str">
            <v>104088</v>
          </cell>
          <cell r="B1288" t="str">
            <v>TERMOFUSORA PARA TUBOS E CONEXÕES EM PPR COM DIÂMETROS DE 20 A 63 MM, POTÊNCIA DE 800 W, TENSAO 220 V - JUROS. AF_05/2022</v>
          </cell>
          <cell r="C1288" t="str">
            <v>H</v>
          </cell>
          <cell r="D1288">
            <v>7.0000000000000007E-2</v>
          </cell>
          <cell r="E1288">
            <v>0</v>
          </cell>
          <cell r="F1288">
            <v>0</v>
          </cell>
          <cell r="G1288">
            <v>7.0000000000000007E-2</v>
          </cell>
        </row>
        <row r="1289">
          <cell r="A1289" t="str">
            <v>104089</v>
          </cell>
          <cell r="B1289" t="str">
            <v>TERMOFUSORA PARA TUBOS E CONEXÕES EM PPR COM DIÂMETROS DE 20 A 63 MM, POTÊNCIA DE 800 W, TENSAO 220 V - MANUTENÇÃO. AF_05/2022</v>
          </cell>
          <cell r="C1289" t="str">
            <v>H</v>
          </cell>
          <cell r="D1289">
            <v>0.08</v>
          </cell>
          <cell r="E1289">
            <v>0</v>
          </cell>
          <cell r="F1289">
            <v>0</v>
          </cell>
          <cell r="G1289">
            <v>0.08</v>
          </cell>
        </row>
        <row r="1290">
          <cell r="A1290" t="str">
            <v>104090</v>
          </cell>
          <cell r="B1290" t="str">
            <v>TERMOFUSORA PARA TUBOS E CONEXÕES EM PPR COM DIÂMETROS DE 20 A 63 MM, POTÊNCIA DE 800 W, TENSAO 220 V - MATERIAIS NA OPERAÇÃO. AF_05/2022</v>
          </cell>
          <cell r="C1290" t="str">
            <v>H</v>
          </cell>
          <cell r="D1290">
            <v>0.56999999999999995</v>
          </cell>
          <cell r="E1290">
            <v>0</v>
          </cell>
          <cell r="F1290">
            <v>0</v>
          </cell>
          <cell r="G1290">
            <v>0</v>
          </cell>
        </row>
        <row r="1291">
          <cell r="A1291" t="str">
            <v>104093</v>
          </cell>
          <cell r="B1291" t="str">
            <v>TERMOFUSORA PARA TUBOS E CONEXÕES EM PPR COM DIÂMETROS DE 75 A 110 MM, POTÊNCIA DE *1100* W, TENSÃO 220 V - DEPRECIAÇÃO. AF_05/2022</v>
          </cell>
          <cell r="C1291" t="str">
            <v>H</v>
          </cell>
          <cell r="D1291">
            <v>0.09</v>
          </cell>
          <cell r="E1291">
            <v>0</v>
          </cell>
          <cell r="F1291">
            <v>0</v>
          </cell>
          <cell r="G1291">
            <v>0.09</v>
          </cell>
        </row>
        <row r="1292">
          <cell r="A1292" t="str">
            <v>104094</v>
          </cell>
          <cell r="B1292" t="str">
            <v>TERMOFUSORA PARA TUBOS E CONEXÕES EM PPR COM DIÂMETROS DE 75 A 110 MM, POTÊNCIA DE *1100* W, TENSÃO 220 V - JUROS. AF_05/2022</v>
          </cell>
          <cell r="C1292" t="str">
            <v>H</v>
          </cell>
          <cell r="D1292">
            <v>0.1</v>
          </cell>
          <cell r="E1292">
            <v>0</v>
          </cell>
          <cell r="F1292">
            <v>0</v>
          </cell>
          <cell r="G1292">
            <v>0.1</v>
          </cell>
        </row>
        <row r="1293">
          <cell r="A1293" t="str">
            <v>104095</v>
          </cell>
          <cell r="B1293" t="str">
            <v>TERMOFUSORA PARA TUBOS E CONEXÕES EM PPR COM DIÂMETROS DE 75 A 110 MM, POTÊNCIA DE *1100* W, TENSÃO 220 V - MANUTENÇÃO. AF_05/2022</v>
          </cell>
          <cell r="C1293" t="str">
            <v>H</v>
          </cell>
          <cell r="D1293">
            <v>0.11</v>
          </cell>
          <cell r="E1293">
            <v>0</v>
          </cell>
          <cell r="F1293">
            <v>0</v>
          </cell>
          <cell r="G1293">
            <v>0.11</v>
          </cell>
        </row>
        <row r="1294">
          <cell r="A1294" t="str">
            <v>104096</v>
          </cell>
          <cell r="B1294" t="str">
            <v>TERMOFUSORA PARA TUBOS E CONEXÕES EM PPR COM DIÂMETROS DE 75 A 110 MM, POTÊNCIA DE *1100* W, TENSÃO 220 V - MATERIAIS NA OPERAÇÃO. AF_05/2022</v>
          </cell>
          <cell r="C1294" t="str">
            <v>H</v>
          </cell>
          <cell r="D1294">
            <v>0.78</v>
          </cell>
          <cell r="E1294">
            <v>0</v>
          </cell>
          <cell r="F1294">
            <v>0</v>
          </cell>
          <cell r="G1294">
            <v>0</v>
          </cell>
        </row>
        <row r="1295">
          <cell r="A1295" t="str">
            <v>104519</v>
          </cell>
          <cell r="B1295" t="str">
            <v>LIXADEIRA DE PAREDE, COM LED, POTÊNCIA 750 W, FREQUÊNCIA 60 HZ, VELOCIDADE 1000 A 2100 RPM, DIÂMETRO DA LIXA 225 MM - MATERIAIS NA OPERAÇÃO. AF_12/2022</v>
          </cell>
          <cell r="C1295" t="str">
            <v>H</v>
          </cell>
          <cell r="D1295">
            <v>0.53</v>
          </cell>
          <cell r="E1295">
            <v>0</v>
          </cell>
          <cell r="F1295">
            <v>0</v>
          </cell>
          <cell r="G1295">
            <v>0</v>
          </cell>
        </row>
        <row r="1296">
          <cell r="A1296" t="str">
            <v>92259</v>
          </cell>
          <cell r="B1296" t="str">
            <v>INSTALAÇÃO DE TESOURA (INTEIRA OU MEIA), BIAPOIADA, EM MADEIRA NÃO APARELHADA, PARA VÃOS MAIORES OU IGUAIS A 3,0 M E MENORES QUE 6,0 M, INCLUSO IÇAMENTO. AF_07/2019</v>
          </cell>
          <cell r="C1296" t="str">
            <v>UN</v>
          </cell>
          <cell r="D1296">
            <v>353.69</v>
          </cell>
          <cell r="E1296">
            <v>101.2</v>
          </cell>
          <cell r="F1296">
            <v>199.87</v>
          </cell>
          <cell r="G1296">
            <v>51.39</v>
          </cell>
        </row>
        <row r="1297">
          <cell r="A1297" t="str">
            <v>92260</v>
          </cell>
          <cell r="B1297" t="str">
            <v>INSTALAÇÃO DE TESOURA (INTEIRA OU MEIA), BIAPOIADA, EM MADEIRA NÃO APARELHADA, PARA VÃOS MAIORES OU IGUAIS A 6,0 M E MENORES QUE 8,0 M, INCLUSO IÇAMENTO. AF_07/2019</v>
          </cell>
          <cell r="C1297" t="str">
            <v>UN</v>
          </cell>
          <cell r="D1297">
            <v>414.86</v>
          </cell>
          <cell r="E1297">
            <v>149.24</v>
          </cell>
          <cell r="F1297">
            <v>213</v>
          </cell>
          <cell r="G1297">
            <v>51.39</v>
          </cell>
        </row>
        <row r="1298">
          <cell r="A1298" t="str">
            <v>92261</v>
          </cell>
          <cell r="B1298" t="str">
            <v>INSTALAÇÃO DE TESOURA (INTEIRA OU MEIA), BIAPOIADA, EM MADEIRA NÃO APARELHADA, PARA VÃOS MAIORES OU IGUAIS A 8,0 M E MENORES QUE 10,0 M, INCLUSO IÇAMENTO. AF_07/2019</v>
          </cell>
          <cell r="C1298" t="str">
            <v>UN</v>
          </cell>
          <cell r="D1298">
            <v>474.15</v>
          </cell>
          <cell r="E1298">
            <v>195.8</v>
          </cell>
          <cell r="F1298">
            <v>225.73</v>
          </cell>
          <cell r="G1298">
            <v>51.39</v>
          </cell>
        </row>
        <row r="1299">
          <cell r="A1299" t="str">
            <v>92262</v>
          </cell>
          <cell r="B1299" t="str">
            <v>INSTALAÇÃO DE TESOURA (INTEIRA OU MEIA), BIAPOIADA, EM MADEIRA NÃO APARELHADA, PARA VÃOS MAIORES OU IGUAIS A 10,0 M E MENORES QUE 12,0 M, INCLUSO IÇAMENTO. AF_07/2019</v>
          </cell>
          <cell r="C1299" t="str">
            <v>UN</v>
          </cell>
          <cell r="D1299">
            <v>569.62</v>
          </cell>
          <cell r="E1299">
            <v>270.8</v>
          </cell>
          <cell r="F1299">
            <v>246.21</v>
          </cell>
          <cell r="G1299">
            <v>51.38</v>
          </cell>
        </row>
        <row r="1300">
          <cell r="A1300" t="str">
            <v>92539</v>
          </cell>
          <cell r="B1300" t="str">
            <v>TRAMA DE MADEIRA COMPOSTA POR RIPAS, CAIBROS E TERÇAS PARA TELHADOS DE ATÉ 2 ÁGUAS PARA TELHA DE ENCAIXE DE CERÂMICA OU DE CONCRETO, INCLUSO TRANSPORTE VERTICAL. AF_07/2019</v>
          </cell>
          <cell r="C1300" t="str">
            <v>M2</v>
          </cell>
          <cell r="D1300">
            <v>55.52</v>
          </cell>
          <cell r="E1300">
            <v>16.649999999999999</v>
          </cell>
          <cell r="F1300">
            <v>38.82</v>
          </cell>
          <cell r="G1300">
            <v>0.03</v>
          </cell>
        </row>
        <row r="1301">
          <cell r="A1301" t="str">
            <v>92540</v>
          </cell>
          <cell r="B1301" t="str">
            <v>TRAMA DE MADEIRA COMPOSTA POR RIPAS, CAIBROS E TERÇAS PARA TELHADOS DE MAIS QUE 2 ÁGUAS PARA TELHA DE ENCAIXE DE CERÂMICA OU DE CONCRETO, INCLUSO TRANSPORTE VERTICAL. AF_07/2019</v>
          </cell>
          <cell r="C1301" t="str">
            <v>M2</v>
          </cell>
          <cell r="D1301">
            <v>64.5</v>
          </cell>
          <cell r="E1301">
            <v>23.5</v>
          </cell>
          <cell r="F1301">
            <v>40.950000000000003</v>
          </cell>
          <cell r="G1301">
            <v>0.03</v>
          </cell>
        </row>
        <row r="1302">
          <cell r="A1302" t="str">
            <v>92541</v>
          </cell>
          <cell r="B1302" t="str">
            <v>TRAMA DE MADEIRA COMPOSTA POR RIPAS, CAIBROS E TERÇAS PARA TELHADOS DE ATÉ 2 ÁGUAS PARA TELHA CERÂMICA CAPA-CANAL, INCLUSO TRANSPORTE VERTICAL. AF_07/2019</v>
          </cell>
          <cell r="C1302" t="str">
            <v>M2</v>
          </cell>
          <cell r="D1302">
            <v>59.33</v>
          </cell>
          <cell r="E1302">
            <v>17.13</v>
          </cell>
          <cell r="F1302">
            <v>42.16</v>
          </cell>
          <cell r="G1302">
            <v>0.02</v>
          </cell>
        </row>
        <row r="1303">
          <cell r="A1303" t="str">
            <v>92542</v>
          </cell>
          <cell r="B1303" t="str">
            <v>TRAMA DE MADEIRA COMPOSTA POR RIPAS, CAIBROS E TERÇAS PARA TELHADOS DE MAIS QUE 2 ÁGUAS PARA TELHA CERÂMICA CAPA-CANAL, INCLUSO TRANSPORTE VERTICAL. AF_07/2019</v>
          </cell>
          <cell r="C1303" t="str">
            <v>M2</v>
          </cell>
          <cell r="D1303">
            <v>73.52</v>
          </cell>
          <cell r="E1303">
            <v>24.36</v>
          </cell>
          <cell r="F1303">
            <v>49.11</v>
          </cell>
          <cell r="G1303">
            <v>0.03</v>
          </cell>
        </row>
        <row r="1304">
          <cell r="A1304" t="str">
            <v>92543</v>
          </cell>
          <cell r="B1304" t="str">
            <v>TRAMA DE MADEIRA COMPOSTA POR TERÇAS PARA TELHADOS DE ATÉ 2 ÁGUAS PARA TELHA ONDULADA DE FIBROCIMENTO, METÁLICA, PLÁSTICA OU TERMOACÚSTICA, INCLUSO TRANSPORTE VERTICAL. AF_07/2019</v>
          </cell>
          <cell r="C1304" t="str">
            <v>M2</v>
          </cell>
          <cell r="D1304">
            <v>15.9</v>
          </cell>
          <cell r="E1304">
            <v>3.73</v>
          </cell>
          <cell r="F1304">
            <v>12.17</v>
          </cell>
          <cell r="G1304">
            <v>0</v>
          </cell>
        </row>
        <row r="1305">
          <cell r="A1305" t="str">
            <v>92544</v>
          </cell>
          <cell r="B1305" t="str">
            <v>TRAMA DE MADEIRA COMPOSTA POR TERÇAS PARA TELHADOS DE ATÉ 2 ÁGUAS PARA TELHA ESTRUTURAL DE FIBROCIMENTO, INCLUSO TRANSPORTE VERTICAL. AF_07/2019</v>
          </cell>
          <cell r="C1305" t="str">
            <v>M2</v>
          </cell>
          <cell r="D1305">
            <v>12.63</v>
          </cell>
          <cell r="E1305">
            <v>2.96</v>
          </cell>
          <cell r="F1305">
            <v>9.67</v>
          </cell>
          <cell r="G1305">
            <v>0</v>
          </cell>
        </row>
        <row r="1306">
          <cell r="A1306" t="str">
            <v>92545</v>
          </cell>
          <cell r="B1306" t="str">
            <v>FABRICAÇÃO E INSTALAÇÃO DE TESOURA INTEIRA EM MADEIRA NÃO APARELHADA, VÃO DE 3 M, PARA TELHA CERÂMICA OU DE CONCRETO, INCLUSO IÇAMENTO. AF_07/2019</v>
          </cell>
          <cell r="C1306" t="str">
            <v>UN</v>
          </cell>
          <cell r="D1306">
            <v>787.86</v>
          </cell>
          <cell r="E1306">
            <v>281.25</v>
          </cell>
          <cell r="F1306">
            <v>454</v>
          </cell>
          <cell r="G1306">
            <v>51.38</v>
          </cell>
        </row>
        <row r="1307">
          <cell r="A1307" t="str">
            <v>92546</v>
          </cell>
          <cell r="B1307" t="str">
            <v>FABRICAÇÃO E INSTALAÇÃO DE TESOURA INTEIRA EM MADEIRA NÃO APARELHADA, VÃO DE 4 M, PARA TELHA CERÂMICA OU DE CONCRETO, INCLUSO IÇAMENTO. AF_07/2019</v>
          </cell>
          <cell r="C1307" t="str">
            <v>UN</v>
          </cell>
          <cell r="D1307">
            <v>972.43</v>
          </cell>
          <cell r="E1307">
            <v>371.3</v>
          </cell>
          <cell r="F1307">
            <v>548.52</v>
          </cell>
          <cell r="G1307">
            <v>51.38</v>
          </cell>
        </row>
        <row r="1308">
          <cell r="A1308" t="str">
            <v>92547</v>
          </cell>
          <cell r="B1308" t="str">
            <v>FABRICAÇÃO E INSTALAÇÃO DE TESOURA INTEIRA EM MADEIRA NÃO APARELHADA, VÃO DE 5 M, PARA TELHA CERÂMICA OU DE CONCRETO, INCLUSO IÇAMENTO. AF_07/2019</v>
          </cell>
          <cell r="C1308" t="str">
            <v>UN</v>
          </cell>
          <cell r="D1308">
            <v>1017.06</v>
          </cell>
          <cell r="E1308">
            <v>371.29</v>
          </cell>
          <cell r="F1308">
            <v>593.16</v>
          </cell>
          <cell r="G1308">
            <v>51.38</v>
          </cell>
        </row>
        <row r="1309">
          <cell r="A1309" t="str">
            <v>92548</v>
          </cell>
          <cell r="B1309" t="str">
            <v>FABRICAÇÃO E INSTALAÇÃO DE TESOURA INTEIRA EM MADEIRA NÃO APARELHADA, VÃO DE 6 M, PARA TELHA CERÂMICA OU DE CONCRETO, INCLUSO IÇAMENTO. AF_07/2019</v>
          </cell>
          <cell r="C1309" t="str">
            <v>UN</v>
          </cell>
          <cell r="D1309">
            <v>1131.25</v>
          </cell>
          <cell r="E1309">
            <v>419.32</v>
          </cell>
          <cell r="F1309">
            <v>659.32</v>
          </cell>
          <cell r="G1309">
            <v>51.38</v>
          </cell>
        </row>
        <row r="1310">
          <cell r="A1310" t="str">
            <v>92549</v>
          </cell>
          <cell r="B1310" t="str">
            <v>FABRICAÇÃO E INSTALAÇÃO DE TESOURA INTEIRA EM MADEIRA NÃO APARELHADA, VÃO DE 7 M, PARA TELHA CERÂMICA OU DE CONCRETO, INCLUSO IÇAMENTO. AF_07/2019</v>
          </cell>
          <cell r="C1310" t="str">
            <v>UN</v>
          </cell>
          <cell r="D1310">
            <v>1440.98</v>
          </cell>
          <cell r="E1310">
            <v>599.38</v>
          </cell>
          <cell r="F1310">
            <v>789</v>
          </cell>
          <cell r="G1310">
            <v>51.37</v>
          </cell>
        </row>
        <row r="1311">
          <cell r="A1311" t="str">
            <v>92550</v>
          </cell>
          <cell r="B1311" t="str">
            <v>FABRICAÇÃO E INSTALAÇÃO DE TESOURA INTEIRA EM MADEIRA NÃO APARELHADA, VÃO DE 8 M, PARA TELHA CERÂMICA OU DE CONCRETO, INCLUSO IÇAMENTO. AF_07/2019</v>
          </cell>
          <cell r="C1311" t="str">
            <v>UN</v>
          </cell>
          <cell r="D1311">
            <v>1798.26</v>
          </cell>
          <cell r="E1311">
            <v>645.92999999999995</v>
          </cell>
          <cell r="F1311">
            <v>1099.73</v>
          </cell>
          <cell r="G1311">
            <v>51.37</v>
          </cell>
        </row>
        <row r="1312">
          <cell r="A1312" t="str">
            <v>92551</v>
          </cell>
          <cell r="B1312" t="str">
            <v>FABRICAÇÃO E INSTALAÇÃO DE TESOURA INTEIRA EM MADEIRA NÃO APARELHADA, VÃO DE 9 M, PARA TELHA CERÂMICA OU DE CONCRETO, INCLUSO IÇAMENTO. AF_07/2019</v>
          </cell>
          <cell r="C1312" t="str">
            <v>UN</v>
          </cell>
          <cell r="D1312">
            <v>1855.32</v>
          </cell>
          <cell r="E1312">
            <v>645.92999999999995</v>
          </cell>
          <cell r="F1312">
            <v>1156.79</v>
          </cell>
          <cell r="G1312">
            <v>51.37</v>
          </cell>
        </row>
        <row r="1313">
          <cell r="A1313" t="str">
            <v>92552</v>
          </cell>
          <cell r="B1313" t="str">
            <v>FABRICAÇÃO E INSTALAÇÃO DE TESOURA INTEIRA EM MADEIRA NÃO APARELHADA, VÃO DE 10 M, PARA TELHA CERÂMICA OU DE CONCRETO, INCLUSO IÇAMENTO. AF_07/2019</v>
          </cell>
          <cell r="C1313" t="str">
            <v>UN</v>
          </cell>
          <cell r="D1313">
            <v>2016.25</v>
          </cell>
          <cell r="E1313">
            <v>720.89</v>
          </cell>
          <cell r="F1313">
            <v>1242.76</v>
          </cell>
          <cell r="G1313">
            <v>51.37</v>
          </cell>
        </row>
        <row r="1314">
          <cell r="A1314" t="str">
            <v>92553</v>
          </cell>
          <cell r="B1314" t="str">
            <v>FABRICAÇÃO E INSTALAÇÃO DE TESOURA INTEIRA EM MADEIRA NÃO APARELHADA, VÃO DE 11 M, PARA TELHA CERÂMICA OU DE CONCRETO, INCLUSO IÇAMENTO. AF_07/2019</v>
          </cell>
          <cell r="C1314" t="str">
            <v>UN</v>
          </cell>
          <cell r="D1314">
            <v>2333.44</v>
          </cell>
          <cell r="E1314">
            <v>900.97</v>
          </cell>
          <cell r="F1314">
            <v>1379.87</v>
          </cell>
          <cell r="G1314">
            <v>51.37</v>
          </cell>
        </row>
        <row r="1315">
          <cell r="A1315" t="str">
            <v>92554</v>
          </cell>
          <cell r="B1315" t="str">
            <v>FABRICAÇÃO E INSTALAÇÃO DE TESOURA INTEIRA EM MADEIRA NÃO APARELHADA, VÃO DE 12 M, PARA TELHA CERÂMICA OU DE CONCRETO, INCLUSO IÇAMENTO. AF_07/2019</v>
          </cell>
          <cell r="C1315" t="str">
            <v>UN</v>
          </cell>
          <cell r="D1315">
            <v>2398.75</v>
          </cell>
          <cell r="E1315">
            <v>900.97</v>
          </cell>
          <cell r="F1315">
            <v>1445.18</v>
          </cell>
          <cell r="G1315">
            <v>51.37</v>
          </cell>
        </row>
        <row r="1316">
          <cell r="A1316" t="str">
            <v>92555</v>
          </cell>
          <cell r="B1316" t="str">
            <v>FABRICAÇÃO E INSTALAÇÃO DE TESOURA INTEIRA EM MADEIRA NÃO APARELHADA, VÃO DE 3 M, PARA TELHA ONDULADA DE FIBROCIMENTO, METÁLICA, PLÁSTICA OU TERMOACÚSTICA, INCLUSO IÇAMENTO. AF_07/2019</v>
          </cell>
          <cell r="C1316" t="str">
            <v>UN</v>
          </cell>
          <cell r="D1316">
            <v>779.46</v>
          </cell>
          <cell r="E1316">
            <v>281.25</v>
          </cell>
          <cell r="F1316">
            <v>445.6</v>
          </cell>
          <cell r="G1316">
            <v>51.38</v>
          </cell>
        </row>
        <row r="1317">
          <cell r="A1317" t="str">
            <v>92556</v>
          </cell>
          <cell r="B1317" t="str">
            <v>FABRICAÇÃO E INSTALAÇÃO DE TESOURA INTEIRA EM MADEIRA NÃO APARELHADA, VÃO DE 4 M, PARA TELHA ONDULADA DE FIBROCIMENTO, METÁLICA, PLÁSTICA OU TERMOACÚSTICA, INCLUSO IÇAMENTO. AF_07/2019</v>
          </cell>
          <cell r="C1317" t="str">
            <v>UN</v>
          </cell>
          <cell r="D1317">
            <v>957.71</v>
          </cell>
          <cell r="E1317">
            <v>371.3</v>
          </cell>
          <cell r="F1317">
            <v>533.79999999999995</v>
          </cell>
          <cell r="G1317">
            <v>51.38</v>
          </cell>
        </row>
        <row r="1318">
          <cell r="A1318" t="str">
            <v>92557</v>
          </cell>
          <cell r="B1318" t="str">
            <v>FABRICAÇÃO E INSTALAÇÃO DE TESOURA INTEIRA EM MADEIRA NÃO APARELHADA, VÃO DE 5 M, PARA TELHA ONDULADA DE FIBROCIMENTO, METÁLICA, PLÁSTICA OU TERMOACÚSTICA, INCLUSO IÇAMENTO. AF_07/2019</v>
          </cell>
          <cell r="C1318" t="str">
            <v>UN</v>
          </cell>
          <cell r="D1318">
            <v>1002.33</v>
          </cell>
          <cell r="E1318">
            <v>371.29</v>
          </cell>
          <cell r="F1318">
            <v>578.42999999999995</v>
          </cell>
          <cell r="G1318">
            <v>51.38</v>
          </cell>
        </row>
        <row r="1319">
          <cell r="A1319" t="str">
            <v>92558</v>
          </cell>
          <cell r="B1319" t="str">
            <v>FABRICAÇÃO E INSTALAÇÃO DE TESOURA INTEIRA EM MADEIRA NÃO APARELHADA, VÃO DE 6 M, PARA TELHA ONDULADA DE FIBROCIMENTO, METÁLICA, PLÁSTICA OU TERMOACÚSTICA, INCLUSO IÇAMENTO. AF_07/2019</v>
          </cell>
          <cell r="C1319" t="str">
            <v>UN</v>
          </cell>
          <cell r="D1319">
            <v>1122.8399999999999</v>
          </cell>
          <cell r="E1319">
            <v>419.32</v>
          </cell>
          <cell r="F1319">
            <v>650.91</v>
          </cell>
          <cell r="G1319">
            <v>51.38</v>
          </cell>
        </row>
        <row r="1320">
          <cell r="A1320" t="str">
            <v>92559</v>
          </cell>
          <cell r="B1320" t="str">
            <v>FABRICAÇÃO E INSTALAÇÃO DE TESOURA INTEIRA EM MADEIRA NÃO APARELHADA, VÃO DE 7 M, PARA TELHA ONDULADA DE FIBROCIMENTO, METÁLICA, PLÁSTICA OU TERMOACÚSTICA, INCLUSO IÇAMENTO. AF_07/2019</v>
          </cell>
          <cell r="C1320" t="str">
            <v>UN</v>
          </cell>
          <cell r="D1320">
            <v>1425.33</v>
          </cell>
          <cell r="E1320">
            <v>599.39</v>
          </cell>
          <cell r="F1320">
            <v>773.34</v>
          </cell>
          <cell r="G1320">
            <v>51.37</v>
          </cell>
        </row>
        <row r="1321">
          <cell r="A1321" t="str">
            <v>92560</v>
          </cell>
          <cell r="B1321" t="str">
            <v>FABRICAÇÃO E INSTALAÇÃO DE TESOURA INTEIRA EM MADEIRA NÃO APARELHADA, VÃO DE 8 M, PARA TELHA ONDULADA DE FIBROCIMENTO, METÁLICA, PLÁSTICA OU TERMOACÚSTICA, INCLUSO IÇAMENTO. AF_07/2019</v>
          </cell>
          <cell r="C1321" t="str">
            <v>UN</v>
          </cell>
          <cell r="D1321">
            <v>1776.95</v>
          </cell>
          <cell r="E1321">
            <v>645.92999999999995</v>
          </cell>
          <cell r="F1321">
            <v>1078.42</v>
          </cell>
          <cell r="G1321">
            <v>51.37</v>
          </cell>
        </row>
        <row r="1322">
          <cell r="A1322" t="str">
            <v>92561</v>
          </cell>
          <cell r="B1322" t="str">
            <v>FABRICAÇÃO E INSTALAÇÃO DE TESOURA INTEIRA EM MADEIRA NÃO APARELHADA, VÃO DE 9 M, PARA TELHA ONDULADA DE FIBROCIMENTO, METÁLICA, PLÁSTICA OU TERMOACÚSTICA, INCLUSO IÇAMENTO. AF_07/2019</v>
          </cell>
          <cell r="C1322" t="str">
            <v>UN</v>
          </cell>
          <cell r="D1322">
            <v>1834.58</v>
          </cell>
          <cell r="E1322">
            <v>645.92999999999995</v>
          </cell>
          <cell r="F1322">
            <v>1136.05</v>
          </cell>
          <cell r="G1322">
            <v>51.37</v>
          </cell>
        </row>
        <row r="1323">
          <cell r="A1323" t="str">
            <v>92562</v>
          </cell>
          <cell r="B1323" t="str">
            <v>FABRICAÇÃO E INSTALAÇÃO DE TESOURA INTEIRA EM MADEIRA NÃO APARELHADA, VÃO DE 10 M, PARA TELHA ONDULADA DE FIBROCIMENTO, METÁLICA, PLÁSTICA OU TERMOACÚSTICA, INCLUSO IÇAMENTO. AF_07/2019</v>
          </cell>
          <cell r="C1323" t="str">
            <v>UN</v>
          </cell>
          <cell r="D1323">
            <v>1980.79</v>
          </cell>
          <cell r="E1323">
            <v>720.9</v>
          </cell>
          <cell r="F1323">
            <v>1207.29</v>
          </cell>
          <cell r="G1323">
            <v>51.37</v>
          </cell>
        </row>
        <row r="1324">
          <cell r="A1324" t="str">
            <v>92563</v>
          </cell>
          <cell r="B1324" t="str">
            <v>FABRICAÇÃO E INSTALAÇÃO DE TESOURA INTEIRA EM MADEIRA NÃO APARELHADA, VÃO DE 11 M, PARA TELHA ONDULADA DE FIBROCIMENTO, METÁLICA, PLÁSTICA OU TERMOACÚSTICA, INCLUSO IÇAMENTO. AF_07/2019</v>
          </cell>
          <cell r="C1324" t="str">
            <v>UN</v>
          </cell>
          <cell r="D1324">
            <v>2291.98</v>
          </cell>
          <cell r="E1324">
            <v>900.98</v>
          </cell>
          <cell r="F1324">
            <v>1338.4</v>
          </cell>
          <cell r="G1324">
            <v>51.37</v>
          </cell>
        </row>
        <row r="1325">
          <cell r="A1325" t="str">
            <v>92564</v>
          </cell>
          <cell r="B1325" t="str">
            <v>FABRICAÇÃO E INSTALAÇÃO DE TESOURA INTEIRA EM MADEIRA NÃO APARELHADA, VÃO DE 12 M, PARA TELHA ONDULADA DE FIBROCIMENTO, METÁLICA, PLÁSTICA OU TERMOACÚSTICA, INCLUSO IÇAMENTO. AF_07/2019</v>
          </cell>
          <cell r="C1325" t="str">
            <v>UN</v>
          </cell>
          <cell r="D1325">
            <v>2347.9699999999998</v>
          </cell>
          <cell r="E1325">
            <v>900.97</v>
          </cell>
          <cell r="F1325">
            <v>1394.4</v>
          </cell>
          <cell r="G1325">
            <v>51.37</v>
          </cell>
        </row>
        <row r="1326">
          <cell r="A1326" t="str">
            <v>100379</v>
          </cell>
          <cell r="B1326" t="str">
            <v>FABRICAÇÃO E INSTALAÇÃO DE PONTALETES DE MADEIRA NÃO APARELHADA PARA TELHADOS COM ATÉ 2 ÁGUAS E COM TELHA CERÂMICA OU DE CONCRETO EM EDIFÍCIO RESIDENCIAL TÉRREO, INCLUSO TRANSPORTE VERTICAL. AF_07/2019</v>
          </cell>
          <cell r="C1326" t="str">
            <v>M2</v>
          </cell>
          <cell r="D1326">
            <v>29.15</v>
          </cell>
          <cell r="E1326">
            <v>10.24</v>
          </cell>
          <cell r="F1326">
            <v>18.91</v>
          </cell>
          <cell r="G1326">
            <v>0</v>
          </cell>
        </row>
        <row r="1327">
          <cell r="A1327" t="str">
            <v>100380</v>
          </cell>
          <cell r="B1327" t="str">
            <v>FABRICAÇÃO E INSTALAÇÃO DE PONTALETES DE MADEIRA NÃO APARELHADA PARA TELHADOS COM ATÉ 2 ÁGUAS E COM TELHA CERÂMICA OU DE CONCRETO EM EDIFÍCIO RESIDENCIAL DE MÚLTIPLOS PAVIMENTOS, INCLUSO TRANSPORTE VERTICAL. AF_07/2019</v>
          </cell>
          <cell r="C1327" t="str">
            <v>M2</v>
          </cell>
          <cell r="D1327">
            <v>39.299999999999997</v>
          </cell>
          <cell r="E1327">
            <v>16.09</v>
          </cell>
          <cell r="F1327">
            <v>22.86</v>
          </cell>
          <cell r="G1327">
            <v>0.33</v>
          </cell>
        </row>
        <row r="1328">
          <cell r="A1328" t="str">
            <v>100381</v>
          </cell>
          <cell r="B1328" t="str">
            <v>FABRICAÇÃO E INSTALAÇÃO DE PONTALETES DE MADEIRA NÃO APARELHADA PARA TELHADOS COM ATÉ 2 ÁGUAS E COM TELHA CERÂMICA OU DE CONCRETO EM EDIFÍCIO INSTITUCIONAL TÉRREO, INCLUSO TRANSPORTE VERTICAL. AF_07/2019</v>
          </cell>
          <cell r="C1328" t="str">
            <v>M2</v>
          </cell>
          <cell r="D1328">
            <v>44.91</v>
          </cell>
          <cell r="E1328">
            <v>20.23</v>
          </cell>
          <cell r="F1328">
            <v>24.68</v>
          </cell>
          <cell r="G1328">
            <v>0</v>
          </cell>
        </row>
        <row r="1329">
          <cell r="A1329" t="str">
            <v>100383</v>
          </cell>
          <cell r="B1329" t="str">
            <v>FABRICAÇÃO E INSTALAÇÃO DE PONTALETES DE MADEIRA NÃO APARELHADA PARA TELHADOS COM ATÉ 2 ÁGUAS E COM TELHA ONDULADA DE FIBROCIMENTO, ALUMÍNIO OU PLÁSTICA EM EDIFÍCIO RESIDENCIAL DE MÚLTIPLOS PAVIMENTOS, INCLUSO TRANSPORTE VERTICAL. AF_07/2019</v>
          </cell>
          <cell r="C1329" t="str">
            <v>M2</v>
          </cell>
          <cell r="D1329">
            <v>18.170000000000002</v>
          </cell>
          <cell r="E1329">
            <v>4.4000000000000004</v>
          </cell>
          <cell r="F1329">
            <v>13.48</v>
          </cell>
          <cell r="G1329">
            <v>0.27</v>
          </cell>
        </row>
        <row r="1330">
          <cell r="A1330" t="str">
            <v>100384</v>
          </cell>
          <cell r="B1330" t="str">
            <v>FABRICAÇÃO E INSTALAÇÃO DE PONTALETES DE MADEIRA NÃO APARELHADA PARA TELHADOS COM ATÉ 2 ÁGUAS E COM TELHA ONDULADA DE FIBROCIMENTO, ALUMÍNIO OU PLÁSTICA EM EDIFÍCIO INSTITUCIONAL TÉRREO, INCLUSO TRANSPORTE VERTICAL. AF_07/2019</v>
          </cell>
          <cell r="C1330" t="str">
            <v>M2</v>
          </cell>
          <cell r="D1330">
            <v>19.53</v>
          </cell>
          <cell r="E1330">
            <v>5.68</v>
          </cell>
          <cell r="F1330">
            <v>13.85</v>
          </cell>
          <cell r="G1330">
            <v>0</v>
          </cell>
        </row>
        <row r="1331">
          <cell r="A1331" t="str">
            <v>100385</v>
          </cell>
          <cell r="B1331" t="str">
            <v>FABRICAÇÃO E INSTALAÇÃO DE PONTALETES DE MADEIRA NÃO APARELHADA PARA TELHADOS COM MAIS QUE 2 ÁGUAS E COM TELHA CERÂMICA OU DE CONCRETO EM EDIFÍCIO RESIDENCIAL TÉRREO, INCLUSO TRANSPORTE VERTICAL. AF_07/2019</v>
          </cell>
          <cell r="C1331" t="str">
            <v>M2</v>
          </cell>
          <cell r="D1331">
            <v>25.58</v>
          </cell>
          <cell r="E1331">
            <v>7.7</v>
          </cell>
          <cell r="F1331">
            <v>17.88</v>
          </cell>
          <cell r="G1331">
            <v>0</v>
          </cell>
        </row>
        <row r="1332">
          <cell r="A1332" t="str">
            <v>100386</v>
          </cell>
          <cell r="B1332" t="str">
            <v>FABRICAÇÃO E INSTALAÇÃO DE PONTALETES DE MADEIRA NÃO APARELHADA PARA TELHADOS COM MAIS QUE 2 ÁGUAS E COM TELHA CERÂMICA OU DE CONCRETO EM EDIFÍCIO RESIDENCIAL DE MÚLTIPLOS PAVIMENTOS. AF_07/2019</v>
          </cell>
          <cell r="C1332" t="str">
            <v>M2</v>
          </cell>
          <cell r="D1332">
            <v>33.19</v>
          </cell>
          <cell r="E1332">
            <v>11.4</v>
          </cell>
          <cell r="F1332">
            <v>21.38</v>
          </cell>
          <cell r="G1332">
            <v>0.38</v>
          </cell>
        </row>
        <row r="1333">
          <cell r="A1333" t="str">
            <v>100387</v>
          </cell>
          <cell r="B1333" t="str">
            <v>FABRICAÇÃO E INSTALAÇÃO DE PONTALETES DE MADEIRA NÃO APARELHADA PARA TELHADOS COM MAIS QUE 2 ÁGUAS E COM TELHA CERÂMICA OU DE CONCRETO EM EDIFÍCIO INSTITUCIONAL TÉRREO, INCLUSO TRANSPORTE VERTICAL. AF_07/2019</v>
          </cell>
          <cell r="C1333" t="str">
            <v>M2</v>
          </cell>
          <cell r="D1333">
            <v>40.619999999999997</v>
          </cell>
          <cell r="E1333">
            <v>14.73</v>
          </cell>
          <cell r="F1333">
            <v>25.89</v>
          </cell>
          <cell r="G1333">
            <v>0</v>
          </cell>
        </row>
        <row r="1334">
          <cell r="A1334" t="str">
            <v>100388</v>
          </cell>
          <cell r="B1334" t="str">
            <v>RETIRADA E RECOLOCAÇÃO DE RIPA EM TELHADOS DE ATÉ 2 ÁGUAS COM TELHA CERÂMICA OU DE CONCRETO DE ENCAIXE, INCLUSO TRANSPORTE VERTICAL. AF_07/2019</v>
          </cell>
          <cell r="C1334" t="str">
            <v>M2</v>
          </cell>
          <cell r="D1334">
            <v>16.03</v>
          </cell>
          <cell r="E1334">
            <v>8.24</v>
          </cell>
          <cell r="F1334">
            <v>7.78</v>
          </cell>
          <cell r="G1334">
            <v>0</v>
          </cell>
        </row>
        <row r="1335">
          <cell r="A1335" t="str">
            <v>100389</v>
          </cell>
          <cell r="B1335" t="str">
            <v>RETIRADA E RECOLOCAÇÃO DE CAIBRO EM TELHADOS DE ATÉ 2 ÁGUAS COM TELHA CERÂMICA OU DE CONCRETO DE ENCAIXE, INCLUSO TRANSPORTE VERTICAL. AF_07/2019</v>
          </cell>
          <cell r="C1335" t="str">
            <v>M2</v>
          </cell>
          <cell r="D1335">
            <v>14.94</v>
          </cell>
          <cell r="E1335">
            <v>8.66</v>
          </cell>
          <cell r="F1335">
            <v>6.27</v>
          </cell>
          <cell r="G1335">
            <v>0</v>
          </cell>
        </row>
        <row r="1336">
          <cell r="A1336" t="str">
            <v>100390</v>
          </cell>
          <cell r="B1336" t="str">
            <v>RETIRADA E RECOLOCAÇÃO DE RIPA EM TELHADOS DE MAIS DE 2 ÁGUAS COM TELHA CERÂMICA OU DE CONCRETO DE ENCAIXE, INCLUSO TRANSPORTE VERTICAL. AF_07/2019</v>
          </cell>
          <cell r="C1336" t="str">
            <v>M2</v>
          </cell>
          <cell r="D1336">
            <v>19.64</v>
          </cell>
          <cell r="E1336">
            <v>11.05</v>
          </cell>
          <cell r="F1336">
            <v>8.58</v>
          </cell>
          <cell r="G1336">
            <v>0</v>
          </cell>
        </row>
        <row r="1337">
          <cell r="A1337" t="str">
            <v>100391</v>
          </cell>
          <cell r="B1337" t="str">
            <v>RETIRADA E RECOLOCAÇÃO DE CAIBRO EM TELHADOS DE MAIS DE 2 ÁGUAS COM TELHA CERÂMICA OU DE CONCRETO DE ENCAIXE, INCLUSO TRANSPORTE VERTICAL. AF_07/2019</v>
          </cell>
          <cell r="C1337" t="str">
            <v>M2</v>
          </cell>
          <cell r="D1337">
            <v>17.239999999999998</v>
          </cell>
          <cell r="E1337">
            <v>10.4</v>
          </cell>
          <cell r="F1337">
            <v>6.84</v>
          </cell>
          <cell r="G1337">
            <v>0</v>
          </cell>
        </row>
        <row r="1338">
          <cell r="A1338" t="str">
            <v>100392</v>
          </cell>
          <cell r="B1338" t="str">
            <v>RETIRADA E RECOLOCAÇÃO DE RIPA EM TELHADOS DE ATÉ 2 ÁGUAS COM TELHA CERÂMICA CAPA-CANAL, INCLUSO TRANSPORTE VERTICAL. AF_07/2019</v>
          </cell>
          <cell r="C1338" t="str">
            <v>M2</v>
          </cell>
          <cell r="D1338">
            <v>12.62</v>
          </cell>
          <cell r="E1338">
            <v>6.42</v>
          </cell>
          <cell r="F1338">
            <v>6.19</v>
          </cell>
          <cell r="G1338">
            <v>0</v>
          </cell>
        </row>
        <row r="1339">
          <cell r="A1339" t="str">
            <v>100393</v>
          </cell>
          <cell r="B1339" t="str">
            <v>RETIRADA E RECOLOCAÇÃO DE CAIBRO EM TELHADOS DE ATÉ 2 ÁGUAS COM TELHA CERÂMICA CAPA-CANAL, INCLUSO TRANSPORTE VERTICAL. AF_07/2019</v>
          </cell>
          <cell r="C1339" t="str">
            <v>M2</v>
          </cell>
          <cell r="D1339">
            <v>16.95</v>
          </cell>
          <cell r="E1339">
            <v>9.6999999999999993</v>
          </cell>
          <cell r="F1339">
            <v>7.25</v>
          </cell>
          <cell r="G1339">
            <v>0</v>
          </cell>
        </row>
        <row r="1340">
          <cell r="A1340" t="str">
            <v>100394</v>
          </cell>
          <cell r="B1340" t="str">
            <v>RETIRADA E RECOLOCAÇÃO DE RIPA EM TELHADOS DE MAIS DE 2 ÁGUAS COM TELHA CERÂMICA CAPA-CANAL, INCLUSO TRANSPORTE VERTICAL. AF_07/2019</v>
          </cell>
          <cell r="C1340" t="str">
            <v>M2</v>
          </cell>
          <cell r="D1340">
            <v>15.46</v>
          </cell>
          <cell r="E1340">
            <v>8.64</v>
          </cell>
          <cell r="F1340">
            <v>6.81</v>
          </cell>
          <cell r="G1340">
            <v>0</v>
          </cell>
        </row>
        <row r="1341">
          <cell r="A1341" t="str">
            <v>100395</v>
          </cell>
          <cell r="B1341" t="str">
            <v>RETIRADA E RECOLOCAÇÃO DE CAIBRO EM TELHADOS DE MAIS DE 2 ÁGUAS COM TELHA CERÂMICA CAPA-CANAL, INCLUSO TRANSPORTE VERTICAL. AF_07/2019</v>
          </cell>
          <cell r="C1341" t="str">
            <v>M2</v>
          </cell>
          <cell r="D1341">
            <v>20.56</v>
          </cell>
          <cell r="E1341">
            <v>12.51</v>
          </cell>
          <cell r="F1341">
            <v>8.0500000000000007</v>
          </cell>
          <cell r="G1341">
            <v>0</v>
          </cell>
        </row>
        <row r="1342">
          <cell r="A1342" t="str">
            <v>94189</v>
          </cell>
          <cell r="B1342" t="str">
            <v>TELHAMENTO COM TELHA DE CONCRETO DE ENCAIXE, COM ATÉ 2 ÁGUAS, INCLUSO TRANSPORTE VERTICAL. AF_07/2019</v>
          </cell>
          <cell r="C1342" t="str">
            <v>M2</v>
          </cell>
          <cell r="D1342">
            <v>45.15</v>
          </cell>
          <cell r="E1342">
            <v>4.07</v>
          </cell>
          <cell r="F1342">
            <v>41.07</v>
          </cell>
          <cell r="G1342">
            <v>0</v>
          </cell>
        </row>
        <row r="1343">
          <cell r="A1343" t="str">
            <v>94192</v>
          </cell>
          <cell r="B1343" t="str">
            <v>TELHAMENTO COM TELHA DE CONCRETO DE ENCAIXE, COM MAIS DE 2 ÁGUAS, INCLUSO TRANSPORTE VERTICAL. AF_07/2019</v>
          </cell>
          <cell r="C1343" t="str">
            <v>M2</v>
          </cell>
          <cell r="D1343">
            <v>47.66</v>
          </cell>
          <cell r="E1343">
            <v>6.02</v>
          </cell>
          <cell r="F1343">
            <v>41.63</v>
          </cell>
          <cell r="G1343">
            <v>0</v>
          </cell>
        </row>
        <row r="1344">
          <cell r="A1344" t="str">
            <v>94195</v>
          </cell>
          <cell r="B1344" t="str">
            <v>TELHAMENTO COM TELHA CERÂMICA DE ENCAIXE, TIPO PORTUGUESA, COM ATÉ 2 ÁGUAS, INCLUSO TRANSPORTE VERTICAL. AF_07/2019</v>
          </cell>
          <cell r="C1344" t="str">
            <v>M2</v>
          </cell>
          <cell r="D1344">
            <v>62.07</v>
          </cell>
          <cell r="E1344">
            <v>6.92</v>
          </cell>
          <cell r="F1344">
            <v>55.14</v>
          </cell>
          <cell r="G1344">
            <v>0</v>
          </cell>
        </row>
        <row r="1345">
          <cell r="A1345" t="str">
            <v>94198</v>
          </cell>
          <cell r="B1345" t="str">
            <v>TELHAMENTO COM TELHA CERÂMICA DE ENCAIXE, TIPO PORTUGUESA, COM MAIS DE 2 ÁGUAS, INCLUSO TRANSPORTE VERTICAL. AF_07/2019</v>
          </cell>
          <cell r="C1345" t="str">
            <v>M2</v>
          </cell>
          <cell r="D1345">
            <v>65.39</v>
          </cell>
          <cell r="E1345">
            <v>9.49</v>
          </cell>
          <cell r="F1345">
            <v>55.89</v>
          </cell>
          <cell r="G1345">
            <v>0</v>
          </cell>
        </row>
        <row r="1346">
          <cell r="A1346" t="str">
            <v>94201</v>
          </cell>
          <cell r="B1346" t="str">
            <v>TELHAMENTO COM TELHA CERÂMICA CAPA-CANAL, TIPO COLONIAL, COM ATÉ 2 ÁGUAS, INCLUSO TRANSPORTE VERTICAL. AF_07/2019</v>
          </cell>
          <cell r="C1346" t="str">
            <v>M2</v>
          </cell>
          <cell r="D1346">
            <v>87.14</v>
          </cell>
          <cell r="E1346">
            <v>10.98</v>
          </cell>
          <cell r="F1346">
            <v>76.13</v>
          </cell>
          <cell r="G1346">
            <v>0.01</v>
          </cell>
        </row>
        <row r="1347">
          <cell r="A1347" t="str">
            <v>94204</v>
          </cell>
          <cell r="B1347" t="str">
            <v>TELHAMENTO COM TELHA CERÂMICA CAPA-CANAL, TIPO COLONIAL, COM MAIS DE 2 ÁGUAS, INCLUSO TRANSPORTE VERTICAL. AF_07/2019</v>
          </cell>
          <cell r="C1347" t="str">
            <v>M2</v>
          </cell>
          <cell r="D1347">
            <v>92.79</v>
          </cell>
          <cell r="E1347">
            <v>15.32</v>
          </cell>
          <cell r="F1347">
            <v>77.44</v>
          </cell>
          <cell r="G1347">
            <v>0.01</v>
          </cell>
        </row>
        <row r="1348">
          <cell r="A1348" t="str">
            <v>94224</v>
          </cell>
          <cell r="B1348" t="str">
            <v>EMBOÇAMENTO COM ARGAMASSA TRAÇO 1:2:9 (CIMENTO, CAL E AREIA). AF_07/2019</v>
          </cell>
          <cell r="C1348" t="str">
            <v>M</v>
          </cell>
          <cell r="D1348">
            <v>24.82</v>
          </cell>
          <cell r="E1348">
            <v>16.559999999999999</v>
          </cell>
          <cell r="F1348">
            <v>8.2200000000000006</v>
          </cell>
          <cell r="G1348">
            <v>0.02</v>
          </cell>
        </row>
        <row r="1349">
          <cell r="A1349" t="str">
            <v>94226</v>
          </cell>
          <cell r="B1349" t="str">
            <v>SUBCOBERTURA COM MANTA PLÁSTICA REVESTIDA POR PELÍCULA DE ALUMÍNO, INCLUSO TRANSPORTE VERTICAL. AF_07/2019</v>
          </cell>
          <cell r="C1349" t="str">
            <v>M2</v>
          </cell>
          <cell r="D1349">
            <v>22.29</v>
          </cell>
          <cell r="E1349">
            <v>6.57</v>
          </cell>
          <cell r="F1349">
            <v>15.72</v>
          </cell>
          <cell r="G1349">
            <v>0</v>
          </cell>
        </row>
        <row r="1350">
          <cell r="A1350" t="str">
            <v>94232</v>
          </cell>
          <cell r="B1350" t="str">
            <v>AMARRAÇÃO DE TELHAS CERÂMICAS OU DE CONCRETO. AF_07/2019</v>
          </cell>
          <cell r="C1350" t="str">
            <v>UN</v>
          </cell>
          <cell r="D1350">
            <v>2.72</v>
          </cell>
          <cell r="E1350">
            <v>2.0699999999999998</v>
          </cell>
          <cell r="F1350">
            <v>0.65</v>
          </cell>
          <cell r="G1350">
            <v>0</v>
          </cell>
        </row>
        <row r="1351">
          <cell r="A1351" t="str">
            <v>94440</v>
          </cell>
          <cell r="B1351" t="str">
            <v>TELHAMENTO COM TELHA CERÂMICA DE ENCAIXE, TIPO FRANCESA, COM ATÉ 2 ÁGUAS, INCLUSO TRANSPORTE VERTICAL. AF_07/2019</v>
          </cell>
          <cell r="C1351" t="str">
            <v>M2</v>
          </cell>
          <cell r="D1351">
            <v>62.07</v>
          </cell>
          <cell r="E1351">
            <v>6.92</v>
          </cell>
          <cell r="F1351">
            <v>55.14</v>
          </cell>
          <cell r="G1351">
            <v>0</v>
          </cell>
        </row>
        <row r="1352">
          <cell r="A1352" t="str">
            <v>94441</v>
          </cell>
          <cell r="B1352" t="str">
            <v>TELHAMENTO COM TELHA CERÂMICA DE ENCAIXE, TIPO FRANCESA, COM MAIS DE 2 ÁGUAS, INCLUSO TRANSPORTE VERTICAL. AF_07/2019</v>
          </cell>
          <cell r="C1352" t="str">
            <v>M2</v>
          </cell>
          <cell r="D1352">
            <v>65.39</v>
          </cell>
          <cell r="E1352">
            <v>9.49</v>
          </cell>
          <cell r="F1352">
            <v>55.89</v>
          </cell>
          <cell r="G1352">
            <v>0</v>
          </cell>
        </row>
        <row r="1353">
          <cell r="A1353" t="str">
            <v>94442</v>
          </cell>
          <cell r="B1353" t="str">
            <v>TELHAMENTO COM TELHA CERÂMICA DE ENCAIXE, TIPO ROMANA, COM ATÉ 2 ÁGUAS, INCLUSO TRANSPORTE VERTICAL. AF_07/2019</v>
          </cell>
          <cell r="C1353" t="str">
            <v>M2</v>
          </cell>
          <cell r="D1353">
            <v>62.07</v>
          </cell>
          <cell r="E1353">
            <v>6.92</v>
          </cell>
          <cell r="F1353">
            <v>55.14</v>
          </cell>
          <cell r="G1353">
            <v>0</v>
          </cell>
        </row>
        <row r="1354">
          <cell r="A1354" t="str">
            <v>94443</v>
          </cell>
          <cell r="B1354" t="str">
            <v>TELHAMENTO COM TELHA CERÂMICA DE ENCAIXE, TIPO ROMANA, COM MAIS DE 2 ÁGUAS, INCLUSO TRANSPORTE VERTICAL. AF_07/2019</v>
          </cell>
          <cell r="C1354" t="str">
            <v>M2</v>
          </cell>
          <cell r="D1354">
            <v>65.39</v>
          </cell>
          <cell r="E1354">
            <v>9.49</v>
          </cell>
          <cell r="F1354">
            <v>55.89</v>
          </cell>
          <cell r="G1354">
            <v>0</v>
          </cell>
        </row>
        <row r="1355">
          <cell r="A1355" t="str">
            <v>94445</v>
          </cell>
          <cell r="B1355" t="str">
            <v>TELHAMENTO COM TELHA CERÂMICA CAPA-CANAL, TIPO PLAN, COM ATÉ 2 ÁGUAS, INCLUSO TRANSPORTE VERTICAL. AF_07/2019</v>
          </cell>
          <cell r="C1355" t="str">
            <v>M2</v>
          </cell>
          <cell r="D1355">
            <v>87.14</v>
          </cell>
          <cell r="E1355">
            <v>10.98</v>
          </cell>
          <cell r="F1355">
            <v>76.13</v>
          </cell>
          <cell r="G1355">
            <v>0.01</v>
          </cell>
        </row>
        <row r="1356">
          <cell r="A1356" t="str">
            <v>94446</v>
          </cell>
          <cell r="B1356" t="str">
            <v>TELHAMENTO COM TELHA CERÂMICA CAPA-CANAL, TIPO PLAN, COM MAIS DE 2 ÁGUAS, INCLUSO TRANSPORTE VERTICAL. AF_07/2019</v>
          </cell>
          <cell r="C1356" t="str">
            <v>M2</v>
          </cell>
          <cell r="D1356">
            <v>92.79</v>
          </cell>
          <cell r="E1356">
            <v>15.32</v>
          </cell>
          <cell r="F1356">
            <v>77.44</v>
          </cell>
          <cell r="G1356">
            <v>0.01</v>
          </cell>
        </row>
        <row r="1357">
          <cell r="A1357" t="str">
            <v>94447</v>
          </cell>
          <cell r="B1357" t="str">
            <v>TELHAMENTO COM TELHA CERÂMICA CAPA-CANAL, TIPO PAULISTA, COM ATÉ 2 ÁGUAS, INCLUSO TRANSPORTE VERTICAL. AF_07/2019</v>
          </cell>
          <cell r="C1357" t="str">
            <v>M2</v>
          </cell>
          <cell r="D1357">
            <v>87.14</v>
          </cell>
          <cell r="E1357">
            <v>10.98</v>
          </cell>
          <cell r="F1357">
            <v>76.13</v>
          </cell>
          <cell r="G1357">
            <v>0.01</v>
          </cell>
        </row>
        <row r="1358">
          <cell r="A1358" t="str">
            <v>94448</v>
          </cell>
          <cell r="B1358" t="str">
            <v>TELHAMENTO COM TELHA CERÂMICA CAPA-CANAL, TIPO PAULISTA, COM MAIS DE 2 ÁGUAS, INCLUSO TRANSPORTE VERTICAL. AF_07/2019</v>
          </cell>
          <cell r="C1358" t="str">
            <v>M2</v>
          </cell>
          <cell r="D1358">
            <v>92.79</v>
          </cell>
          <cell r="E1358">
            <v>15.32</v>
          </cell>
          <cell r="F1358">
            <v>77.44</v>
          </cell>
          <cell r="G1358">
            <v>0.01</v>
          </cell>
        </row>
        <row r="1359">
          <cell r="A1359" t="str">
            <v>94207</v>
          </cell>
          <cell r="B1359" t="str">
            <v>TELHAMENTO COM TELHA ONDULADA DE FIBROCIMENTO E = 6 MM, COM RECOBRIMENTO LATERAL DE 1/4 DE ONDA PARA TELHADO COM INCLINAÇÃO MAIOR QUE 10°, COM ATÉ 2 ÁGUAS, INCLUSO IÇAMENTO. AF_07/2019</v>
          </cell>
          <cell r="C1359" t="str">
            <v>M2</v>
          </cell>
          <cell r="D1359">
            <v>48.5</v>
          </cell>
          <cell r="E1359">
            <v>4.93</v>
          </cell>
          <cell r="F1359">
            <v>43.57</v>
          </cell>
          <cell r="G1359">
            <v>0</v>
          </cell>
        </row>
        <row r="1360">
          <cell r="A1360" t="str">
            <v>94210</v>
          </cell>
          <cell r="B1360" t="str">
            <v>TELHAMENTO COM TELHA ONDULADA DE FIBROCIMENTO E = 6 MM, COM RECOBRIMENTO LATERAL DE 1 1/4 DE ONDA PARA TELHADO COM INCLINAÇÃO MÁXIMA DE 10°, COM ATÉ 2 ÁGUAS, INCLUSO IÇAMENTO. AF_07/2019</v>
          </cell>
          <cell r="C1360" t="str">
            <v>M2</v>
          </cell>
          <cell r="D1360">
            <v>51.53</v>
          </cell>
          <cell r="E1360">
            <v>5.44</v>
          </cell>
          <cell r="F1360">
            <v>46.09</v>
          </cell>
          <cell r="G1360">
            <v>0</v>
          </cell>
        </row>
        <row r="1361">
          <cell r="A1361" t="str">
            <v>94218</v>
          </cell>
          <cell r="B1361" t="str">
            <v>TELHAMENTO COM TELHA ESTRUTURAL DE FIBROCIMENTO E= 8 MM, COM ATÉ 2 ÁGUAS, INCLUSO IÇAMENTO. AF_07/2019_PS</v>
          </cell>
          <cell r="C1361" t="str">
            <v>M2</v>
          </cell>
          <cell r="D1361">
            <v>126.75</v>
          </cell>
          <cell r="E1361">
            <v>5.37</v>
          </cell>
          <cell r="F1361">
            <v>121.38</v>
          </cell>
          <cell r="G1361">
            <v>0</v>
          </cell>
        </row>
        <row r="1362">
          <cell r="A1362" t="str">
            <v>94213</v>
          </cell>
          <cell r="B1362" t="str">
            <v>TELHAMENTO COM TELHA DE AÇO/ALUMÍNIO E = 0,5 MM, COM ATÉ 2 ÁGUAS, INCLUSO IÇAMENTO. AF_07/2019</v>
          </cell>
          <cell r="C1362" t="str">
            <v>M2</v>
          </cell>
          <cell r="D1362">
            <v>68.58</v>
          </cell>
          <cell r="E1362">
            <v>3.38</v>
          </cell>
          <cell r="F1362">
            <v>65.2</v>
          </cell>
          <cell r="G1362">
            <v>0</v>
          </cell>
        </row>
        <row r="1363">
          <cell r="A1363" t="str">
            <v>94216</v>
          </cell>
          <cell r="B1363" t="str">
            <v>TELHAMENTO COM TELHA METÁLICA TERMOACÚSTICA E = 30 MM, COM ATÉ 2 ÁGUAS, INCLUSO IÇAMENTO. AF_07/2019</v>
          </cell>
          <cell r="C1363" t="str">
            <v>M2</v>
          </cell>
          <cell r="D1363">
            <v>196.14</v>
          </cell>
          <cell r="E1363">
            <v>2.12</v>
          </cell>
          <cell r="F1363">
            <v>194.02</v>
          </cell>
          <cell r="G1363">
            <v>0</v>
          </cell>
        </row>
        <row r="1364">
          <cell r="A1364" t="str">
            <v>94219</v>
          </cell>
          <cell r="B1364" t="str">
            <v>CUMEEIRA E ESPIGÃO PARA TELHA CERÂMICA EMBOÇADA COM ARGAMASSA TRAÇO 1:2:9 (CIMENTO, CAL E AREIA), PARA TELHADOS COM MAIS DE 2 ÁGUAS, INCLUSO TRANSPORTE VERTICAL. AF_07/2019</v>
          </cell>
          <cell r="C1364" t="str">
            <v>M</v>
          </cell>
          <cell r="D1364">
            <v>41.9</v>
          </cell>
          <cell r="E1364">
            <v>13.23</v>
          </cell>
          <cell r="F1364">
            <v>28.59</v>
          </cell>
          <cell r="G1364">
            <v>0.05</v>
          </cell>
        </row>
        <row r="1365">
          <cell r="A1365" t="str">
            <v>94220</v>
          </cell>
          <cell r="B1365" t="str">
            <v>CUMEEIRA E ESPIGÃO PARA TELHA DE CONCRETO EMBOÇADA COM ARGAMASSA TRAÇO 1:2:9 (CIMENTO, CAL E AREIA), PARA TELHADOS COM MAIS DE 2 ÁGUAS, INCLUSO TRANSPORTE VERTICAL. AF_07/2019</v>
          </cell>
          <cell r="C1365" t="str">
            <v>M</v>
          </cell>
          <cell r="D1365">
            <v>58.91</v>
          </cell>
          <cell r="E1365">
            <v>13.21</v>
          </cell>
          <cell r="F1365">
            <v>45.62</v>
          </cell>
          <cell r="G1365">
            <v>0.05</v>
          </cell>
        </row>
        <row r="1366">
          <cell r="A1366" t="str">
            <v>94221</v>
          </cell>
          <cell r="B1366" t="str">
            <v>CUMEEIRA PARA TELHA CERÂMICA EMBOÇADA COM ARGAMASSA TRAÇO 1:2:9 (CIMENTO, CAL E AREIA) PARA TELHADOS COM ATÉ 2 ÁGUAS, INCLUSO TRANSPORTE VERTICAL. AF_07/2019</v>
          </cell>
          <cell r="C1366" t="str">
            <v>M</v>
          </cell>
          <cell r="D1366">
            <v>35.35</v>
          </cell>
          <cell r="E1366">
            <v>8.17</v>
          </cell>
          <cell r="F1366">
            <v>27.1</v>
          </cell>
          <cell r="G1366">
            <v>0.05</v>
          </cell>
        </row>
        <row r="1367">
          <cell r="A1367" t="str">
            <v>94222</v>
          </cell>
          <cell r="B1367" t="str">
            <v>CUMEEIRA PARA TELHA DE CONCRETO EMBOÇADA COM ARGAMASSA TRAÇO 1:2:9 (CIMENTO, CAL E AREIA) PARA TELHADOS COM ATÉ 2 ÁGUAS, INCLUSO TRANSPORTE VERTICAL. AF_07/2019</v>
          </cell>
          <cell r="C1367" t="str">
            <v>M</v>
          </cell>
          <cell r="D1367">
            <v>52.36</v>
          </cell>
          <cell r="E1367">
            <v>8.15</v>
          </cell>
          <cell r="F1367">
            <v>44.13</v>
          </cell>
          <cell r="G1367">
            <v>0.05</v>
          </cell>
        </row>
        <row r="1368">
          <cell r="A1368" t="str">
            <v>94223</v>
          </cell>
          <cell r="B1368" t="str">
            <v>CUMEEIRA PARA TELHA DE FIBROCIMENTO ONDULADA E = 6 MM, INCLUSO ACESSÓRIOS DE FIXAÇÃO E IÇAMENTO. AF_07/2019</v>
          </cell>
          <cell r="C1368" t="str">
            <v>M</v>
          </cell>
          <cell r="D1368">
            <v>83.23</v>
          </cell>
          <cell r="E1368">
            <v>2.42</v>
          </cell>
          <cell r="F1368">
            <v>80.81</v>
          </cell>
          <cell r="G1368">
            <v>0</v>
          </cell>
        </row>
        <row r="1369">
          <cell r="A1369" t="str">
            <v>94451</v>
          </cell>
          <cell r="B1369" t="str">
            <v>CUMEEIRA PARA TELHA DE FIBROCIMENTO ESTRUTURAL E = 6 MM, INCLUSO ACESSÓRIOS DE FIXAÇÃO E IÇAMENTO. AF_07/2019</v>
          </cell>
          <cell r="C1369" t="str">
            <v>M</v>
          </cell>
          <cell r="D1369">
            <v>93.05</v>
          </cell>
          <cell r="E1369">
            <v>2.48</v>
          </cell>
          <cell r="F1369">
            <v>90.57</v>
          </cell>
          <cell r="G1369">
            <v>0</v>
          </cell>
        </row>
        <row r="1370">
          <cell r="A1370" t="str">
            <v>100325</v>
          </cell>
          <cell r="B1370" t="str">
            <v>CUMEEIRA SHED PARA TELHA ONDULADA DE FIBROCIMENTO, E = 6 MM, INCLUSO ACESSÓRIOS DE FIXAÇÃO E IÇAMENTO. AF_07/2019</v>
          </cell>
          <cell r="C1370" t="str">
            <v>M</v>
          </cell>
          <cell r="D1370">
            <v>90.42</v>
          </cell>
          <cell r="E1370">
            <v>1.75</v>
          </cell>
          <cell r="F1370">
            <v>88.67</v>
          </cell>
          <cell r="G1370">
            <v>0</v>
          </cell>
        </row>
        <row r="1371">
          <cell r="A1371" t="str">
            <v>100327</v>
          </cell>
          <cell r="B1371" t="str">
            <v>RUFO EXTERNO/INTERNO EM CHAPA DE AÇO GALVANIZADO NÚMERO 26, CORTE DE 33 CM, INCLUSO IÇAMENTO. AF_07/2019</v>
          </cell>
          <cell r="C1371" t="str">
            <v>M</v>
          </cell>
          <cell r="D1371">
            <v>66.3</v>
          </cell>
          <cell r="E1371">
            <v>7.38</v>
          </cell>
          <cell r="F1371">
            <v>58.92</v>
          </cell>
          <cell r="G1371">
            <v>0</v>
          </cell>
        </row>
        <row r="1372">
          <cell r="A1372" t="str">
            <v>100328</v>
          </cell>
          <cell r="B1372" t="str">
            <v>RETIRADA E RECOLOCAÇÃO DE  TELHA CERÂMICA DE ENCAIXE, COM ATÉ DUAS ÁGUAS, INCLUSO IÇAMENTO. AF_07/2019</v>
          </cell>
          <cell r="C1372" t="str">
            <v>M2</v>
          </cell>
          <cell r="D1372">
            <v>18.899999999999999</v>
          </cell>
          <cell r="E1372">
            <v>6.39</v>
          </cell>
          <cell r="F1372">
            <v>12.51</v>
          </cell>
          <cell r="G1372">
            <v>0</v>
          </cell>
        </row>
        <row r="1373">
          <cell r="A1373" t="str">
            <v>100329</v>
          </cell>
          <cell r="B1373" t="str">
            <v>RETIRADA E RECOLOCAÇÃO DE  TELHA CERÂMICA DE ENCAIXE, COM MAIS DE DUAS ÁGUAS, INCLUSO IÇAMENTO. AF_07/2019</v>
          </cell>
          <cell r="C1373" t="str">
            <v>M2</v>
          </cell>
          <cell r="D1373">
            <v>22.22</v>
          </cell>
          <cell r="E1373">
            <v>8.93</v>
          </cell>
          <cell r="F1373">
            <v>13.29</v>
          </cell>
          <cell r="G1373">
            <v>0</v>
          </cell>
        </row>
        <row r="1374">
          <cell r="A1374" t="str">
            <v>100330</v>
          </cell>
          <cell r="B1374" t="str">
            <v>RETIRADA E RECOLOCAÇÃO DE  TELHA CERÂMICA CAPA-CANAL, COM ATÉ DUAS ÁGUAS, INCLUSO IÇAMENTO. AF_07/2019</v>
          </cell>
          <cell r="C1374" t="str">
            <v>M2</v>
          </cell>
          <cell r="D1374">
            <v>25.72</v>
          </cell>
          <cell r="E1374">
            <v>8.58</v>
          </cell>
          <cell r="F1374">
            <v>17.14</v>
          </cell>
          <cell r="G1374">
            <v>0</v>
          </cell>
        </row>
        <row r="1375">
          <cell r="A1375" t="str">
            <v>100331</v>
          </cell>
          <cell r="B1375" t="str">
            <v>RETIRADA E RECOLOCAÇÃO DE  TELHA CERÂMICA CAPA-CANAL, COM MAIS DE DUAS ÁGUAS, INCLUSO IÇAMENTO. AF_07/2019</v>
          </cell>
          <cell r="C1375" t="str">
            <v>M2</v>
          </cell>
          <cell r="D1375">
            <v>31.38</v>
          </cell>
          <cell r="E1375">
            <v>12.96</v>
          </cell>
          <cell r="F1375">
            <v>18.420000000000002</v>
          </cell>
          <cell r="G1375">
            <v>0</v>
          </cell>
        </row>
        <row r="1376">
          <cell r="A1376" t="str">
            <v>100434</v>
          </cell>
          <cell r="B1376" t="str">
            <v>CALHA DE BEIRAL, SEMICIRCULAR DE PVC, DIAMETRO 125 MM, INCLUINDO CABECEIRAS, EMENDAS, BOCAIS, SUPORTES E VEDAÇÕES, EXCLUINDO CONDUTORES, INCLUSO TRANSPORTE VERTICAL. AF_07/2019</v>
          </cell>
          <cell r="C1376" t="str">
            <v>M</v>
          </cell>
          <cell r="D1376">
            <v>182.87</v>
          </cell>
          <cell r="E1376">
            <v>7.75</v>
          </cell>
          <cell r="F1376">
            <v>175.12</v>
          </cell>
          <cell r="G1376">
            <v>0</v>
          </cell>
        </row>
        <row r="1377">
          <cell r="A1377" t="str">
            <v>100435</v>
          </cell>
          <cell r="B1377" t="str">
            <v>RUFO EM FIBROCIMENTO PARA TELHA ONDULADA E = 6 MM, ABA DE 26 CM, INCLUSO TRANSPORTE VERTICAL, EXCETO CONTRARRUFO. AF_07/2019</v>
          </cell>
          <cell r="C1377" t="str">
            <v>M</v>
          </cell>
          <cell r="D1377">
            <v>64.63</v>
          </cell>
          <cell r="E1377">
            <v>5.23</v>
          </cell>
          <cell r="F1377">
            <v>59.4</v>
          </cell>
          <cell r="G1377">
            <v>0</v>
          </cell>
        </row>
        <row r="1378">
          <cell r="A1378" t="str">
            <v>94227</v>
          </cell>
          <cell r="B1378" t="str">
            <v>CALHA EM CHAPA DE AÇO GALVANIZADO NÚMERO 24, DESENVOLVIMENTO DE 33 CM, INCLUSO TRANSPORTE VERTICAL. AF_07/2019</v>
          </cell>
          <cell r="C1378" t="str">
            <v>M</v>
          </cell>
          <cell r="D1378">
            <v>72.09</v>
          </cell>
          <cell r="E1378">
            <v>8.91</v>
          </cell>
          <cell r="F1378">
            <v>63.18</v>
          </cell>
          <cell r="G1378">
            <v>0</v>
          </cell>
        </row>
        <row r="1379">
          <cell r="A1379" t="str">
            <v>94228</v>
          </cell>
          <cell r="B1379" t="str">
            <v>CALHA EM CHAPA DE AÇO GALVANIZADO NÚMERO 24, DESENVOLVIMENTO DE 50 CM, INCLUSO TRANSPORTE VERTICAL. AF_07/2019</v>
          </cell>
          <cell r="C1379" t="str">
            <v>M</v>
          </cell>
          <cell r="D1379">
            <v>98.67</v>
          </cell>
          <cell r="E1379">
            <v>12.09</v>
          </cell>
          <cell r="F1379">
            <v>86.58</v>
          </cell>
          <cell r="G1379">
            <v>0</v>
          </cell>
        </row>
        <row r="1380">
          <cell r="A1380" t="str">
            <v>94229</v>
          </cell>
          <cell r="B1380" t="str">
            <v>CALHA EM CHAPA DE AÇO GALVANIZADO NÚMERO 24, DESENVOLVIMENTO DE 100 CM, INCLUSO TRANSPORTE VERTICAL. AF_07/2019</v>
          </cell>
          <cell r="C1380" t="str">
            <v>M</v>
          </cell>
          <cell r="D1380">
            <v>191.37</v>
          </cell>
          <cell r="E1380">
            <v>21.46</v>
          </cell>
          <cell r="F1380">
            <v>169.91</v>
          </cell>
          <cell r="G1380">
            <v>0</v>
          </cell>
        </row>
        <row r="1381">
          <cell r="A1381" t="str">
            <v>94231</v>
          </cell>
          <cell r="B1381" t="str">
            <v>RUFO EM CHAPA DE AÇO GALVANIZADO NÚMERO 24, CORTE DE 25 CM, INCLUSO TRANSPORTE VERTICAL. AF_07/2019</v>
          </cell>
          <cell r="C1381" t="str">
            <v>M</v>
          </cell>
          <cell r="D1381">
            <v>58.18</v>
          </cell>
          <cell r="E1381">
            <v>6.21</v>
          </cell>
          <cell r="F1381">
            <v>51.97</v>
          </cell>
          <cell r="G1381">
            <v>0</v>
          </cell>
        </row>
        <row r="1382">
          <cell r="A1382" t="str">
            <v>94449</v>
          </cell>
          <cell r="B1382" t="str">
            <v>TELHAMENTO COM TELHA ONDULADA DE FIBRA DE VIDRO E = 0,6 MM, PARA TELHADO COM INCLINAÇÃO MAIOR QUE 10°, COM ATÉ 2 ÁGUAS, INCLUSO IÇAMENTO. AF_07/2019</v>
          </cell>
          <cell r="C1382" t="str">
            <v>M2</v>
          </cell>
          <cell r="D1382">
            <v>68.63</v>
          </cell>
          <cell r="E1382">
            <v>4.92</v>
          </cell>
          <cell r="F1382">
            <v>63.71</v>
          </cell>
          <cell r="G1382">
            <v>0</v>
          </cell>
        </row>
        <row r="1383">
          <cell r="A1383" t="str">
            <v>92255</v>
          </cell>
          <cell r="B1383" t="str">
            <v>INSTALAÇÃO DE TESOURA (INTEIRA OU MEIA), EM AÇO, PARA VÃOS MAIORES OU IGUAIS A 3,0 M E MENORES QUE 6,0 M, INCLUSO IÇAMENTO. AF_07/2019</v>
          </cell>
          <cell r="C1383" t="str">
            <v>UN</v>
          </cell>
          <cell r="D1383">
            <v>187.6</v>
          </cell>
          <cell r="E1383">
            <v>84.48</v>
          </cell>
          <cell r="F1383">
            <v>50.48</v>
          </cell>
          <cell r="G1383">
            <v>51.41</v>
          </cell>
        </row>
        <row r="1384">
          <cell r="A1384" t="str">
            <v>92256</v>
          </cell>
          <cell r="B1384" t="str">
            <v>INSTALAÇÃO DE TESOURA (INTEIRA OU MEIA), EM AÇO, PARA VÃOS MAIORES OU IGUAIS A 6,0 M E MENORES QUE 8,0 M, INCLUSO IÇAMENTO. AF_07/2019</v>
          </cell>
          <cell r="C1384" t="str">
            <v>UN</v>
          </cell>
          <cell r="D1384">
            <v>233.41</v>
          </cell>
          <cell r="E1384">
            <v>122</v>
          </cell>
          <cell r="F1384">
            <v>58.78</v>
          </cell>
          <cell r="G1384">
            <v>51.4</v>
          </cell>
        </row>
        <row r="1385">
          <cell r="A1385" t="str">
            <v>92257</v>
          </cell>
          <cell r="B1385" t="str">
            <v>INSTALAÇÃO DE TESOURA (INTEIRA OU MEIA), EM AÇO, PARA VÃOS MAIORES OU IGUAIS A 8,0 M E MENORES QUE 10,0 M, INCLUSO IÇAMENTO. AF_07/2019</v>
          </cell>
          <cell r="C1385" t="str">
            <v>UN</v>
          </cell>
          <cell r="D1385">
            <v>278.69</v>
          </cell>
          <cell r="E1385">
            <v>159.07</v>
          </cell>
          <cell r="F1385">
            <v>66.989999999999995</v>
          </cell>
          <cell r="G1385">
            <v>51.4</v>
          </cell>
        </row>
        <row r="1386">
          <cell r="A1386" t="str">
            <v>92258</v>
          </cell>
          <cell r="B1386" t="str">
            <v>INSTALAÇÃO DE TESOURA (INTEIRA OU MEIA), EM AÇO, PARA VÃOS MAIORES OU IGUAIS A 10,0 M E MENORES QUE 12,0 M, INCLUSO IÇAMENTO. AF_07/2019</v>
          </cell>
          <cell r="C1386" t="str">
            <v>UN</v>
          </cell>
          <cell r="D1386">
            <v>351.5</v>
          </cell>
          <cell r="E1386">
            <v>218.6</v>
          </cell>
          <cell r="F1386">
            <v>80.28</v>
          </cell>
          <cell r="G1386">
            <v>51.39</v>
          </cell>
        </row>
        <row r="1387">
          <cell r="A1387" t="str">
            <v>92568</v>
          </cell>
          <cell r="B1387" t="str">
            <v>TRAMA DE AÇO COMPOSTA POR RIPAS, CAIBROS E TERÇAS PARA TELHADOS DE ATÉ 2 ÁGUAS PARA TELHA DE ENCAIXE DE CERÂMICA OU DE CONCRETO, INCLUSO TRANSPORTE VERTICAL. AF_07/2019</v>
          </cell>
          <cell r="C1387" t="str">
            <v>M2</v>
          </cell>
          <cell r="D1387">
            <v>170.73</v>
          </cell>
          <cell r="E1387">
            <v>11.08</v>
          </cell>
          <cell r="F1387">
            <v>159.65</v>
          </cell>
          <cell r="G1387">
            <v>0</v>
          </cell>
        </row>
        <row r="1388">
          <cell r="A1388" t="str">
            <v>92569</v>
          </cell>
          <cell r="B1388" t="str">
            <v>TRAMA DE AÇO COMPOSTA POR RIPAS E CAIBROS PARA TELHADOS DE ATÉ 2 ÁGUAS PARA TELHA DE ENCAIXE DE CERÂMICA OU DE CONCRETO, INCLUSO TRANSPORTE VERTICAL. AF_07/2019</v>
          </cell>
          <cell r="C1388" t="str">
            <v>M2</v>
          </cell>
          <cell r="D1388">
            <v>96.1</v>
          </cell>
          <cell r="E1388">
            <v>4.8099999999999996</v>
          </cell>
          <cell r="F1388">
            <v>91.29</v>
          </cell>
          <cell r="G1388">
            <v>0</v>
          </cell>
        </row>
        <row r="1389">
          <cell r="A1389" t="str">
            <v>92570</v>
          </cell>
          <cell r="B1389" t="str">
            <v>TRAMA DE AÇO COMPOSTA POR RIPAS PARA TELHADOS DE ATÉ 2 ÁGUAS PARA TELHA DE ENCAIXE DE CERÂMICA OU DE CONCRETO, INCLUSO TRANSPORTE VERTICAL. AF_07/2019</v>
          </cell>
          <cell r="C1389" t="str">
            <v>M2</v>
          </cell>
          <cell r="D1389">
            <v>61.56</v>
          </cell>
          <cell r="E1389">
            <v>2.27</v>
          </cell>
          <cell r="F1389">
            <v>59.29</v>
          </cell>
          <cell r="G1389">
            <v>0</v>
          </cell>
        </row>
        <row r="1390">
          <cell r="A1390" t="str">
            <v>92571</v>
          </cell>
          <cell r="B1390" t="str">
            <v>TRAMA DE AÇO COMPOSTA POR RIPAS, CAIBROS E TERÇAS PARA TELHADOS DE MAIS DE 2 ÁGUAS PARA TELHA DE ENCAIXE DE CERÂMICA OU DE CONCRETO, INCLUSO TRANSPORTE VERTICAL. AF_07/2019</v>
          </cell>
          <cell r="C1390" t="str">
            <v>M2</v>
          </cell>
          <cell r="D1390">
            <v>179.94</v>
          </cell>
          <cell r="E1390">
            <v>17.489999999999998</v>
          </cell>
          <cell r="F1390">
            <v>162.44999999999999</v>
          </cell>
          <cell r="G1390">
            <v>0</v>
          </cell>
        </row>
        <row r="1391">
          <cell r="A1391" t="str">
            <v>92572</v>
          </cell>
          <cell r="B1391" t="str">
            <v>TRAMA DE AÇO COMPOSTA POR RIPAS E CAIBROS PARA TELHADOS DE MAIS DE 2 ÁGUAS PARA TELHA DE ENCAIXE DE CERÂMICA OU DE CONCRETO, INCLUSO TRANSPORTE VERTICAL. AF_07/2019</v>
          </cell>
          <cell r="C1391" t="str">
            <v>M2</v>
          </cell>
          <cell r="D1391">
            <v>109.16</v>
          </cell>
          <cell r="E1391">
            <v>8.9</v>
          </cell>
          <cell r="F1391">
            <v>100.26</v>
          </cell>
          <cell r="G1391">
            <v>0</v>
          </cell>
        </row>
        <row r="1392">
          <cell r="A1392" t="str">
            <v>92573</v>
          </cell>
          <cell r="B1392" t="str">
            <v>TRAMA DE AÇO COMPOSTA POR RIPAS PARA TELHADOS DE MAIS DE 2 ÁGUAS PARA TELHA DE ENCAIXE DE CERÂMICA OU DE CONCRETO, INCLUSO TRANSPORTE VERTICAL, INCLUSO TRANSPORTE VERTICAL. AF_07/2019</v>
          </cell>
          <cell r="C1392" t="str">
            <v>M2</v>
          </cell>
          <cell r="D1392">
            <v>65.42</v>
          </cell>
          <cell r="E1392">
            <v>5.13</v>
          </cell>
          <cell r="F1392">
            <v>60.29</v>
          </cell>
          <cell r="G1392">
            <v>0</v>
          </cell>
        </row>
        <row r="1393">
          <cell r="A1393" t="str">
            <v>92574</v>
          </cell>
          <cell r="B1393" t="str">
            <v>TRAMA DE AÇO COMPOSTA POR RIPAS, CAIBROS E TERÇAS PARA TELHADOS DE ATÉ 2 ÁGUAS PARA TELHA CERÂMICA CAPA-CANAL, INCLUSO TRANSPORTE VERTICAL. AF_07/2019</v>
          </cell>
          <cell r="C1393" t="str">
            <v>M2</v>
          </cell>
          <cell r="D1393">
            <v>173.32</v>
          </cell>
          <cell r="E1393">
            <v>12.04</v>
          </cell>
          <cell r="F1393">
            <v>161.27000000000001</v>
          </cell>
          <cell r="G1393">
            <v>0</v>
          </cell>
        </row>
        <row r="1394">
          <cell r="A1394" t="str">
            <v>92575</v>
          </cell>
          <cell r="B1394" t="str">
            <v>TRAMA DE AÇO COMPOSTA POR RIPAS E CAIBROS PARA TELHADOS DE ATÉ 2 ÁGUAS PARA TELHA CERÂMICA CAPA-CANAL, INCLUSO TRANSPORTE VERTICAL. AF_07/2019</v>
          </cell>
          <cell r="C1394" t="str">
            <v>M2</v>
          </cell>
          <cell r="D1394">
            <v>87.7</v>
          </cell>
          <cell r="E1394">
            <v>4.72</v>
          </cell>
          <cell r="F1394">
            <v>82.98</v>
          </cell>
          <cell r="G1394">
            <v>0</v>
          </cell>
        </row>
        <row r="1395">
          <cell r="A1395" t="str">
            <v>92576</v>
          </cell>
          <cell r="B1395" t="str">
            <v>TRAMA DE AÇO COMPOSTA POR RIPAS PARA TELHADOS DE ATÉ 2 ÁGUAS PARA TELHA CERÂMICA CAPA-CANAL, INCLUSO TRANSPORTE VERTICAL. AF_07/2019</v>
          </cell>
          <cell r="C1395" t="str">
            <v>M2</v>
          </cell>
          <cell r="D1395">
            <v>48.52</v>
          </cell>
          <cell r="E1395">
            <v>1.8</v>
          </cell>
          <cell r="F1395">
            <v>46.72</v>
          </cell>
          <cell r="G1395">
            <v>0</v>
          </cell>
        </row>
        <row r="1396">
          <cell r="A1396" t="str">
            <v>92577</v>
          </cell>
          <cell r="B1396" t="str">
            <v>TRAMA DE AÇO COMPOSTA POR RIPAS, CAIBROS E TERÇAS PARA TELHADOS DE MAIS DE 2 ÁGUAS PARA TELHA CERÂMICA CAPA-CANAL, INCLUSO TRANSPORTE VERTICAL. AF_07/2019</v>
          </cell>
          <cell r="C1396" t="str">
            <v>M2</v>
          </cell>
          <cell r="D1396">
            <v>183.17</v>
          </cell>
          <cell r="E1396">
            <v>18.36</v>
          </cell>
          <cell r="F1396">
            <v>164.8</v>
          </cell>
          <cell r="G1396">
            <v>0</v>
          </cell>
        </row>
        <row r="1397">
          <cell r="A1397" t="str">
            <v>92578</v>
          </cell>
          <cell r="B1397" t="str">
            <v>TRAMA DE AÇO COMPOSTA POR RIPAS E CAIBROS PARA TELHADOS DE MAIS DE 2 ÁGUAS PARA TELHA CERÂMICA CAPA-CANAL, INCLUSO TRANSPORTE VERTICAL. AF_07/2019</v>
          </cell>
          <cell r="C1397" t="str">
            <v>M2</v>
          </cell>
          <cell r="D1397">
            <v>93.15</v>
          </cell>
          <cell r="E1397">
            <v>8.39</v>
          </cell>
          <cell r="F1397">
            <v>84.76</v>
          </cell>
          <cell r="G1397">
            <v>0</v>
          </cell>
        </row>
        <row r="1398">
          <cell r="A1398" t="str">
            <v>92579</v>
          </cell>
          <cell r="B1398" t="str">
            <v>TRAMA DE AÇO COMPOSTA POR RIPAS PARA TELHADOS DE MAIS DE 2 ÁGUAS PARA TELHA CERÂMICA CAPA-CANAL, INCLUSO TRANSPORTE VERTICAL. AF_07/2019</v>
          </cell>
          <cell r="C1398" t="str">
            <v>M2</v>
          </cell>
          <cell r="D1398">
            <v>51.6</v>
          </cell>
          <cell r="E1398">
            <v>4.09</v>
          </cell>
          <cell r="F1398">
            <v>47.51</v>
          </cell>
          <cell r="G1398">
            <v>0</v>
          </cell>
        </row>
        <row r="1399">
          <cell r="A1399" t="str">
            <v>92580</v>
          </cell>
          <cell r="B1399" t="str">
            <v>TRAMA DE AÇO COMPOSTA POR TERÇAS PARA TELHADOS DE ATÉ 2 ÁGUAS PARA TELHA ONDULADA DE FIBROCIMENTO, METÁLICA, PLÁSTICA OU TERMOACÚSTICA, INCLUSO TRANSPORTE VERTICAL. AF_07/2019</v>
          </cell>
          <cell r="C1399" t="str">
            <v>M2</v>
          </cell>
          <cell r="D1399">
            <v>64.16</v>
          </cell>
          <cell r="E1399">
            <v>6.58</v>
          </cell>
          <cell r="F1399">
            <v>57.58</v>
          </cell>
          <cell r="G1399">
            <v>0</v>
          </cell>
        </row>
        <row r="1400">
          <cell r="A1400" t="str">
            <v>92581</v>
          </cell>
          <cell r="B1400" t="str">
            <v>TRAMA DE AÇO COMPOSTA POR TERÇAS PARA TELHADOS DE ATÉ 2 ÁGUAS PARA TELHA ESTRUTURAL DE FIBROCIMENTO, INCLUSO TRANSPORTE VERTICAL. AF_07/2019</v>
          </cell>
          <cell r="C1400" t="str">
            <v>M2</v>
          </cell>
          <cell r="D1400">
            <v>67.239999999999995</v>
          </cell>
          <cell r="E1400">
            <v>6.03</v>
          </cell>
          <cell r="F1400">
            <v>61.21</v>
          </cell>
          <cell r="G1400">
            <v>0</v>
          </cell>
        </row>
        <row r="1401">
          <cell r="A1401" t="str">
            <v>92582</v>
          </cell>
          <cell r="B1401" t="str">
            <v>FABRICAÇÃO E INSTALAÇÃO DE TESOURA INTEIRA EM AÇO, VÃO DE 3 M, PARA TELHA CERÂMICA OU DE CONCRETO, INCLUSO IÇAMENTO. AF_12/2015</v>
          </cell>
          <cell r="C1401" t="str">
            <v>UN</v>
          </cell>
          <cell r="D1401">
            <v>900.74</v>
          </cell>
          <cell r="E1401">
            <v>119.96</v>
          </cell>
          <cell r="F1401">
            <v>728.17</v>
          </cell>
          <cell r="G1401">
            <v>51.38</v>
          </cell>
        </row>
        <row r="1402">
          <cell r="A1402" t="str">
            <v>92584</v>
          </cell>
          <cell r="B1402" t="str">
            <v>FABRICAÇÃO E INSTALAÇÃO DE TESOURA INTEIRA EM AÇO, VÃO DE 4 M, PARA TELHA CERÂMICA OU DE CONCRETO, INCLUSO IÇAMENTO. AF_12/2015</v>
          </cell>
          <cell r="C1402" t="str">
            <v>UN</v>
          </cell>
          <cell r="D1402">
            <v>1069.69</v>
          </cell>
          <cell r="E1402">
            <v>119.95</v>
          </cell>
          <cell r="F1402">
            <v>897.13</v>
          </cell>
          <cell r="G1402">
            <v>51.38</v>
          </cell>
        </row>
        <row r="1403">
          <cell r="A1403" t="str">
            <v>92586</v>
          </cell>
          <cell r="B1403" t="str">
            <v>FABRICAÇÃO E INSTALAÇÃO DE TESOURA INTEIRA EM AÇO, VÃO DE 5 M, PARA TELHA CERÂMICA OU DE CONCRETO, INCLUSO IÇAMENTO. AF_12/2015</v>
          </cell>
          <cell r="C1403" t="str">
            <v>UN</v>
          </cell>
          <cell r="D1403">
            <v>1238.6300000000001</v>
          </cell>
          <cell r="E1403">
            <v>119.95</v>
          </cell>
          <cell r="F1403">
            <v>1066.08</v>
          </cell>
          <cell r="G1403">
            <v>51.37</v>
          </cell>
        </row>
        <row r="1404">
          <cell r="A1404" t="str">
            <v>92588</v>
          </cell>
          <cell r="B1404" t="str">
            <v>FABRICAÇÃO E INSTALAÇÃO DE TESOURA INTEIRA EM AÇO, VÃO DE 6 M, PARA TELHA CERÂMICA OU DE CONCRETO, INCLUSO IÇAMENTO. AF_12/2015</v>
          </cell>
          <cell r="C1404" t="str">
            <v>UN</v>
          </cell>
          <cell r="D1404">
            <v>1568.8</v>
          </cell>
          <cell r="E1404">
            <v>175.26</v>
          </cell>
          <cell r="F1404">
            <v>1340.94</v>
          </cell>
          <cell r="G1404">
            <v>51.37</v>
          </cell>
        </row>
        <row r="1405">
          <cell r="A1405" t="str">
            <v>92590</v>
          </cell>
          <cell r="B1405" t="str">
            <v>FABRICAÇÃO E INSTALAÇÃO DE TESOURA INTEIRA EM AÇO, VÃO DE 7 M, PARA TELHA CERÂMICA OU DE CONCRETO, INCLUSO IÇAMENTO. AF_12/2015</v>
          </cell>
          <cell r="C1405" t="str">
            <v>UN</v>
          </cell>
          <cell r="D1405">
            <v>1737.74</v>
          </cell>
          <cell r="E1405">
            <v>175.26</v>
          </cell>
          <cell r="F1405">
            <v>1509.88</v>
          </cell>
          <cell r="G1405">
            <v>51.37</v>
          </cell>
        </row>
        <row r="1406">
          <cell r="A1406" t="str">
            <v>92592</v>
          </cell>
          <cell r="B1406" t="str">
            <v>FABRICAÇÃO E INSTALAÇÃO DE TESOURA INTEIRA EM AÇO, VÃO DE 8 M, PARA TELHA CERÂMICA OU DE CONCRETO, INCLUSO IÇAMENTO. AF_12/2015</v>
          </cell>
          <cell r="C1406" t="str">
            <v>UN</v>
          </cell>
          <cell r="D1406">
            <v>1951.97</v>
          </cell>
          <cell r="E1406">
            <v>212.29</v>
          </cell>
          <cell r="F1406">
            <v>1687.08</v>
          </cell>
          <cell r="G1406">
            <v>51.37</v>
          </cell>
        </row>
        <row r="1407">
          <cell r="A1407" t="str">
            <v>92594</v>
          </cell>
          <cell r="B1407" t="str">
            <v>FABRICAÇÃO E INSTALAÇÃO DE TESOURA INTEIRA EM AÇO, VÃO DE 9 M, PARA TELHA CERÂMICA OU DE CONCRETO, INCLUSO IÇAMENTO. AF_12/2015</v>
          </cell>
          <cell r="C1407" t="str">
            <v>UN</v>
          </cell>
          <cell r="D1407">
            <v>2279.08</v>
          </cell>
          <cell r="E1407">
            <v>230.08</v>
          </cell>
          <cell r="F1407">
            <v>1996.4</v>
          </cell>
          <cell r="G1407">
            <v>51.37</v>
          </cell>
        </row>
        <row r="1408">
          <cell r="A1408" t="str">
            <v>92596</v>
          </cell>
          <cell r="B1408" t="str">
            <v>FABRICAÇÃO E INSTALAÇÃO DE TESOURA INTEIRA EM AÇO, VÃO DE 10 M, PARA TELHA CERÂMICA OU DE CONCRETO, INCLUSO IÇAMENTO. AF_12/2015</v>
          </cell>
          <cell r="C1408" t="str">
            <v>UN</v>
          </cell>
          <cell r="D1408">
            <v>2528.0700000000002</v>
          </cell>
          <cell r="E1408">
            <v>289.62</v>
          </cell>
          <cell r="F1408">
            <v>2185.85</v>
          </cell>
          <cell r="G1408">
            <v>51.37</v>
          </cell>
        </row>
        <row r="1409">
          <cell r="A1409" t="str">
            <v>92598</v>
          </cell>
          <cell r="B1409" t="str">
            <v>FABRICAÇÃO E INSTALAÇÃO DE TESOURA INTEIRA EM AÇO, VÃO DE 11 M, PARA TELHA CERÂMICA OU DE CONCRETO, INCLUSO IÇAMENTO. AF_12/2015</v>
          </cell>
          <cell r="C1409" t="str">
            <v>UN</v>
          </cell>
          <cell r="D1409">
            <v>2697.02</v>
          </cell>
          <cell r="E1409">
            <v>289.62</v>
          </cell>
          <cell r="F1409">
            <v>2354.8000000000002</v>
          </cell>
          <cell r="G1409">
            <v>51.37</v>
          </cell>
        </row>
        <row r="1410">
          <cell r="A1410" t="str">
            <v>92600</v>
          </cell>
          <cell r="B1410" t="str">
            <v>FABRICAÇÃO E INSTALAÇÃO DE TESOURA INTEIRA EM AÇO, VÃO DE 12 M, PARA TELHA CERÂMICA OU DE CONCRETO, INCLUSO IÇAMENTO. AF_12/2015</v>
          </cell>
          <cell r="C1410" t="str">
            <v>UN</v>
          </cell>
          <cell r="D1410">
            <v>2908.72</v>
          </cell>
          <cell r="E1410">
            <v>289.62</v>
          </cell>
          <cell r="F1410">
            <v>2566.5</v>
          </cell>
          <cell r="G1410">
            <v>51.37</v>
          </cell>
        </row>
        <row r="1411">
          <cell r="A1411" t="str">
            <v>92602</v>
          </cell>
          <cell r="B1411" t="str">
            <v>FABRICAÇÃO E INSTALAÇÃO DE TESOURA INTEIRA EM AÇO, VÃO DE 3 M, PARA TELHA ONDULADA DE FIBROCIMENTO, METÁLICA, PLÁSTICA OU TERMOACÚSTICA, INCLUSO IÇAMENTO. AF_12/2015</v>
          </cell>
          <cell r="C1411" t="str">
            <v>UN</v>
          </cell>
          <cell r="D1411">
            <v>900.74</v>
          </cell>
          <cell r="E1411">
            <v>119.96</v>
          </cell>
          <cell r="F1411">
            <v>728.17</v>
          </cell>
          <cell r="G1411">
            <v>51.38</v>
          </cell>
        </row>
        <row r="1412">
          <cell r="A1412" t="str">
            <v>92604</v>
          </cell>
          <cell r="B1412" t="str">
            <v>FABRICAÇÃO E INSTALAÇÃO DE TESOURA INTEIRA EM AÇO, VÃO DE 4 M, PARA TELHA ONDULADA DE FIBROCIMENTO, METÁLICA, PLÁSTICA OU TERMOACÚSTICA, INCLUSO IÇAMENTO. AF_12/2015</v>
          </cell>
          <cell r="C1412" t="str">
            <v>UN</v>
          </cell>
          <cell r="D1412">
            <v>1026.94</v>
          </cell>
          <cell r="E1412">
            <v>119.95</v>
          </cell>
          <cell r="F1412">
            <v>854.38</v>
          </cell>
          <cell r="G1412">
            <v>51.38</v>
          </cell>
        </row>
        <row r="1413">
          <cell r="A1413" t="str">
            <v>92606</v>
          </cell>
          <cell r="B1413" t="str">
            <v>FABRICAÇÃO E INSTALAÇÃO DE TESOURA INTEIRA EM AÇO, VÃO DE 5 M, PARA TELHA ONDULADA DE FIBROCIMENTO, METÁLICA, PLÁSTICA OU TERMOACÚSTICA, INCLUSO IÇAMENTO. AF_12/2015</v>
          </cell>
          <cell r="C1413" t="str">
            <v>UN</v>
          </cell>
          <cell r="D1413">
            <v>1195.8800000000001</v>
          </cell>
          <cell r="E1413">
            <v>119.95</v>
          </cell>
          <cell r="F1413">
            <v>1023.32</v>
          </cell>
          <cell r="G1413">
            <v>51.38</v>
          </cell>
        </row>
        <row r="1414">
          <cell r="A1414" t="str">
            <v>92608</v>
          </cell>
          <cell r="B1414" t="str">
            <v>FABRICAÇÃO E INSTALAÇÃO DE TESOURA INTEIRA EM AÇO, VÃO DE 6 M, PARA TELHA ONDULADA DE FIBROCIMENTO, METÁLICA, PLÁSTICA OU TERMOACÚSTICA, INCLUSO IÇAMENTO. AF_12/2015</v>
          </cell>
          <cell r="C1414" t="str">
            <v>UN</v>
          </cell>
          <cell r="D1414">
            <v>1483.3</v>
          </cell>
          <cell r="E1414">
            <v>175.26</v>
          </cell>
          <cell r="F1414">
            <v>1255.44</v>
          </cell>
          <cell r="G1414">
            <v>51.37</v>
          </cell>
        </row>
        <row r="1415">
          <cell r="A1415" t="str">
            <v>92610</v>
          </cell>
          <cell r="B1415" t="str">
            <v>FABRICAÇÃO E INSTALAÇÃO DE TESOURA INTEIRA EM AÇO, VÃO DE 7 M, PARA TELHA ONDULADA DE FIBROCIMENTO, METÁLICA, PLÁSTICA OU TERMOACÚSTICA, INCLUSO IÇAMENTO. AF_12/2015</v>
          </cell>
          <cell r="C1415" t="str">
            <v>UN</v>
          </cell>
          <cell r="D1415">
            <v>1652.25</v>
          </cell>
          <cell r="E1415">
            <v>175.26</v>
          </cell>
          <cell r="F1415">
            <v>1424.39</v>
          </cell>
          <cell r="G1415">
            <v>51.37</v>
          </cell>
        </row>
        <row r="1416">
          <cell r="A1416" t="str">
            <v>92612</v>
          </cell>
          <cell r="B1416" t="str">
            <v>FABRICAÇÃO E INSTALAÇÃO DE TESOURA INTEIRA EM AÇO, VÃO DE 8 M, PARA TELHA ONDULADA DE FIBROCIMENTO, METÁLICA, PLÁSTICA OU TERMOACÚSTICA, INCLUSO IÇAMENTO, INCLUSO IÇAMENTO. AF_12/2015</v>
          </cell>
          <cell r="C1416" t="str">
            <v>UN</v>
          </cell>
          <cell r="D1416">
            <v>1866.48</v>
          </cell>
          <cell r="E1416">
            <v>212.29</v>
          </cell>
          <cell r="F1416">
            <v>1601.59</v>
          </cell>
          <cell r="G1416">
            <v>51.37</v>
          </cell>
        </row>
        <row r="1417">
          <cell r="A1417" t="str">
            <v>92614</v>
          </cell>
          <cell r="B1417" t="str">
            <v>FABRICAÇÃO E INSTALAÇÃO DE TESOURA INTEIRA EM AÇO, VÃO DE 9 M, PARA TELHA ONDULADA DE FIBROCIMENTO, METÁLICA, PLÁSTICA OU TERMOACÚSTICA, INCLUSO IÇAMENTO. AF_12/2015</v>
          </cell>
          <cell r="C1417" t="str">
            <v>UN</v>
          </cell>
          <cell r="D1417">
            <v>2108.08</v>
          </cell>
          <cell r="E1417">
            <v>230.08</v>
          </cell>
          <cell r="F1417">
            <v>1825.4</v>
          </cell>
          <cell r="G1417">
            <v>51.37</v>
          </cell>
        </row>
        <row r="1418">
          <cell r="A1418" t="str">
            <v>92616</v>
          </cell>
          <cell r="B1418" t="str">
            <v>FABRICAÇÃO E INSTALAÇÃO DE TESOURA INTEIRA EM AÇO, VÃO DE 10 M, PARA TELHA ONDULADA DE FIBROCIMENTO, METÁLICA, PLÁSTICA OU TERMOACÚSTICA, INCLUSO IÇAMENTO. AF_12/2015</v>
          </cell>
          <cell r="C1418" t="str">
            <v>UN</v>
          </cell>
          <cell r="D1418">
            <v>2399.8200000000002</v>
          </cell>
          <cell r="E1418">
            <v>289.62</v>
          </cell>
          <cell r="F1418">
            <v>2057.6</v>
          </cell>
          <cell r="G1418">
            <v>51.37</v>
          </cell>
        </row>
        <row r="1419">
          <cell r="A1419" t="str">
            <v>92618</v>
          </cell>
          <cell r="B1419" t="str">
            <v>FABRICAÇÃO E INSTALAÇÃO DE TESOURA INTEIRA EM AÇO, VÃO DE 11 M, PARA TELHA ONDULADA DE FIBROCIMENTO, METÁLICA, PLÁSTICA OU TERMOACÚSTICA, INCLUSO IÇAMENTO. AF_12/2015</v>
          </cell>
          <cell r="C1419" t="str">
            <v>UN</v>
          </cell>
          <cell r="D1419">
            <v>2568.77</v>
          </cell>
          <cell r="E1419">
            <v>289.62</v>
          </cell>
          <cell r="F1419">
            <v>2226.5500000000002</v>
          </cell>
          <cell r="G1419">
            <v>51.37</v>
          </cell>
        </row>
        <row r="1420">
          <cell r="A1420" t="str">
            <v>92620</v>
          </cell>
          <cell r="B1420" t="str">
            <v>FABRICAÇÃO E INSTALAÇÃO DE TESOURA INTEIRA EM AÇO, VÃO DE 12 M, PARA TELHA ONDULADA DE FIBROCIMENTO, METÁLICA, PLÁSTICA OU TERMOACÚSTICA, INCLUSO IÇAMENTO. AF_12/2015</v>
          </cell>
          <cell r="C1420" t="str">
            <v>UN</v>
          </cell>
          <cell r="D1420">
            <v>2737.72</v>
          </cell>
          <cell r="E1420">
            <v>289.62</v>
          </cell>
          <cell r="F1420">
            <v>2395.5</v>
          </cell>
          <cell r="G1420">
            <v>51.37</v>
          </cell>
        </row>
        <row r="1421">
          <cell r="A1421" t="str">
            <v>100357</v>
          </cell>
          <cell r="B1421" t="str">
            <v>FABRICAÇÃO E INSTALAÇÃO DE MEIA TESOURA DE MADEIRA NÃO APARELHADA, COM VÃO DE 3 M, PARA TELHA CERÂMICA OU DE CONCRETO, INCLUSO IÇAMENTO. AF_07/2019</v>
          </cell>
          <cell r="C1421" t="str">
            <v>UN</v>
          </cell>
          <cell r="D1421">
            <v>810.61</v>
          </cell>
          <cell r="E1421">
            <v>281.25</v>
          </cell>
          <cell r="F1421">
            <v>476.75</v>
          </cell>
          <cell r="G1421">
            <v>51.38</v>
          </cell>
        </row>
        <row r="1422">
          <cell r="A1422" t="str">
            <v>100358</v>
          </cell>
          <cell r="B1422" t="str">
            <v>FABRICAÇÃO E INSTALAÇÃO DE MEIA TESOURA DE MADEIRA NÃO APARELHADA, COM VÃO DE 4 M, PARA TELHA CERÂMICA OU DE CONCRETO, INCLUSO IÇAMENTO. AF_07/2019</v>
          </cell>
          <cell r="C1422" t="str">
            <v>UN</v>
          </cell>
          <cell r="D1422">
            <v>1123.0999999999999</v>
          </cell>
          <cell r="E1422">
            <v>461.34</v>
          </cell>
          <cell r="F1422">
            <v>609.16</v>
          </cell>
          <cell r="G1422">
            <v>51.37</v>
          </cell>
        </row>
        <row r="1423">
          <cell r="A1423" t="str">
            <v>100359</v>
          </cell>
          <cell r="B1423" t="str">
            <v>FABRICAÇÃO E INSTALAÇÃO DE MEIA TESOURA DE MADEIRA NÃO APARELHADA, COM VÃO DE 5 M, PARA TELHA CERÂMICA OU DE CONCRETO, INCLUSO IÇAMENTO. AF_07/2019</v>
          </cell>
          <cell r="C1423" t="str">
            <v>UN</v>
          </cell>
          <cell r="D1423">
            <v>1168.3599999999999</v>
          </cell>
          <cell r="E1423">
            <v>461.34</v>
          </cell>
          <cell r="F1423">
            <v>654.41999999999996</v>
          </cell>
          <cell r="G1423">
            <v>51.37</v>
          </cell>
        </row>
        <row r="1424">
          <cell r="A1424" t="str">
            <v>100360</v>
          </cell>
          <cell r="B1424" t="str">
            <v>FABRICAÇÃO E INSTALAÇÃO DE MEIA TESOURA DE MADEIRA NÃO APARELHADA, COM VÃO DE 6 M, PARA TELHA CERÂMICA OU DE CONCRETO, INCLUSO IÇAMENTO. AF_07/2019</v>
          </cell>
          <cell r="C1424" t="str">
            <v>UN</v>
          </cell>
          <cell r="D1424">
            <v>1291.02</v>
          </cell>
          <cell r="E1424">
            <v>509.37</v>
          </cell>
          <cell r="F1424">
            <v>729.05</v>
          </cell>
          <cell r="G1424">
            <v>51.37</v>
          </cell>
        </row>
        <row r="1425">
          <cell r="A1425" t="str">
            <v>100361</v>
          </cell>
          <cell r="B1425" t="str">
            <v>FABRICAÇÃO E INSTALAÇÃO DE MEIA TESOURA DE MADEIRA NÃO APARELHADA, COM VÃO DE 7 M, PARA TELHA CERÂMICA OU DE CONCRETO, INCLUSO IÇAMENTO. AF_07/2019</v>
          </cell>
          <cell r="C1425" t="str">
            <v>UN</v>
          </cell>
          <cell r="D1425">
            <v>1622.12</v>
          </cell>
          <cell r="E1425">
            <v>689.42</v>
          </cell>
          <cell r="F1425">
            <v>880.1</v>
          </cell>
          <cell r="G1425">
            <v>51.37</v>
          </cell>
        </row>
        <row r="1426">
          <cell r="A1426" t="str">
            <v>100362</v>
          </cell>
          <cell r="B1426" t="str">
            <v>FABRICAÇÃO E INSTALAÇÃO DE MEIA TESOURA DE MADEIRA NÃO APARELHADA, COM VÃO DE 8 M, PARA TELHA CERÂMICA OU DE CONCRETO, INCLUSO IÇAMENTO. AF_07/2019</v>
          </cell>
          <cell r="C1426" t="str">
            <v>UN</v>
          </cell>
          <cell r="D1426">
            <v>2215.62</v>
          </cell>
          <cell r="E1426">
            <v>735.95</v>
          </cell>
          <cell r="F1426">
            <v>1427.07</v>
          </cell>
          <cell r="G1426">
            <v>51.37</v>
          </cell>
        </row>
        <row r="1427">
          <cell r="A1427" t="str">
            <v>100363</v>
          </cell>
          <cell r="B1427" t="str">
            <v>FABRICAÇÃO E INSTALAÇÃO DE MEIA TESOURA DE MADEIRA NÃO APARELHADA, COM VÃO DE 9 M, PARA TELHA CERÂMICA OU DE CONCRETO, INCLUSO IÇAMENTO. AF_07/2019</v>
          </cell>
          <cell r="C1427" t="str">
            <v>UN</v>
          </cell>
          <cell r="D1427">
            <v>2272.33</v>
          </cell>
          <cell r="E1427">
            <v>735.95</v>
          </cell>
          <cell r="F1427">
            <v>1483.78</v>
          </cell>
          <cell r="G1427">
            <v>51.37</v>
          </cell>
        </row>
        <row r="1428">
          <cell r="A1428" t="str">
            <v>100364</v>
          </cell>
          <cell r="B1428" t="str">
            <v>FABRICAÇÃO E INSTALAÇÃO DE MEIA TESOURA DE MADEIRA NÃO APARELHADA, COM VÃO DE 10 M, PARA TELHA CERÂMICA OU DE CONCRETO, INCLUSO IÇAMENTO. AF_07/2019</v>
          </cell>
          <cell r="C1428" t="str">
            <v>UN</v>
          </cell>
          <cell r="D1428">
            <v>2457.42</v>
          </cell>
          <cell r="E1428">
            <v>810.92</v>
          </cell>
          <cell r="F1428">
            <v>1593.9</v>
          </cell>
          <cell r="G1428">
            <v>51.37</v>
          </cell>
        </row>
        <row r="1429">
          <cell r="A1429" t="str">
            <v>100365</v>
          </cell>
          <cell r="B1429" t="str">
            <v>FABRICAÇÃO E INSTALAÇÃO DE MEIA TESOURA DE MADEIRA NÃO APARELHADA, COM VÃO DE 11 M, PARA TELHA CERÂMICA OU DE CONCRETO, INCLUSO IÇAMENTO. AF_07/2019</v>
          </cell>
          <cell r="C1429" t="str">
            <v>UN</v>
          </cell>
          <cell r="D1429">
            <v>2823.1</v>
          </cell>
          <cell r="E1429">
            <v>991.01</v>
          </cell>
          <cell r="F1429">
            <v>1779.49</v>
          </cell>
          <cell r="G1429">
            <v>51.37</v>
          </cell>
        </row>
        <row r="1430">
          <cell r="A1430" t="str">
            <v>100366</v>
          </cell>
          <cell r="B1430" t="str">
            <v>FABRICAÇÃO E INSTALAÇÃO DE MEIA TESOURA DE MADEIRA NÃO APARELHADA, COM VÃO DE 12 M, PARA TELHA CERÂMICA OU DE CONCRETO, INCLUSO IÇAMENTO. AF_07/2019</v>
          </cell>
          <cell r="C1430" t="str">
            <v>UN</v>
          </cell>
          <cell r="D1430">
            <v>2970.61</v>
          </cell>
          <cell r="E1430">
            <v>991</v>
          </cell>
          <cell r="F1430">
            <v>1927.01</v>
          </cell>
          <cell r="G1430">
            <v>51.37</v>
          </cell>
        </row>
        <row r="1431">
          <cell r="A1431" t="str">
            <v>100367</v>
          </cell>
          <cell r="B1431" t="str">
            <v>FABRICAÇÃO E INSTALAÇÃO DE MEIA TESOURA DE MADEIRA NÃO APARELHADA, COM VÃO DE 3 M, PARA TELHA ONDULADA DE FIBROCIMENTO, ALUMÍNIO, PLÁSTICA OU TERMOACÚSTICA, INCLUSO IÇAMENTO. AF_07/2019</v>
          </cell>
          <cell r="C1431" t="str">
            <v>UN</v>
          </cell>
          <cell r="D1431">
            <v>793.8</v>
          </cell>
          <cell r="E1431">
            <v>281.25</v>
          </cell>
          <cell r="F1431">
            <v>459.94</v>
          </cell>
          <cell r="G1431">
            <v>51.38</v>
          </cell>
        </row>
        <row r="1432">
          <cell r="A1432" t="str">
            <v>100368</v>
          </cell>
          <cell r="B1432" t="str">
            <v>FABRICAÇÃO E INSTALAÇÃO DE MEIA TESOURA DE MADEIRA NÃO APARELHADA, COM VÃO DE 4 M, PARA TELHA ONDULADA DE FIBROCIMENTO, ALUMÍNIO, PLÁSTICA OU TERMOACÚSTICA, INCLUSO IÇAMENTO. AF_07/2019</v>
          </cell>
          <cell r="C1432" t="str">
            <v>UN</v>
          </cell>
          <cell r="D1432">
            <v>1102.3599999999999</v>
          </cell>
          <cell r="E1432">
            <v>461.34</v>
          </cell>
          <cell r="F1432">
            <v>588.41999999999996</v>
          </cell>
          <cell r="G1432">
            <v>51.37</v>
          </cell>
        </row>
        <row r="1433">
          <cell r="A1433" t="str">
            <v>100369</v>
          </cell>
          <cell r="B1433" t="str">
            <v>FABRICAÇÃO E INSTALAÇÃO DE MEIA TESOURA DE MADEIRA NÃO APARELHADA, COM VÃO DE 5 M, PARA TELHA ONDULADA DE FIBROCIMENTO, ALUMÍNIO, PLÁSTICA OU TERMOACÚSTICA, INCLUSO IÇAMENTO. AF_07/2019</v>
          </cell>
          <cell r="C1433" t="str">
            <v>UN</v>
          </cell>
          <cell r="D1433">
            <v>1147.6300000000001</v>
          </cell>
          <cell r="E1433">
            <v>461.34</v>
          </cell>
          <cell r="F1433">
            <v>633.69000000000005</v>
          </cell>
          <cell r="G1433">
            <v>51.37</v>
          </cell>
        </row>
        <row r="1434">
          <cell r="A1434" t="str">
            <v>100370</v>
          </cell>
          <cell r="B1434" t="str">
            <v>FABRICAÇÃO E INSTALAÇÃO DE MEIA TESOURA DE MADEIRA NÃO APARELHADA, COM VÃO DE 6 M, PARA TELHA ONDULADA DE FIBROCIMENTO, ALUMÍNIO, PLÁSTICA OU TERMOACÚSTICA, INCLUSO IÇAMENTO. AF_07/2019</v>
          </cell>
          <cell r="C1434" t="str">
            <v>UN</v>
          </cell>
          <cell r="D1434">
            <v>1334.54</v>
          </cell>
          <cell r="E1434">
            <v>509.37</v>
          </cell>
          <cell r="F1434">
            <v>772.57</v>
          </cell>
          <cell r="G1434">
            <v>51.37</v>
          </cell>
        </row>
        <row r="1435">
          <cell r="A1435" t="str">
            <v>100371</v>
          </cell>
          <cell r="B1435" t="str">
            <v>FABRICAÇÃO E INSTALAÇÃO DE MEIA TESOURA DE MADEIRA NÃO APARELHADA, COM VÃO DE 7 M, PARA TELHA ONDULADA DE FIBROCIMENTO, ALUMÍNIO, PLÁSTICA OU TERMOACÚSTICA, INCLUSO IÇAMENTO. AF_07/2019</v>
          </cell>
          <cell r="C1435" t="str">
            <v>UN</v>
          </cell>
          <cell r="D1435">
            <v>1566.84</v>
          </cell>
          <cell r="E1435">
            <v>689.43</v>
          </cell>
          <cell r="F1435">
            <v>824.81</v>
          </cell>
          <cell r="G1435">
            <v>51.37</v>
          </cell>
        </row>
        <row r="1436">
          <cell r="A1436" t="str">
            <v>100372</v>
          </cell>
          <cell r="B1436" t="str">
            <v>FABRICAÇÃO E INSTALAÇÃO DE MEIA TESOURA DE MADEIRA NÃO APARELHADA, COM VÃO DE 8 M, PARA TELHA ONDULADA DE FIBROCIMENTO, ALUMÍNIO, PLÁSTICA OU TERMOACÚSTICA, INCLUSO IÇAMENTO. AF_07/2019</v>
          </cell>
          <cell r="C1436" t="str">
            <v>UN</v>
          </cell>
          <cell r="D1436">
            <v>2120.88</v>
          </cell>
          <cell r="E1436">
            <v>735.96</v>
          </cell>
          <cell r="F1436">
            <v>1332.32</v>
          </cell>
          <cell r="G1436">
            <v>51.37</v>
          </cell>
        </row>
        <row r="1437">
          <cell r="A1437" t="str">
            <v>100373</v>
          </cell>
          <cell r="B1437" t="str">
            <v>FABRICAÇÃO E INSTALAÇÃO DE MEIA TESOURA DE MADEIRA NÃO APARELHADA, COM VÃO DE 9 M, PARA TELHA ONDULADA DE FIBROCIMENTO, ALUMÍNIO, PLÁSTICA OU TERMOACÚSTICA, INCLUSO IÇAMENTO. AF_07/2019</v>
          </cell>
          <cell r="C1437" t="str">
            <v>UN</v>
          </cell>
          <cell r="D1437">
            <v>2175.58</v>
          </cell>
          <cell r="E1437">
            <v>735.96</v>
          </cell>
          <cell r="F1437">
            <v>1387.02</v>
          </cell>
          <cell r="G1437">
            <v>51.37</v>
          </cell>
        </row>
        <row r="1438">
          <cell r="A1438" t="str">
            <v>100374</v>
          </cell>
          <cell r="B1438" t="str">
            <v>FABRICAÇÃO E INSTALAÇÃO DE MEIA TESOURA DE MADEIRA NÃO APARELHADA, COM VÃO DE 10 M, PARA TELHA ONDULADA DE FIBROCIMENTO, ALUMÍNIO, PLÁSTICA OU TERMOACÚSTICA, INCLUSO IÇAMENTO. AF_07/2019</v>
          </cell>
          <cell r="C1438" t="str">
            <v>UN</v>
          </cell>
          <cell r="D1438">
            <v>2328.7600000000002</v>
          </cell>
          <cell r="E1438">
            <v>810.93</v>
          </cell>
          <cell r="F1438">
            <v>1465.23</v>
          </cell>
          <cell r="G1438">
            <v>51.37</v>
          </cell>
        </row>
        <row r="1439">
          <cell r="A1439" t="str">
            <v>100375</v>
          </cell>
          <cell r="B1439" t="str">
            <v>FABRICAÇÃO E INSTALAÇÃO DE MEIA TESOURA DE MADEIRA NÃO APARELHADA, COM VÃO DE 11 M, PARA TELHA ONDULADA DE FIBROCIMENTO, ALUMÍNIO, PLÁSTICA OU TERMOACÚSTICA, INCLUSO IÇAMENTO. AF_07/2019</v>
          </cell>
          <cell r="C1439" t="str">
            <v>UN</v>
          </cell>
          <cell r="D1439">
            <v>2632.79</v>
          </cell>
          <cell r="E1439">
            <v>991.01</v>
          </cell>
          <cell r="F1439">
            <v>1589.18</v>
          </cell>
          <cell r="G1439">
            <v>51.37</v>
          </cell>
        </row>
        <row r="1440">
          <cell r="A1440" t="str">
            <v>100376</v>
          </cell>
          <cell r="B1440" t="str">
            <v>FABRICAÇÃO E INSTALAÇÃO DE MEIA TESOURA DE MADEIRA NÃO APARELHADA, COM VÃO DE 12 M, PARA TELHA ONDULADA DE FIBROCIMENTO, ALUMÍNIO, PLÁSTICA OU TERMOACÚSTICA, INCLUSO IÇAMENTO. AF_07/2019</v>
          </cell>
          <cell r="C1440" t="str">
            <v>UN</v>
          </cell>
          <cell r="D1440">
            <v>2593.7600000000002</v>
          </cell>
          <cell r="E1440">
            <v>991.01</v>
          </cell>
          <cell r="F1440">
            <v>1550.15</v>
          </cell>
          <cell r="G1440">
            <v>51.37</v>
          </cell>
        </row>
        <row r="1441">
          <cell r="A1441" t="str">
            <v>100377</v>
          </cell>
          <cell r="B1441" t="str">
            <v>FABRICAÇÃO E INSTALAÇÃO DE TESOURA (INTEIRA OU MEIA) EM AÇO, VÃOS MAIORES OU IGUAIS A 3,0 M E MENORES OU IGUAL A 6,0 M, INCLUSO IÇAMENTO. AF_07/2019</v>
          </cell>
          <cell r="C1441" t="str">
            <v>KG</v>
          </cell>
          <cell r="D1441">
            <v>15.3</v>
          </cell>
          <cell r="E1441">
            <v>1.5</v>
          </cell>
          <cell r="F1441">
            <v>13.16</v>
          </cell>
          <cell r="G1441">
            <v>0.63</v>
          </cell>
        </row>
        <row r="1442">
          <cell r="A1442" t="str">
            <v>100378</v>
          </cell>
          <cell r="B1442" t="str">
            <v>FABRICAÇÃO E INSTALAÇÃO DE TESOURA (INTEIRA OU MEIA) EM AÇO, VÃOS MAIORES QUE 6,0 M E MENORES QUE 12,0 M, INCLUSO IÇAMENTO. AF_07/2019</v>
          </cell>
          <cell r="C1442" t="str">
            <v>KG</v>
          </cell>
          <cell r="D1442">
            <v>14.46</v>
          </cell>
          <cell r="E1442">
            <v>1.39</v>
          </cell>
          <cell r="F1442">
            <v>12.8</v>
          </cell>
          <cell r="G1442">
            <v>0.27</v>
          </cell>
        </row>
        <row r="1443">
          <cell r="A1443" t="str">
            <v>100382</v>
          </cell>
          <cell r="B1443" t="str">
            <v>FABRICAÇÃO E INSTALAÇÃO DE PONTALETES DE MADEIRA NÃO APARELHADA PARA TELHADOS COM ATÉ 2 ÁGUAS E COM TELHA ONDULADA DE FIBROCIMENTO, ALUMÍNIO OU PLÁSTICA EM EDIFÍCIO RESIDENCIAL TÉRREO, INCLUSO TRANSPORTE VERTICAL. AF_07/2019</v>
          </cell>
          <cell r="C1443" t="str">
            <v>M2</v>
          </cell>
          <cell r="D1443">
            <v>16.72</v>
          </cell>
          <cell r="E1443">
            <v>3.91</v>
          </cell>
          <cell r="F1443">
            <v>12.81</v>
          </cell>
          <cell r="G1443">
            <v>0</v>
          </cell>
        </row>
        <row r="1444">
          <cell r="A1444" t="str">
            <v>104314</v>
          </cell>
          <cell r="B1444" t="str">
            <v>TRAMA DE AÇO COMPOSTA POR TERÇAS PARA TELHADOS DE ATÉ 2 ÁGUAS PARA TELHA ONDULADA DE FIBROCIMENTO, METÁLICA, PLÁSTICA OU TERMOACÚSTICA, INCLUSO TRANSPORTE VERTICAL (EM KG). AF_07/2019</v>
          </cell>
          <cell r="C1444" t="str">
            <v>KG</v>
          </cell>
          <cell r="D1444">
            <v>14.79</v>
          </cell>
          <cell r="E1444">
            <v>1.49</v>
          </cell>
          <cell r="F1444">
            <v>13.3</v>
          </cell>
          <cell r="G1444">
            <v>0</v>
          </cell>
        </row>
        <row r="1445">
          <cell r="A1445" t="str">
            <v>94444</v>
          </cell>
          <cell r="B1445" t="str">
            <v>TELHAMENTO COM TELHA DE ENCAIXE, TIPO FRANCESA DE VIDRO, COM ATÉ 2 ÁGUAS, INCLUSO TRANSPORTE VERTICAL. AF_07/2019</v>
          </cell>
          <cell r="C1445" t="str">
            <v>M2</v>
          </cell>
          <cell r="D1445">
            <v>658.8</v>
          </cell>
          <cell r="E1445">
            <v>6.91</v>
          </cell>
          <cell r="F1445">
            <v>651.88</v>
          </cell>
          <cell r="G1445">
            <v>0</v>
          </cell>
        </row>
        <row r="1446">
          <cell r="A1446" t="str">
            <v>104482</v>
          </cell>
          <cell r="B1446" t="str">
            <v>ESGOTAMENTO DE VALA COM BOMBA SUBMERSÍVEL. AF_12/2022</v>
          </cell>
          <cell r="C1446" t="str">
            <v>H</v>
          </cell>
          <cell r="D1446">
            <v>28.62</v>
          </cell>
          <cell r="E1446">
            <v>21.99</v>
          </cell>
          <cell r="F1446">
            <v>5.51</v>
          </cell>
          <cell r="G1446">
            <v>0.72</v>
          </cell>
        </row>
        <row r="1447">
          <cell r="A1447" t="str">
            <v>104184</v>
          </cell>
          <cell r="B1447" t="str">
            <v>INSTALAÇÃO E DESINSTALAÇÃO DE REGISTRO DE PVC PARA SISTEMA DE REBAIXAMENTO DE LENÇOL FREÁTICO POR PONTEIRAS FILTRANTES. AF_12/2022</v>
          </cell>
          <cell r="C1447" t="str">
            <v>UN</v>
          </cell>
          <cell r="D1447">
            <v>39.36</v>
          </cell>
          <cell r="E1447">
            <v>19.27</v>
          </cell>
          <cell r="F1447">
            <v>20.09</v>
          </cell>
          <cell r="G1447">
            <v>0</v>
          </cell>
        </row>
        <row r="1448">
          <cell r="A1448" t="str">
            <v>104185</v>
          </cell>
          <cell r="B1448" t="str">
            <v>INSTALAÇÃO E DESINSTALAÇÃO DE CONJUNTO DE BOMBAS, À VÁCUO E CENTRÍFUGA, PARA SISTEMA DE REBAIXAMENTO DE LENÇOL FREÁTICO POR PONTEIRAS FILTRANTES (EXCLUI O FORNECIMENTO DE BOMBAS). AF_12/2022</v>
          </cell>
          <cell r="C1448" t="str">
            <v>UN</v>
          </cell>
          <cell r="D1448">
            <v>24.2</v>
          </cell>
          <cell r="E1448">
            <v>19.28</v>
          </cell>
          <cell r="F1448">
            <v>4.92</v>
          </cell>
          <cell r="G1448">
            <v>0</v>
          </cell>
        </row>
        <row r="1449">
          <cell r="A1449" t="str">
            <v>104189</v>
          </cell>
          <cell r="B1449" t="str">
            <v>INSTALAÇÃO DE MATERIAL GRANULAR FILTRANTE PARA SISTEMA DE REBAIXAMENTO DE LENÇOL FREÁTICO POR POÇOS PROFUNDOSA, DIÂMETRO DO POÇO DE 400 MM. AF_12/2022</v>
          </cell>
          <cell r="C1449" t="str">
            <v>M3</v>
          </cell>
          <cell r="D1449">
            <v>132.13</v>
          </cell>
          <cell r="E1449">
            <v>29.62</v>
          </cell>
          <cell r="F1449">
            <v>102.51</v>
          </cell>
          <cell r="G1449">
            <v>0</v>
          </cell>
        </row>
        <row r="1450">
          <cell r="A1450" t="str">
            <v>104190</v>
          </cell>
          <cell r="B1450" t="str">
            <v>INSTALAÇÃO E DESINSTALAÇÃO DE SISTEMA DE BOMBA PARA SISTEMA DE REBAIXAMENTO DE LENÇOL FREÁTICO POR POÇOS PROFUNDOS (EXCLUI O FORNECIMENTO DE BOMBA). AF_12/2022</v>
          </cell>
          <cell r="C1450" t="str">
            <v>UN</v>
          </cell>
          <cell r="D1450">
            <v>666.28</v>
          </cell>
          <cell r="E1450">
            <v>522.72</v>
          </cell>
          <cell r="F1450">
            <v>143.56</v>
          </cell>
          <cell r="G1450">
            <v>0</v>
          </cell>
        </row>
        <row r="1451">
          <cell r="A1451" t="str">
            <v>102661</v>
          </cell>
          <cell r="B1451" t="str">
            <v>DRENO SUBSUPERFICIAL (SEÇÃO 0,40 X 0,40 M), COM TUBO DE PEAD CORRUGADO PERFURADO, DN 100 MM, ENCHIMENTO COM AREIA. AF_07/2021</v>
          </cell>
          <cell r="C1451" t="str">
            <v>M</v>
          </cell>
          <cell r="D1451">
            <v>32.049999999999997</v>
          </cell>
          <cell r="E1451">
            <v>4.88</v>
          </cell>
          <cell r="F1451">
            <v>26.74</v>
          </cell>
          <cell r="G1451">
            <v>0.43</v>
          </cell>
        </row>
        <row r="1452">
          <cell r="A1452" t="str">
            <v>102662</v>
          </cell>
          <cell r="B1452" t="str">
            <v>DRENO SUBSUPERFICIAL (SEÇÃO 0,40 X 0,40 M), COM TUBO DE PVC CORRUGADO RÍGIDO PERFURADO, DN 100 MM, ENCHIMENTO COM AREIA. AF_07/2021</v>
          </cell>
          <cell r="C1452" t="str">
            <v>M</v>
          </cell>
          <cell r="D1452">
            <v>95.4</v>
          </cell>
          <cell r="E1452">
            <v>6.78</v>
          </cell>
          <cell r="F1452">
            <v>88.19</v>
          </cell>
          <cell r="G1452">
            <v>0.43</v>
          </cell>
        </row>
        <row r="1453">
          <cell r="A1453" t="str">
            <v>102663</v>
          </cell>
          <cell r="B1453" t="str">
            <v>DRENO SUBSUPERFICIAL (SEÇÃO 0,40 X 0,40 M), COM TUBO DE CONCRETO SIMPLES POROSO, DN 200 MM, ENCHIMENTO COM AREIA. AF_07/2021</v>
          </cell>
          <cell r="C1453" t="str">
            <v>M</v>
          </cell>
          <cell r="D1453">
            <v>55.06</v>
          </cell>
          <cell r="E1453">
            <v>7.49</v>
          </cell>
          <cell r="F1453">
            <v>47.14</v>
          </cell>
          <cell r="G1453">
            <v>0.43</v>
          </cell>
        </row>
        <row r="1454">
          <cell r="A1454" t="str">
            <v>102664</v>
          </cell>
          <cell r="B1454" t="str">
            <v>DRENO SUBSUPERFICIAL (SEÇÃO 0,40 X 0,40 M), CEGO, ENCHIMENTO DE BRITA, ENVOLVIDO COM MANTA GEOTÊXTIL. AF_07/2021</v>
          </cell>
          <cell r="C1454" t="str">
            <v>M</v>
          </cell>
          <cell r="D1454">
            <v>44.6</v>
          </cell>
          <cell r="E1454">
            <v>4.8099999999999996</v>
          </cell>
          <cell r="F1454">
            <v>39.36</v>
          </cell>
          <cell r="G1454">
            <v>0.43</v>
          </cell>
        </row>
        <row r="1455">
          <cell r="A1455" t="str">
            <v>102665</v>
          </cell>
          <cell r="B1455" t="str">
            <v>DRENO SUBSUPERFICIAL (SEÇÃO 0,40 X 0,40 M), CEGO, ENCHIMENTO DE BRITA. AF_07/2021</v>
          </cell>
          <cell r="C1455" t="str">
            <v>M</v>
          </cell>
          <cell r="D1455">
            <v>19.3</v>
          </cell>
          <cell r="E1455">
            <v>4.5</v>
          </cell>
          <cell r="F1455">
            <v>14.37</v>
          </cell>
          <cell r="G1455">
            <v>0.43</v>
          </cell>
        </row>
        <row r="1456">
          <cell r="A1456" t="str">
            <v>102666</v>
          </cell>
          <cell r="B1456" t="str">
            <v>DRENO SUBSUPERFICIAL (SEÇÃO 0,40 X 0,40 M), COM TUBO DE PEAD CORRUGADO PERFURADO, DN 100 MM, ENCHIMENTO COM BRITA, ENVOLVIDO COM MANTA GEOTÊXTIL. AF_07/2021</v>
          </cell>
          <cell r="C1456" t="str">
            <v>M</v>
          </cell>
          <cell r="D1456">
            <v>55.08</v>
          </cell>
          <cell r="E1456">
            <v>5.21</v>
          </cell>
          <cell r="F1456">
            <v>49.44</v>
          </cell>
          <cell r="G1456">
            <v>0.43</v>
          </cell>
        </row>
        <row r="1457">
          <cell r="A1457" t="str">
            <v>102668</v>
          </cell>
          <cell r="B1457" t="str">
            <v>DRENO SUBSUPERFICIAL (SEÇÃO 0,40 X 0,40 M), COM TUBO DE PVC CORRUGADO RÍGIDO PERFURADO, DN 100 MM, ENCHIMENTO COM BRITA, ENVOLVIDO COM MANTA GEOTÊXTIL. AF_07/2021</v>
          </cell>
          <cell r="C1457" t="str">
            <v>M</v>
          </cell>
          <cell r="D1457">
            <v>118.43</v>
          </cell>
          <cell r="E1457">
            <v>7.11</v>
          </cell>
          <cell r="F1457">
            <v>110.89</v>
          </cell>
          <cell r="G1457">
            <v>0.43</v>
          </cell>
        </row>
        <row r="1458">
          <cell r="A1458" t="str">
            <v>102669</v>
          </cell>
          <cell r="B1458" t="str">
            <v>DRENO SUBSUPERFICIAL (SEÇÃO 0,40 X 0,40 M), COM TUBO DE CONCRETO SIMPLES POROSO, DN 200 MM, ENCHIMENTO COM BRITA, ENVOLVIDO COM MANTA GEOTÊXTIL. AF_07/2021</v>
          </cell>
          <cell r="C1458" t="str">
            <v>M</v>
          </cell>
          <cell r="D1458">
            <v>78.44</v>
          </cell>
          <cell r="E1458">
            <v>7.8</v>
          </cell>
          <cell r="F1458">
            <v>70.209999999999994</v>
          </cell>
          <cell r="G1458">
            <v>0.43</v>
          </cell>
        </row>
        <row r="1459">
          <cell r="A1459" t="str">
            <v>102670</v>
          </cell>
          <cell r="B1459" t="str">
            <v>DRENO PROFUNDO (SEÇÃO 0,50 X 1,50 M), COM TUBO DE PEAD CORRUGADO PERFURADO, DN 100 MM, ENCHIMENTO COM AREIA, COM SELO DE ARGILA. AF_07/2021</v>
          </cell>
          <cell r="C1459" t="str">
            <v>M</v>
          </cell>
          <cell r="D1459">
            <v>96.33</v>
          </cell>
          <cell r="E1459">
            <v>12.7</v>
          </cell>
          <cell r="F1459">
            <v>77.150000000000006</v>
          </cell>
          <cell r="G1459">
            <v>6.48</v>
          </cell>
        </row>
        <row r="1460">
          <cell r="A1460" t="str">
            <v>102672</v>
          </cell>
          <cell r="B1460" t="str">
            <v>DRENO PROFUNDO (SEÇÃO 0,50 X 1,50 M), COM TUBO DE PVC CORRUGADO RÍGIDO PERFURADO, DN 100 MM, ENCHIMENTO COM AREIA, COM SELO DE ARGILA. AF_07/2021</v>
          </cell>
          <cell r="C1460" t="str">
            <v>M</v>
          </cell>
          <cell r="D1460">
            <v>173.19</v>
          </cell>
          <cell r="E1460">
            <v>20.95</v>
          </cell>
          <cell r="F1460">
            <v>142.69999999999999</v>
          </cell>
          <cell r="G1460">
            <v>9.5399999999999991</v>
          </cell>
        </row>
        <row r="1461">
          <cell r="A1461" t="str">
            <v>102673</v>
          </cell>
          <cell r="B1461" t="str">
            <v>DRENO PROFUNDO (SEÇÃO 0,50 X 1,50 M), COM TUBO DE CONCRETO SIMPLES POROSO, DN 200 MM, ENCHIMENTO COM AREIA, COM SELO DE ARGILA. AF_07/2021</v>
          </cell>
          <cell r="C1461" t="str">
            <v>M</v>
          </cell>
          <cell r="D1461">
            <v>146.82</v>
          </cell>
          <cell r="E1461">
            <v>28.32</v>
          </cell>
          <cell r="F1461">
            <v>102.69</v>
          </cell>
          <cell r="G1461">
            <v>15.81</v>
          </cell>
        </row>
        <row r="1462">
          <cell r="A1462" t="str">
            <v>102674</v>
          </cell>
          <cell r="B1462" t="str">
            <v>DRENO PROFUNDO (SEÇÃO 0,50 X 1,50 M), COM TUBO DE PEAD CORRUGADO PERFURADO, DN 100 MM, ENCHIMENTO COM AREIA. AF_07/2021</v>
          </cell>
          <cell r="C1462" t="str">
            <v>M</v>
          </cell>
          <cell r="D1462">
            <v>102.61</v>
          </cell>
          <cell r="E1462">
            <v>9.76</v>
          </cell>
          <cell r="F1462">
            <v>85.79</v>
          </cell>
          <cell r="G1462">
            <v>7.06</v>
          </cell>
        </row>
        <row r="1463">
          <cell r="A1463" t="str">
            <v>102676</v>
          </cell>
          <cell r="B1463" t="str">
            <v>DRENO PROFUNDO (SEÇÃO 0,50 X 1,50 M), COM TUBO DE PVC CORRUGADO RÍGIDO PERFURADO, DN 100 MM, ENCHIMENTO COM AREIA. AF_07/2021</v>
          </cell>
          <cell r="C1463" t="str">
            <v>M</v>
          </cell>
          <cell r="D1463">
            <v>169.68</v>
          </cell>
          <cell r="E1463">
            <v>13.35</v>
          </cell>
          <cell r="F1463">
            <v>147.5</v>
          </cell>
          <cell r="G1463">
            <v>8.83</v>
          </cell>
        </row>
        <row r="1464">
          <cell r="A1464" t="str">
            <v>102677</v>
          </cell>
          <cell r="B1464" t="str">
            <v>DRENO PROFUNDO (SEÇÃO 0,50 X 1,50 M), COM TUBO DE CONCRETO SIMPLES POROSO, DN 200 MM, ENCHIMENTO COM AREIA. AF_07/2021</v>
          </cell>
          <cell r="C1464" t="str">
            <v>M</v>
          </cell>
          <cell r="D1464">
            <v>131.97</v>
          </cell>
          <cell r="E1464">
            <v>15.5</v>
          </cell>
          <cell r="F1464">
            <v>106.68</v>
          </cell>
          <cell r="G1464">
            <v>9.7899999999999991</v>
          </cell>
        </row>
        <row r="1465">
          <cell r="A1465" t="str">
            <v>102678</v>
          </cell>
          <cell r="B1465" t="str">
            <v>DRENO PROFUNDO (SEÇÃO 0,50 X 1,50 M), CEGO, ENCHIMENTO DE BRITA, ENVOLVIDO COM MANTA GEOTÊXTIL, COM SELO DE ARGILA. AF_07/2021</v>
          </cell>
          <cell r="C1465" t="str">
            <v>M</v>
          </cell>
          <cell r="D1465">
            <v>124.59</v>
          </cell>
          <cell r="E1465">
            <v>12.99</v>
          </cell>
          <cell r="F1465">
            <v>105.48</v>
          </cell>
          <cell r="G1465">
            <v>6.12</v>
          </cell>
        </row>
        <row r="1466">
          <cell r="A1466" t="str">
            <v>102679</v>
          </cell>
          <cell r="B1466" t="str">
            <v>DRENO PROFUNDO (SEÇÃO 0,50 X 1,50 M), CEGO, ENCHIMENTO DE BRITA, ENVOLVIDO COM MANTA GEOTÊXTIL. AF_07/2021</v>
          </cell>
          <cell r="C1466" t="str">
            <v>M</v>
          </cell>
          <cell r="D1466">
            <v>130.55000000000001</v>
          </cell>
          <cell r="E1466">
            <v>9.31</v>
          </cell>
          <cell r="F1466">
            <v>114.39</v>
          </cell>
          <cell r="G1466">
            <v>6.85</v>
          </cell>
        </row>
        <row r="1467">
          <cell r="A1467" t="str">
            <v>102680</v>
          </cell>
          <cell r="B1467" t="str">
            <v>DRENO PROFUNDO (SEÇÃO 0,50 X 1,50 M), COM TUBO DE PEAD CORRUGADO PERFURADO, DN 100 MM, ENCHIMENTO COM BRITA, ENVOLVIDO COM MANTA GEOTÊXTIL, COM SELO DE ARGILA. AF_07/2021</v>
          </cell>
          <cell r="C1467" t="str">
            <v>M</v>
          </cell>
          <cell r="D1467">
            <v>136.35</v>
          </cell>
          <cell r="E1467">
            <v>14.05</v>
          </cell>
          <cell r="F1467">
            <v>115.66</v>
          </cell>
          <cell r="G1467">
            <v>6.64</v>
          </cell>
        </row>
        <row r="1468">
          <cell r="A1468" t="str">
            <v>102681</v>
          </cell>
          <cell r="B1468" t="str">
            <v>DRENO PROFUNDO (SEÇÃO 0,50 X 1,50 M), COM TUBO DE PVC CORRUGADO RÍGIDO PERFURADO, DN 100 MM, ENCHIMENTO COM BRITA, ENVOLVIDO COM MANTA GEOTÊXTIL, COM SELO DE ARGILA. AF_07/2021</v>
          </cell>
          <cell r="C1468" t="str">
            <v>M</v>
          </cell>
          <cell r="D1468">
            <v>203.43</v>
          </cell>
          <cell r="E1468">
            <v>17.649999999999999</v>
          </cell>
          <cell r="F1468">
            <v>177.37</v>
          </cell>
          <cell r="G1468">
            <v>8.41</v>
          </cell>
        </row>
        <row r="1469">
          <cell r="A1469" t="str">
            <v>102683</v>
          </cell>
          <cell r="B1469" t="str">
            <v>DRENO PROFUNDO (SEÇÃO 0,50 X 1,50 M), COM TUBO DE CONCRETO SIMPLES POROSO, DN 200 MM, ENCHIMENTO COM BRITA, ENVOLVIDO COM MANTA GEOTÊXTIL, COM SELO DE ARGILA. AF_07/2021</v>
          </cell>
          <cell r="C1469" t="str">
            <v>M</v>
          </cell>
          <cell r="D1469">
            <v>170.9</v>
          </cell>
          <cell r="E1469">
            <v>20.8</v>
          </cell>
          <cell r="F1469">
            <v>140.72999999999999</v>
          </cell>
          <cell r="G1469">
            <v>9.3699999999999992</v>
          </cell>
        </row>
        <row r="1470">
          <cell r="A1470" t="str">
            <v>102684</v>
          </cell>
          <cell r="B1470" t="str">
            <v>DRENO PROFUNDO (SEÇÃO 0,50 X 1,50 M), COM TUBO DE PEAD CORRUGADO PERFURADO, DN 100 MM, ENCHIMENTO COM BRITA, ENVOLVIDO COM MANTA GEOTÊXTIL. AF_07/2021</v>
          </cell>
          <cell r="C1470" t="str">
            <v>M</v>
          </cell>
          <cell r="D1470">
            <v>142.31</v>
          </cell>
          <cell r="E1470">
            <v>10.37</v>
          </cell>
          <cell r="F1470">
            <v>124.58</v>
          </cell>
          <cell r="G1470">
            <v>7.36</v>
          </cell>
        </row>
        <row r="1471">
          <cell r="A1471" t="str">
            <v>102685</v>
          </cell>
          <cell r="B1471" t="str">
            <v>DRENO PROFUNDO (SEÇÃO 0,50 X 1,50 M), COM TUBO DE PVC CORRUGADO RÍGIDO PERFURADO, DN 100 MM, ENCHIMENTO COM BRITA, ENVOLVIDO COM MANTA GEOTÊXTIL. AF_07/2021</v>
          </cell>
          <cell r="C1471" t="str">
            <v>M</v>
          </cell>
          <cell r="D1471">
            <v>209.4</v>
          </cell>
          <cell r="E1471">
            <v>13.99</v>
          </cell>
          <cell r="F1471">
            <v>186.27</v>
          </cell>
          <cell r="G1471">
            <v>9.14</v>
          </cell>
        </row>
        <row r="1472">
          <cell r="A1472" t="str">
            <v>102687</v>
          </cell>
          <cell r="B1472" t="str">
            <v>DRENO PROFUNDO (SEÇÃO 0,50 X 1,50 M), COM TUBO DE CONCRETO SIMPLES POROSO, DN 200 MM, ENCHIMENTO COM BRITA, ENVOLVIDO COM MANTA GEOTÊXTIL. AF_07/2021</v>
          </cell>
          <cell r="C1472" t="str">
            <v>M</v>
          </cell>
          <cell r="D1472">
            <v>172.03</v>
          </cell>
          <cell r="E1472">
            <v>16.13</v>
          </cell>
          <cell r="F1472">
            <v>145.79</v>
          </cell>
          <cell r="G1472">
            <v>10.11</v>
          </cell>
        </row>
        <row r="1473">
          <cell r="A1473" t="str">
            <v>102688</v>
          </cell>
          <cell r="B1473" t="str">
            <v>DRENO ESPINHA DE PEIXE (SEÇÃO (0,40 X 0,40 M), COM TUBO DE PEAD CORRUGADO PERFURADO, DN 100 MM, ENCHIMENTO COM AREIA, INCLUSIVE CONEXÕES. AF_07/2021</v>
          </cell>
          <cell r="C1473" t="str">
            <v>M</v>
          </cell>
          <cell r="D1473">
            <v>38.33</v>
          </cell>
          <cell r="E1473">
            <v>7.42</v>
          </cell>
          <cell r="F1473">
            <v>30.48</v>
          </cell>
          <cell r="G1473">
            <v>0.43</v>
          </cell>
        </row>
        <row r="1474">
          <cell r="A1474" t="str">
            <v>102689</v>
          </cell>
          <cell r="B1474" t="str">
            <v>DRENO ESPINHA DE PEIXE (SEÇÃO (0,40 X 0,40 M), COM TUBO DE PVC CORRUGADO RÍGIDO PERFURADO, DN 100 MM, ENCHIMENTO COM AREIA, INCLUSIVE CONEXÕES. AF_07/2021</v>
          </cell>
          <cell r="C1474" t="str">
            <v>M</v>
          </cell>
          <cell r="D1474">
            <v>96.8</v>
          </cell>
          <cell r="E1474">
            <v>8.01</v>
          </cell>
          <cell r="F1474">
            <v>88.36</v>
          </cell>
          <cell r="G1474">
            <v>0.43</v>
          </cell>
        </row>
        <row r="1475">
          <cell r="A1475" t="str">
            <v>102690</v>
          </cell>
          <cell r="B1475" t="str">
            <v>DRENO ESPINHA DE PEIXE (SEÇÃO (0,40 X 0,40 M), COM TUBO DE PEAD CORRUGADO PERFURADO, DN 100 MM, ENCHIMENTO COM BRITA, ENVOLVIDO COM MANTA GEOTÊXTIL, INCLUSIVE CONEXÕES. AF_07/2021</v>
          </cell>
          <cell r="C1475" t="str">
            <v>M</v>
          </cell>
          <cell r="D1475">
            <v>61.34</v>
          </cell>
          <cell r="E1475">
            <v>7.73</v>
          </cell>
          <cell r="F1475">
            <v>53.18</v>
          </cell>
          <cell r="G1475">
            <v>0.43</v>
          </cell>
        </row>
        <row r="1476">
          <cell r="A1476" t="str">
            <v>102693</v>
          </cell>
          <cell r="B1476" t="str">
            <v>DRENO ESPINHA DE PEIXE (SEÇÃO (0,40 X 0,40 M), COM TUBO DE PVC CORRUGADO RÍGIDO PERFURADO, DN 100 MM, ENCHIMENTO COM BRITA, ENVOLVIDO COM MANTA GEOTÊXTIL, INCLUSIVE CONEXÕES. AF_07/2021</v>
          </cell>
          <cell r="C1476" t="str">
            <v>M</v>
          </cell>
          <cell r="D1476">
            <v>122.1</v>
          </cell>
          <cell r="E1476">
            <v>8.36</v>
          </cell>
          <cell r="F1476">
            <v>113.31</v>
          </cell>
          <cell r="G1476">
            <v>0.43</v>
          </cell>
        </row>
        <row r="1477">
          <cell r="A1477" t="str">
            <v>102694</v>
          </cell>
          <cell r="B1477" t="str">
            <v>DRENO ESPINHA DE PEIXE (SEÇÃO (0,50 X 0,80 M), COM TUBO DE PEAD CORRUGADO PERFURADO, DN 100 MM, ENCHIMENTO COM AREIA, INCLUSIVE CONEXÕES. AF_07/2021</v>
          </cell>
          <cell r="C1477" t="str">
            <v>M</v>
          </cell>
          <cell r="D1477">
            <v>71.34</v>
          </cell>
          <cell r="E1477">
            <v>10.46</v>
          </cell>
          <cell r="F1477">
            <v>54.52</v>
          </cell>
          <cell r="G1477">
            <v>6.36</v>
          </cell>
        </row>
        <row r="1478">
          <cell r="A1478" t="str">
            <v>102696</v>
          </cell>
          <cell r="B1478" t="str">
            <v>DRENO ESPINHA DE PEIXE (SEÇÃO (0,50 X 0,80 M), COM TUBO DE PVC CORRUGADO RÍGIDO PERFURADO, DN 100 MM, ENCHIMENTO COM AREIA, INCLUSIVE CONEXÕES. AF_07/2021</v>
          </cell>
          <cell r="C1478" t="str">
            <v>M</v>
          </cell>
          <cell r="D1478">
            <v>131.97</v>
          </cell>
          <cell r="E1478">
            <v>11.62</v>
          </cell>
          <cell r="F1478">
            <v>113.42</v>
          </cell>
          <cell r="G1478">
            <v>6.93</v>
          </cell>
        </row>
        <row r="1479">
          <cell r="A1479" t="str">
            <v>102697</v>
          </cell>
          <cell r="B1479" t="str">
            <v>DRENO ESPINHA DE PEIXE (SEÇÃO (0,50 X 0,80 M), COM TUBO DE PEAD CORRUGADO PERFURADO, DN 100 MM, ENCHIMENTO COM BRITA, ENVOLVIDO COM MANTA GEOTÊXTIL, INCLUSIVE CONEXÕES. AF_07/2021</v>
          </cell>
          <cell r="C1479" t="str">
            <v>M</v>
          </cell>
          <cell r="D1479">
            <v>100.19</v>
          </cell>
          <cell r="E1479">
            <v>11.09</v>
          </cell>
          <cell r="F1479">
            <v>82.43</v>
          </cell>
          <cell r="G1479">
            <v>6.67</v>
          </cell>
        </row>
        <row r="1480">
          <cell r="A1480" t="str">
            <v>102703</v>
          </cell>
          <cell r="B1480" t="str">
            <v>DRENO ESPINHA DE PEIXE (SEÇÃO (0,50 X 0,80 M), COM TUBO DE PVC CORRUGADO RÍGIDO PERFURADO, DN 100 MM, ENCHIMENTO COM BRITA, ENVOLVIDO COM MANTA GEOTÊXTIL, INCLUSIVE CONEXÕES. AF_07/2021</v>
          </cell>
          <cell r="C1480" t="str">
            <v>M</v>
          </cell>
          <cell r="D1480">
            <v>160.82</v>
          </cell>
          <cell r="E1480">
            <v>12.24</v>
          </cell>
          <cell r="F1480">
            <v>141.34</v>
          </cell>
          <cell r="G1480">
            <v>7.24</v>
          </cell>
        </row>
        <row r="1481">
          <cell r="A1481" t="str">
            <v>102704</v>
          </cell>
          <cell r="B1481" t="str">
            <v>TUBO DE PEAD CORRUGADO PERFURADO, DN 100 MM, PARA DRENO - FORNECIMENTO E ASSENTAMENTO. AF_07/2021</v>
          </cell>
          <cell r="C1481" t="str">
            <v>M</v>
          </cell>
          <cell r="D1481">
            <v>11.01</v>
          </cell>
          <cell r="E1481">
            <v>0.32</v>
          </cell>
          <cell r="F1481">
            <v>10.69</v>
          </cell>
          <cell r="G1481">
            <v>0</v>
          </cell>
        </row>
        <row r="1482">
          <cell r="A1482" t="str">
            <v>102705</v>
          </cell>
          <cell r="B1482" t="str">
            <v>TUBO DE PVC CORRUGADO RÍGIDO PERFURADO, DN 100 MM, PARA DRENO - FORNECIMENTO E ASSENTAMENTO. AF_07/2021</v>
          </cell>
          <cell r="C1482" t="str">
            <v>M</v>
          </cell>
          <cell r="D1482">
            <v>70.599999999999994</v>
          </cell>
          <cell r="E1482">
            <v>0.32</v>
          </cell>
          <cell r="F1482">
            <v>70.28</v>
          </cell>
          <cell r="G1482">
            <v>0</v>
          </cell>
        </row>
        <row r="1483">
          <cell r="A1483" t="str">
            <v>102707</v>
          </cell>
          <cell r="B1483" t="str">
            <v>TUBO DE CONCRETO SIMPLES POROSO, DN 200 MM, PARA DRENO - FORNECIMENTO E ASSENTAMENTO. AF_07/2021</v>
          </cell>
          <cell r="C1483" t="str">
            <v>M</v>
          </cell>
          <cell r="D1483">
            <v>37.39</v>
          </cell>
          <cell r="E1483">
            <v>3.78</v>
          </cell>
          <cell r="F1483">
            <v>33.61</v>
          </cell>
          <cell r="G1483">
            <v>0</v>
          </cell>
        </row>
        <row r="1484">
          <cell r="A1484" t="str">
            <v>102708</v>
          </cell>
          <cell r="B1484" t="str">
            <v>LUVA DE PVC, SÉRIE NORMAL, PARA ESGOTO PREDIAL, DN 100 MM, INSTALADA EM DRENO  - FORNECIMENTO E INSTALAÇÃO. AF_07/2021</v>
          </cell>
          <cell r="C1484" t="str">
            <v>UN</v>
          </cell>
          <cell r="D1484">
            <v>24.65</v>
          </cell>
          <cell r="E1484">
            <v>13.04</v>
          </cell>
          <cell r="F1484">
            <v>11.61</v>
          </cell>
          <cell r="G1484">
            <v>0</v>
          </cell>
        </row>
        <row r="1485">
          <cell r="A1485" t="str">
            <v>102710</v>
          </cell>
          <cell r="B1485" t="str">
            <v>JUNÇÃO SIMPLES DE PVC, 45 GRAUS, SÉRIE NORMAL, PARA ESGOTO PREDIAL, DN 100 MM, INSTALADA EM DRENO - FORNECIMENTO E INSTALAÇÃO. AF_07/2021</v>
          </cell>
          <cell r="C1485" t="str">
            <v>UN</v>
          </cell>
          <cell r="D1485">
            <v>61.79</v>
          </cell>
          <cell r="E1485">
            <v>26.04</v>
          </cell>
          <cell r="F1485">
            <v>35.75</v>
          </cell>
          <cell r="G1485">
            <v>0</v>
          </cell>
        </row>
        <row r="1486">
          <cell r="A1486" t="str">
            <v>102711</v>
          </cell>
          <cell r="B1486" t="str">
            <v>JUNÇÃO DUPLA DE PVC, SÉRIE NORMAL, PARA ESGOTO PREDIAL, DN 100 X 100 X 100 MM, INSTALADA EM DRENO  - FORNECIMENTO E INSTALAÇÃO. AF_07/2021</v>
          </cell>
          <cell r="C1486" t="str">
            <v>UN</v>
          </cell>
          <cell r="D1486">
            <v>82.25</v>
          </cell>
          <cell r="E1486">
            <v>26.03</v>
          </cell>
          <cell r="F1486">
            <v>56.22</v>
          </cell>
          <cell r="G1486">
            <v>0</v>
          </cell>
        </row>
        <row r="1487">
          <cell r="A1487" t="str">
            <v>102712</v>
          </cell>
          <cell r="B1487" t="str">
            <v>GEOTÊXTIL NÃO TECIDO 100% POLIÉSTER, RESISTÊNCIA A TRAÇÃO DE 9 KN/M (RT - 9), INSTALADO EM DRENO - FORNECIMENTO E INSTALAÇÃO. AF_07/2021</v>
          </cell>
          <cell r="C1487" t="str">
            <v>M2</v>
          </cell>
          <cell r="D1487">
            <v>9.82</v>
          </cell>
          <cell r="E1487">
            <v>0.32</v>
          </cell>
          <cell r="F1487">
            <v>9.5</v>
          </cell>
          <cell r="G1487">
            <v>0</v>
          </cell>
        </row>
        <row r="1488">
          <cell r="A1488" t="str">
            <v>102713</v>
          </cell>
          <cell r="B1488" t="str">
            <v>GEOTÊXTIL NÃO TECIDO 100% POLIÉSTER, RESISTÊNCIA A TRAÇÃO DE 14 KN/M (RT - 14), INSTALADO EM DRENO - FORNECIMENTO E INSTALAÇÃO. AF_07/2021</v>
          </cell>
          <cell r="C1488" t="str">
            <v>M2</v>
          </cell>
          <cell r="D1488">
            <v>13.51</v>
          </cell>
          <cell r="E1488">
            <v>0.32</v>
          </cell>
          <cell r="F1488">
            <v>13.19</v>
          </cell>
          <cell r="G1488">
            <v>0</v>
          </cell>
        </row>
        <row r="1489">
          <cell r="A1489" t="str">
            <v>102715</v>
          </cell>
          <cell r="B1489" t="str">
            <v>GEOTÊXTIL NÃO TECIDO 100% POLIÉSTER, RESISTÊNCIA A TRAÇÃO DE 26 KN/M (RT - 26), INSTALADO EM DRENO - FORNECIMENTO E INSTALAÇÃO. AF_07/2021</v>
          </cell>
          <cell r="C1489" t="str">
            <v>M2</v>
          </cell>
          <cell r="D1489">
            <v>26.78</v>
          </cell>
          <cell r="E1489">
            <v>0.32</v>
          </cell>
          <cell r="F1489">
            <v>26.46</v>
          </cell>
          <cell r="G1489">
            <v>0</v>
          </cell>
        </row>
        <row r="1490">
          <cell r="A1490" t="str">
            <v>102716</v>
          </cell>
          <cell r="B1490" t="str">
            <v>ENCHIMENTO DE AREIA PARA DRENO, LANÇAMENTO MECANIZADO. AF_07/2021</v>
          </cell>
          <cell r="C1490" t="str">
            <v>M3</v>
          </cell>
          <cell r="D1490">
            <v>120.06</v>
          </cell>
          <cell r="E1490">
            <v>11.74</v>
          </cell>
          <cell r="F1490">
            <v>99.37</v>
          </cell>
          <cell r="G1490">
            <v>8.9499999999999993</v>
          </cell>
        </row>
        <row r="1491">
          <cell r="A1491" t="str">
            <v>102717</v>
          </cell>
          <cell r="B1491" t="str">
            <v>ENCHIMENTO DE BRITA PARA DRENO, LANÇAMENTO MECANIZADO. AF_07/2021</v>
          </cell>
          <cell r="C1491" t="str">
            <v>M3</v>
          </cell>
          <cell r="D1491">
            <v>105.1</v>
          </cell>
          <cell r="E1491">
            <v>11.74</v>
          </cell>
          <cell r="F1491">
            <v>84.41</v>
          </cell>
          <cell r="G1491">
            <v>8.9499999999999993</v>
          </cell>
        </row>
        <row r="1492">
          <cell r="A1492" t="str">
            <v>102718</v>
          </cell>
          <cell r="B1492" t="str">
            <v>ENCHIMENTO DE AREIA PARA DRENO, LANÇAMENTO MANUAL. AF_07/2021</v>
          </cell>
          <cell r="C1492" t="str">
            <v>M3</v>
          </cell>
          <cell r="D1492">
            <v>128</v>
          </cell>
          <cell r="E1492">
            <v>25.28</v>
          </cell>
          <cell r="F1492">
            <v>102.72</v>
          </cell>
          <cell r="G1492">
            <v>0</v>
          </cell>
        </row>
        <row r="1493">
          <cell r="A1493" t="str">
            <v>102719</v>
          </cell>
          <cell r="B1493" t="str">
            <v>ENCHIMENTO DE BRITA PARA DRENO, LANÇAMENTO MANUAL. AF_07/2021</v>
          </cell>
          <cell r="C1493" t="str">
            <v>M3</v>
          </cell>
          <cell r="D1493">
            <v>113.04</v>
          </cell>
          <cell r="E1493">
            <v>25.28</v>
          </cell>
          <cell r="F1493">
            <v>87.76</v>
          </cell>
          <cell r="G1493">
            <v>0</v>
          </cell>
        </row>
        <row r="1494">
          <cell r="A1494" t="str">
            <v>102722</v>
          </cell>
          <cell r="B1494" t="str">
            <v>DRENO EM MURO DE CONTENÇÃO, EXECUTADO NO PÉ DO MURO, COM TUBO DE PEAD CORRUGADO FLEXÍVEL PERFURADO, ENCHIMENTO COM BRITA, ENVOLVIDO COM MANTA GEOTÊXTIL. AF_07/2021</v>
          </cell>
          <cell r="C1494" t="str">
            <v>M</v>
          </cell>
          <cell r="D1494">
            <v>52.58</v>
          </cell>
          <cell r="E1494">
            <v>8.42</v>
          </cell>
          <cell r="F1494">
            <v>44.16</v>
          </cell>
          <cell r="G1494">
            <v>0</v>
          </cell>
        </row>
        <row r="1495">
          <cell r="A1495" t="str">
            <v>102723</v>
          </cell>
          <cell r="B1495" t="str">
            <v>DRENO EM MURO DE CONTENÇÃO, EXECUTADO NO PÉ DO MURO, COM TUBO DE PVC CORRUGADO FLEXÍVEL PERFURADO, ENCHIMENTO COM BRITA, ENVOLVIDO COM MANTA GEOTÊXTIL. AF_07/2021</v>
          </cell>
          <cell r="C1495" t="str">
            <v>M</v>
          </cell>
          <cell r="D1495">
            <v>53.07</v>
          </cell>
          <cell r="E1495">
            <v>8.42</v>
          </cell>
          <cell r="F1495">
            <v>44.65</v>
          </cell>
          <cell r="G1495">
            <v>0</v>
          </cell>
        </row>
        <row r="1496">
          <cell r="A1496" t="str">
            <v>102724</v>
          </cell>
          <cell r="B1496" t="str">
            <v>DRENO BARBACÃ, DN 100 MM, COM MATERIAL DRENANTE. AF_07/2021</v>
          </cell>
          <cell r="C1496" t="str">
            <v>UN</v>
          </cell>
          <cell r="D1496">
            <v>30.31</v>
          </cell>
          <cell r="E1496">
            <v>8.16</v>
          </cell>
          <cell r="F1496">
            <v>22.15</v>
          </cell>
          <cell r="G1496">
            <v>0</v>
          </cell>
        </row>
        <row r="1497">
          <cell r="A1497" t="str">
            <v>102725</v>
          </cell>
          <cell r="B1497" t="str">
            <v>DRENO BARBACÃ, DN 75 MM, COM MATERIAL DRENANTE. AF_07/2021</v>
          </cell>
          <cell r="C1497" t="str">
            <v>UN</v>
          </cell>
          <cell r="D1497">
            <v>29.59</v>
          </cell>
          <cell r="E1497">
            <v>8.16</v>
          </cell>
          <cell r="F1497">
            <v>21.43</v>
          </cell>
          <cell r="G1497">
            <v>0</v>
          </cell>
        </row>
        <row r="1498">
          <cell r="A1498" t="str">
            <v>102726</v>
          </cell>
          <cell r="B1498" t="str">
            <v>DRENO BARBACÃ, DN 50 MM, COM MATERIAL DRENANTE. AF_07/2021</v>
          </cell>
          <cell r="C1498" t="str">
            <v>UN</v>
          </cell>
          <cell r="D1498">
            <v>27.39</v>
          </cell>
          <cell r="E1498">
            <v>8.16</v>
          </cell>
          <cell r="F1498">
            <v>19.23</v>
          </cell>
          <cell r="G1498">
            <v>0</v>
          </cell>
        </row>
        <row r="1499">
          <cell r="A1499" t="str">
            <v>103653</v>
          </cell>
          <cell r="B1499" t="str">
            <v>GEOTÊXTIL NÃO TECIDO 100% POLIÉSTER, RESISTÊNCIA A TRAÇÃO DE 31 KN/M (RT-31), INSTALADO EM DRENO - FORNECIMENTO E INSTALAÇÃO. AF_07/2021</v>
          </cell>
          <cell r="C1499" t="str">
            <v>M2</v>
          </cell>
          <cell r="D1499">
            <v>31.99</v>
          </cell>
          <cell r="E1499">
            <v>0.32</v>
          </cell>
          <cell r="F1499">
            <v>31.67</v>
          </cell>
          <cell r="G1499">
            <v>0</v>
          </cell>
        </row>
        <row r="1500">
          <cell r="A1500" t="str">
            <v>92743</v>
          </cell>
          <cell r="B1500" t="str">
            <v>MURO DE GABIÃO, ENCHIMENTO COM PEDRA DE MÃO TIPO RACHÃO, DE GRAVIDADE, COM GAIOLAS DE COMPRIMENTO IGUAL A 2 M, PARA MUROS COM ALTURA MENOR OU IGUAL A 4 M  FORNECIMENTO E EXECUÇÃO. AF_12/2015</v>
          </cell>
          <cell r="C1500" t="str">
            <v>M3</v>
          </cell>
          <cell r="D1500">
            <v>607.24</v>
          </cell>
          <cell r="E1500">
            <v>117.09</v>
          </cell>
          <cell r="F1500">
            <v>429.04</v>
          </cell>
          <cell r="G1500">
            <v>61.11</v>
          </cell>
        </row>
        <row r="1501">
          <cell r="A1501" t="str">
            <v>92744</v>
          </cell>
          <cell r="B1501" t="str">
            <v>MURO DE GABIÃO, ENCHIMENTO COM PEDRA DE MÃO TIPO RACHÃO, DE GRAVIDADE, COM GAIOLAS DE COMPRIMENTO IGUAL A 5 M, PARA MUROS COM ALTURA MENOR OU IGUAL A 4 M  FORNECIMENTO E EXECUÇÃO. AF_12/2015</v>
          </cell>
          <cell r="C1501" t="str">
            <v>M3</v>
          </cell>
          <cell r="D1501">
            <v>563.49</v>
          </cell>
          <cell r="E1501">
            <v>56.55</v>
          </cell>
          <cell r="F1501">
            <v>478.59</v>
          </cell>
          <cell r="G1501">
            <v>28.35</v>
          </cell>
        </row>
        <row r="1502">
          <cell r="A1502" t="str">
            <v>92745</v>
          </cell>
          <cell r="B1502" t="str">
            <v>MURO DE GABIÃO, ENCHIMENTO COM PEDRA DE MÃO TIPO RACHÃO, DE GRAVIDADE, COM GAIOLAS DE COMPRIMENTO IGUAL A 2 M, PARA MUROS COM ALTURA MAIOR QUE 4 M E MENOR OU IGUAL A 6 M  FORNECIMENTO E EXECUÇÃO. AF_12/2015</v>
          </cell>
          <cell r="C1502" t="str">
            <v>M3</v>
          </cell>
          <cell r="D1502">
            <v>756.87</v>
          </cell>
          <cell r="E1502">
            <v>140.91999999999999</v>
          </cell>
          <cell r="F1502">
            <v>542.83000000000004</v>
          </cell>
          <cell r="G1502">
            <v>73.12</v>
          </cell>
        </row>
        <row r="1503">
          <cell r="A1503" t="str">
            <v>92746</v>
          </cell>
          <cell r="B1503" t="str">
            <v>MURO DE GABIÃO, ENCHIMENTO COM PEDRA DE MÃO TIPO RACHÃO, DE GRAVIDADE, COM GAIOLAS DE COMPRIMENTO IGUAL A 5 M, PARA MUROS COM ALTURA MAIOR QUE 4 M E MENOR OU IGUAL A 6 M   FORNECIMENTO E EXECUÇÃO. AF_12/2015</v>
          </cell>
          <cell r="C1503" t="str">
            <v>M3</v>
          </cell>
          <cell r="D1503">
            <v>676.42</v>
          </cell>
          <cell r="E1503">
            <v>79.540000000000006</v>
          </cell>
          <cell r="F1503">
            <v>555.47</v>
          </cell>
          <cell r="G1503">
            <v>41.41</v>
          </cell>
        </row>
        <row r="1504">
          <cell r="A1504" t="str">
            <v>92747</v>
          </cell>
          <cell r="B1504" t="str">
            <v>MURO DE GABIÃO, ENCHIMENTO COM PEDRA DE MÃO TIPO RACHÃO, DE GRAVIDADE, COM GAIOLAS DE COMPRIMENTO IGUAL A 2 M, PARA MUROS COM ALTURA MAIOR QUE 6 M E MENOR OU IGUAL A 10 M   FORNECIMENTO E EXECUÇÃO. AF_12/2015</v>
          </cell>
          <cell r="C1504" t="str">
            <v>M3</v>
          </cell>
          <cell r="D1504">
            <v>842.55</v>
          </cell>
          <cell r="E1504">
            <v>154.66999999999999</v>
          </cell>
          <cell r="F1504">
            <v>606.74</v>
          </cell>
          <cell r="G1504">
            <v>81.14</v>
          </cell>
        </row>
        <row r="1505">
          <cell r="A1505" t="str">
            <v>92748</v>
          </cell>
          <cell r="B1505" t="str">
            <v>MURO DE GABIÃO, ENCHIMENTO COM PEDRA DE MÃO TIPO RACHÃO, DE GRAVIDADE, COM GAIOLAS DE COMPRIMENTO IGUAL A 5 M, PARA MUROS COM ALTURA MAIOR QUE 6 M E MENOR OU IGUAL A 10 M FORNECIMENTO E EXECUÇÃO. AF_12/2015</v>
          </cell>
          <cell r="C1505" t="str">
            <v>M3</v>
          </cell>
          <cell r="D1505">
            <v>741.67</v>
          </cell>
          <cell r="E1505">
            <v>93.21</v>
          </cell>
          <cell r="F1505">
            <v>598.34</v>
          </cell>
          <cell r="G1505">
            <v>50.12</v>
          </cell>
        </row>
        <row r="1506">
          <cell r="A1506" t="str">
            <v>92749</v>
          </cell>
          <cell r="B1506" t="str">
            <v>MURO DE GABIÃO, ENCHIMENTO COM PEDRA DE MÃO TIPO RACHÃO, COM SOLO REFORÇADO, PARA MUROS COM ALTURA MENOR OU IGUAL A 4 M   FORNECIMENTO E EXECUÇÃO. AF_12/2015</v>
          </cell>
          <cell r="C1506" t="str">
            <v>M3</v>
          </cell>
          <cell r="D1506">
            <v>861.05</v>
          </cell>
          <cell r="E1506">
            <v>115.77</v>
          </cell>
          <cell r="F1506">
            <v>683.36</v>
          </cell>
          <cell r="G1506">
            <v>61.92</v>
          </cell>
        </row>
        <row r="1507">
          <cell r="A1507" t="str">
            <v>92750</v>
          </cell>
          <cell r="B1507" t="str">
            <v>MURO DE GABIÃO, ENCHIMENTO COM PEDRA DE MÃO TIPO RACHÃO, COM SOLO REFORÇADO, PARA MUROS COM ALTURA MAIOR QUE 4 M E MENOR OU IGUAL A 12 M   FORNECIMENTO E EXECUÇÃO. AF_12/2015</v>
          </cell>
          <cell r="C1507" t="str">
            <v>M3</v>
          </cell>
          <cell r="D1507">
            <v>1483.29</v>
          </cell>
          <cell r="E1507">
            <v>159.16</v>
          </cell>
          <cell r="F1507">
            <v>1238.6400000000001</v>
          </cell>
          <cell r="G1507">
            <v>85.49</v>
          </cell>
        </row>
        <row r="1508">
          <cell r="A1508" t="str">
            <v>92751</v>
          </cell>
          <cell r="B1508" t="str">
            <v>MURO DE GABIÃO, ENCHIMENTO COM PEDRA DE MÃO TIPO RACHÃO, COM SOLO REFORÇADO, PARA MUROS COM ALTURA MAIOR QUE 12 M E MENOR OU IGUAL A 20 M    FORNECIMENTO E EXECUÇÃO. AF_12/2015</v>
          </cell>
          <cell r="C1508" t="str">
            <v>M3</v>
          </cell>
          <cell r="D1508">
            <v>1844.92</v>
          </cell>
          <cell r="E1508">
            <v>183.6</v>
          </cell>
          <cell r="F1508">
            <v>1562.09</v>
          </cell>
          <cell r="G1508">
            <v>99.23</v>
          </cell>
        </row>
        <row r="1509">
          <cell r="A1509" t="str">
            <v>92752</v>
          </cell>
          <cell r="B1509" t="str">
            <v>MURO DE GABIÃO, ENCHIMENTO COM PEDRA DE MÃO TIPO RACHÃO, COM SOLO REFORÇADO, PARA MUROS COM ALTURA MAIOR QUE 20 M E MENOR OU IGUAL A 28 M   FORNECIMENTO E EXECUÇÃO. AF_12/2015</v>
          </cell>
          <cell r="C1509" t="str">
            <v>M3</v>
          </cell>
          <cell r="D1509">
            <v>2204.88</v>
          </cell>
          <cell r="E1509">
            <v>207.2</v>
          </cell>
          <cell r="F1509">
            <v>1885.21</v>
          </cell>
          <cell r="G1509">
            <v>112.47</v>
          </cell>
        </row>
        <row r="1510">
          <cell r="A1510" t="str">
            <v>92753</v>
          </cell>
          <cell r="B1510" t="str">
            <v>MURO DE GABIÃO, ENCHIMENTO COM RESÍDUO DE CONSTRUÇÃO E DEMOLIÇÃO, DE GRAVIDADE, COM GAIOLA TRAPEZOIDAL DE COMPRIMENTO IGUAL A 2 M, PARA MUROS COM ALTURA MENOR OU IGUAL A 2 M   FORNECIMENTO E EXECUÇÃO. AF_12/2015</v>
          </cell>
          <cell r="C1510" t="str">
            <v>M3</v>
          </cell>
          <cell r="D1510">
            <v>596.02</v>
          </cell>
          <cell r="E1510">
            <v>81.66</v>
          </cell>
          <cell r="F1510">
            <v>462.72</v>
          </cell>
          <cell r="G1510">
            <v>51.64</v>
          </cell>
        </row>
        <row r="1511">
          <cell r="A1511" t="str">
            <v>92754</v>
          </cell>
          <cell r="B1511" t="str">
            <v>MURO DE GABIÃO, ENCHIMENTO COM RESÍDUO DE CONSTRUÇÃO E DEMOLIÇÃO, DE GRAVIDADE, COM GAIOLA TRAPEZOIDAL DE COMPRIMENTO IGUAL A 2 M, PARA MUROS COM ALTURA MAIOR QUE 2 M E MENOR OU IGUAL A 4 M    FORNECIMENTO E EXECUÇÃO. AF_12/2015</v>
          </cell>
          <cell r="C1511" t="str">
            <v>M3</v>
          </cell>
          <cell r="D1511">
            <v>545.41999999999996</v>
          </cell>
          <cell r="E1511">
            <v>75.19</v>
          </cell>
          <cell r="F1511">
            <v>423.6</v>
          </cell>
          <cell r="G1511">
            <v>46.63</v>
          </cell>
        </row>
        <row r="1512">
          <cell r="A1512" t="str">
            <v>92755</v>
          </cell>
          <cell r="B1512" t="str">
            <v>PROTEÇÃO SUPERFICIAL DE CANAL EM GABIÃO TIPO COLCHÃO, ALTURA DE 17 CENTÍMETROS, ENCHIMENTO COM PEDRA DE MÃO TIPO RACHÃO - FORNECIMENTO E EXECUÇÃO. AF_12/2015</v>
          </cell>
          <cell r="C1512" t="str">
            <v>M2</v>
          </cell>
          <cell r="D1512">
            <v>227.21</v>
          </cell>
          <cell r="E1512">
            <v>38.590000000000003</v>
          </cell>
          <cell r="F1512">
            <v>168.17</v>
          </cell>
          <cell r="G1512">
            <v>20.45</v>
          </cell>
        </row>
        <row r="1513">
          <cell r="A1513" t="str">
            <v>92756</v>
          </cell>
          <cell r="B1513" t="str">
            <v>PROTEÇÃO SUPERFICIAL DE CANAL EM GABIÃO TIPO COLCHÃO, ALTURA DE 23 CENTÍMETROS, ENCHIMENTO COM PEDRA DE MÃO TIPO RACHÃO - FORNECIMENTO E EXECUÇÃO. AF_12/2015</v>
          </cell>
          <cell r="C1513" t="str">
            <v>M2</v>
          </cell>
          <cell r="D1513">
            <v>257.69</v>
          </cell>
          <cell r="E1513">
            <v>45.79</v>
          </cell>
          <cell r="F1513">
            <v>187.14</v>
          </cell>
          <cell r="G1513">
            <v>24.76</v>
          </cell>
        </row>
        <row r="1514">
          <cell r="A1514" t="str">
            <v>92757</v>
          </cell>
          <cell r="B1514" t="str">
            <v>PROTEÇÃO SUPERFICIAL DE CANAL EM GABIÃO TIPO COLCHÃO, ALTURA DE 30 CENTÍMETROS, ENCHIMENTO COM PEDRA DE MÃO TIPO RACHÃO - FORNECIMENTO E EXECUÇÃO. AF_12/2015</v>
          </cell>
          <cell r="C1514" t="str">
            <v>M2</v>
          </cell>
          <cell r="D1514">
            <v>294.70999999999998</v>
          </cell>
          <cell r="E1514">
            <v>54.24</v>
          </cell>
          <cell r="F1514">
            <v>210.51</v>
          </cell>
          <cell r="G1514">
            <v>29.96</v>
          </cell>
        </row>
        <row r="1515">
          <cell r="A1515" t="str">
            <v>92758</v>
          </cell>
          <cell r="B1515" t="str">
            <v>PROTEÇÃO SUPERFICIAL DE CANAL EM GABIÃO TIPO SACO, DIÂMETRO DE 65 CENTÍMETROS, ENCHIMENTO MANUAL COM PEDRA DE MÃO TIPO RACHÃO - FORNECIMENTO E EXECUÇÃO. AF_12/2015</v>
          </cell>
          <cell r="C1515" t="str">
            <v>M3</v>
          </cell>
          <cell r="D1515">
            <v>659.11</v>
          </cell>
          <cell r="E1515">
            <v>82.06</v>
          </cell>
          <cell r="F1515">
            <v>577.04999999999995</v>
          </cell>
          <cell r="G1515">
            <v>0</v>
          </cell>
        </row>
        <row r="1516">
          <cell r="A1516" t="str">
            <v>91069</v>
          </cell>
          <cell r="B1516" t="str">
            <v>EXECUÇÃO DE REVESTIMENTO DE CONCRETO PROJETADO COM ESPESSURA DE 7 CM, ARMADO COM TELA, INCLINAÇÃO MENOR QUE 90°, APLICAÇÃO CONTÍNUA, UTILIZANDO EQUIPAMENTO DE PROJEÇÃO COM 6 M³/H DE CAPACIDADE. AF_01/2016</v>
          </cell>
          <cell r="C1516" t="str">
            <v>M2</v>
          </cell>
          <cell r="D1516">
            <v>121.41</v>
          </cell>
          <cell r="E1516">
            <v>25.19</v>
          </cell>
          <cell r="F1516">
            <v>89.09</v>
          </cell>
          <cell r="G1516">
            <v>6.49</v>
          </cell>
        </row>
        <row r="1517">
          <cell r="A1517" t="str">
            <v>91070</v>
          </cell>
          <cell r="B1517" t="str">
            <v>EXECUÇÃO DE REVESTIMENTO DE CONCRETO PROJETADO COM ESPESSURA DE 10 CM, ARMADO COM TELA, INCLINAÇÃO MENOR QUE 90°, APLICAÇÃO CONTÍNUA, UTILIZANDO EQUIPAMENTO DE PROJEÇÃO COM 6 M³/H DE CAPACIDADE. AF_01/2016</v>
          </cell>
          <cell r="C1517" t="str">
            <v>M2</v>
          </cell>
          <cell r="D1517">
            <v>134.66999999999999</v>
          </cell>
          <cell r="E1517">
            <v>26.69</v>
          </cell>
          <cell r="F1517">
            <v>100.3</v>
          </cell>
          <cell r="G1517">
            <v>6.96</v>
          </cell>
        </row>
        <row r="1518">
          <cell r="A1518" t="str">
            <v>91071</v>
          </cell>
          <cell r="B1518" t="str">
            <v>EXECUÇÃO DE REVESTIMENTO DE CONCRETO PROJETADO COM ESPESSURA DE 7 CM, ARMADO COM TELA, INCLINAÇÃO DE 90°, APLICAÇÃO CONTÍNUA, UTILIZANDO EQUIPAMENTO DE PROJEÇÃO COM 6 M³/H DE CAPACIDADE. AF_01/2016</v>
          </cell>
          <cell r="C1518" t="str">
            <v>M2</v>
          </cell>
          <cell r="D1518">
            <v>168.75</v>
          </cell>
          <cell r="E1518">
            <v>58.3</v>
          </cell>
          <cell r="F1518">
            <v>97.72</v>
          </cell>
          <cell r="G1518">
            <v>12.04</v>
          </cell>
        </row>
        <row r="1519">
          <cell r="A1519" t="str">
            <v>91072</v>
          </cell>
          <cell r="B1519" t="str">
            <v>EXECUÇÃO DE REVESTIMENTO DE CONCRETO PROJETADO COM ESPESSURA DE 10 CM, ARMADO COM TELA, INCLINAÇÃO DE 90°, APLICAÇÃO CONTÍNUA, UTILIZANDO EQUIPAMENTO DE PROJEÇÃO COM 6 M³/H DE CAPACIDADE. AF_01/2016</v>
          </cell>
          <cell r="C1519" t="str">
            <v>M2</v>
          </cell>
          <cell r="D1519">
            <v>181.93</v>
          </cell>
          <cell r="E1519">
            <v>59.84</v>
          </cell>
          <cell r="F1519">
            <v>108.89</v>
          </cell>
          <cell r="G1519">
            <v>12.44</v>
          </cell>
        </row>
        <row r="1520">
          <cell r="A1520" t="str">
            <v>91073</v>
          </cell>
          <cell r="B1520" t="str">
            <v>EXECUÇÃO DE REVESTIMENTO DE CONCRETO PROJETADO COM ESPESSURA DE 7 CM, ARMADO COM TELA, INCLINAÇÃO MENOR QUE 90°, APLICAÇÃO CONTÍNUA, UTILIZANDO EQUIPAMENTO DE PROJEÇÃO COM 3 M³/H DE CAPACIDADE. AF_01/2016</v>
          </cell>
          <cell r="C1520" t="str">
            <v>M2</v>
          </cell>
          <cell r="D1520">
            <v>137.72999999999999</v>
          </cell>
          <cell r="E1520">
            <v>38.49</v>
          </cell>
          <cell r="F1520">
            <v>92.15</v>
          </cell>
          <cell r="G1520">
            <v>5.91</v>
          </cell>
        </row>
        <row r="1521">
          <cell r="A1521" t="str">
            <v>91074</v>
          </cell>
          <cell r="B1521" t="str">
            <v>EXECUÇÃO DE REVESTIMENTO DE CONCRETO PROJETADO COM ESPESSURA DE 10 CM, ARMADO COM TELA, INCLINAÇÃO MENOR QUE 90°, APLICAÇÃO CONTÍNUA, UTILIZANDO EQUIPAMENTO DE PROJEÇÃO COM 3 M³/H DE CAPACIDADE. AF_01/2016</v>
          </cell>
          <cell r="C1521" t="str">
            <v>M2</v>
          </cell>
          <cell r="D1521">
            <v>152.71</v>
          </cell>
          <cell r="E1521">
            <v>41.36</v>
          </cell>
          <cell r="F1521">
            <v>103.65</v>
          </cell>
          <cell r="G1521">
            <v>6.4</v>
          </cell>
        </row>
        <row r="1522">
          <cell r="A1522" t="str">
            <v>91075</v>
          </cell>
          <cell r="B1522" t="str">
            <v>EXECUÇÃO DE REVESTIMENTO DE CONCRETO PROJETADO COM ESPESSURA DE 7 CM, ARMADO COM TELA, INCLINAÇÃO DE 90°, APLICAÇÃO CONTÍNUA, UTILIZANDO EQUIPAMENTO DE PROJEÇÃO COM 3 M³/H DE CAPACIDADE. AF_01/2016</v>
          </cell>
          <cell r="C1522" t="str">
            <v>M2</v>
          </cell>
          <cell r="D1522">
            <v>187.15</v>
          </cell>
          <cell r="E1522">
            <v>74.959999999999994</v>
          </cell>
          <cell r="F1522">
            <v>101.71</v>
          </cell>
          <cell r="G1522">
            <v>9.2200000000000006</v>
          </cell>
        </row>
        <row r="1523">
          <cell r="A1523" t="str">
            <v>91076</v>
          </cell>
          <cell r="B1523" t="str">
            <v>EXECUÇÃO DE REVESTIMENTO DE CONCRETO PROJETADO COM ESPESSURA DE 10 CM, ARMADO COM TELA, INCLINAÇÃO DE 90°, APLICAÇÃO CONTÍNUA, UTILIZANDO EQUIPAMENTO DE PROJEÇÃO COM 3 M³/H DE CAPACIDADE. AF_01/2016</v>
          </cell>
          <cell r="C1523" t="str">
            <v>M2</v>
          </cell>
          <cell r="D1523">
            <v>202.09</v>
          </cell>
          <cell r="E1523">
            <v>77.900000000000006</v>
          </cell>
          <cell r="F1523">
            <v>113.14</v>
          </cell>
          <cell r="G1523">
            <v>9.67</v>
          </cell>
        </row>
        <row r="1524">
          <cell r="A1524" t="str">
            <v>91077</v>
          </cell>
          <cell r="B1524" t="str">
            <v>EXECUÇÃO DE REVESTIMENTO DE CONCRETO PROJETADO COM ESPESSURA DE 7 CM, ARMADO COM FIBRAS DE AÇO, INCLINAÇÃO MENOR QUE 90°, APLICAÇÃO CONTÍNUA, UTILIZANDO EQUIPAMENTO DE PROJEÇÃO COM 6 M³/H DE CAPACIDADE. AF_01/2016</v>
          </cell>
          <cell r="C1524" t="str">
            <v>M2</v>
          </cell>
          <cell r="D1524">
            <v>116.58</v>
          </cell>
          <cell r="E1524">
            <v>17.329999999999998</v>
          </cell>
          <cell r="F1524">
            <v>93.65</v>
          </cell>
          <cell r="G1524">
            <v>4.8899999999999997</v>
          </cell>
        </row>
        <row r="1525">
          <cell r="A1525" t="str">
            <v>91078</v>
          </cell>
          <cell r="B1525" t="str">
            <v>EXECUÇÃO DE REVESTIMENTO DE CONCRETO PROJETADO COM ESPESSURA DE 10 CM, ARMADO COM FIBRAS DE AÇO, INCLINAÇÃO MENOR QUE 90°, APLICAÇÃO CONTÍNUA, UTILIZANDO EQUIPAMENTO DE PROJEÇÃO COM 6 M³/H DE CAPACIDADE. AF_01/2016</v>
          </cell>
          <cell r="C1525" t="str">
            <v>M2</v>
          </cell>
          <cell r="D1525">
            <v>136.03</v>
          </cell>
          <cell r="E1525">
            <v>18.66</v>
          </cell>
          <cell r="F1525">
            <v>111.3</v>
          </cell>
          <cell r="G1525">
            <v>5.28</v>
          </cell>
        </row>
        <row r="1526">
          <cell r="A1526" t="str">
            <v>91079</v>
          </cell>
          <cell r="B1526" t="str">
            <v>EXECUÇÃO DE REVESTIMENTO DE CONCRETO PROJETADO COM ESPESSURA DE 7 CM, ARMADO COM FIBRAS DE AÇO, INCLINAÇÃO DE 90°, APLICAÇÃO CONTÍNUA, UTILIZANDO EQUIPAMENTO DE PROJEÇÃO COM 6 M³/H DE CAPACIDADE. AF_01/2016</v>
          </cell>
          <cell r="C1526" t="str">
            <v>M2</v>
          </cell>
          <cell r="D1526">
            <v>122.94</v>
          </cell>
          <cell r="E1526">
            <v>21.56</v>
          </cell>
          <cell r="F1526">
            <v>95.37</v>
          </cell>
          <cell r="G1526">
            <v>5.25</v>
          </cell>
        </row>
        <row r="1527">
          <cell r="A1527" t="str">
            <v>91080</v>
          </cell>
          <cell r="B1527" t="str">
            <v>EXECUÇÃO DE REVESTIMENTO DE CONCRETO PROJETADO COM ESPESSURA DE 10 CM, ARMADO COM FIBRAS DE AÇO, INCLINAÇÃO DE 90°, APLICAÇÃO CONTÍNUA, UTILIZANDO EQUIPAMENTO DE PROJEÇÃO COM 6 M³/H DE CAPACIDADE. AF_01/2016</v>
          </cell>
          <cell r="C1527" t="str">
            <v>M2</v>
          </cell>
          <cell r="D1527">
            <v>142.13</v>
          </cell>
          <cell r="E1527">
            <v>22.84</v>
          </cell>
          <cell r="F1527">
            <v>112.88</v>
          </cell>
          <cell r="G1527">
            <v>5.58</v>
          </cell>
        </row>
        <row r="1528">
          <cell r="A1528" t="str">
            <v>91081</v>
          </cell>
          <cell r="B1528" t="str">
            <v>EXECUÇÃO DE REVESTIMENTO DE CONCRETO PROJETADO COM ESPESSURA DE 7 CM, ARMADO COM FIBRAS DE AÇO, INCLINAÇÃO MENOR QUE 90°, APLICAÇÃO CONTÍNUA, UTILIZANDO EQUIPAMENTO DE PROJEÇÃO COM 3 M³/H DE CAPACIDADE. AF_01/2016</v>
          </cell>
          <cell r="C1528" t="str">
            <v>M2</v>
          </cell>
          <cell r="D1528">
            <v>135.04</v>
          </cell>
          <cell r="E1528">
            <v>31.62</v>
          </cell>
          <cell r="F1528">
            <v>96.97</v>
          </cell>
          <cell r="G1528">
            <v>5.17</v>
          </cell>
        </row>
        <row r="1529">
          <cell r="A1529" t="str">
            <v>91082</v>
          </cell>
          <cell r="B1529" t="str">
            <v>EXECUÇÃO DE REVESTIMENTO DE CONCRETO PROJETADO COM ESPESSURA DE 10 CM, ARMADO COM FIBRAS DE AÇO, INCLINAÇÃO MENOR QUE 90°, APLICAÇÃO CONTÍNUA, UTILIZANDO EQUIPAMENTO DE PROJEÇÃO COM 3 M³/H DE CAPACIDADE. AF_01/2016</v>
          </cell>
          <cell r="C1529" t="str">
            <v>M2</v>
          </cell>
          <cell r="D1529">
            <v>155.97999999999999</v>
          </cell>
          <cell r="E1529">
            <v>34.130000000000003</v>
          </cell>
          <cell r="F1529">
            <v>114.84</v>
          </cell>
          <cell r="G1529">
            <v>5.6</v>
          </cell>
        </row>
        <row r="1530">
          <cell r="A1530" t="str">
            <v>91083</v>
          </cell>
          <cell r="B1530" t="str">
            <v>EXECUÇÃO DE REVESTIMENTO DE CONCRETO PROJETADO COM ESPESSURA DE 7 CM, ARMADO COM FIBRAS DE AÇO, INCLINAÇÃO DE 90°, APLICAÇÃO CONTÍNUA, UTILIZANDO EQUIPAMENTO DE PROJEÇÃO COM 3 M³/H DE CAPACIDADE. AF_01/2016</v>
          </cell>
          <cell r="C1530" t="str">
            <v>M2</v>
          </cell>
          <cell r="D1530">
            <v>146.1</v>
          </cell>
          <cell r="E1530">
            <v>39.58</v>
          </cell>
          <cell r="F1530">
            <v>99.57</v>
          </cell>
          <cell r="G1530">
            <v>5.58</v>
          </cell>
        </row>
        <row r="1531">
          <cell r="A1531" t="str">
            <v>91084</v>
          </cell>
          <cell r="B1531" t="str">
            <v>EXECUÇÃO DE REVESTIMENTO DE CONCRETO PROJETADO COM ESPESSURA DE 10 CM, ARMADO COM FIBRAS DE AÇO, INCLINAÇÃO DE 90°, APLICAÇÃO CONTÍNUA, UTILIZANDO EQUIPAMENTO DE PROJEÇÃO COM 3 M³/H DE CAPACIDADE. AF_01/2016</v>
          </cell>
          <cell r="C1531" t="str">
            <v>M2</v>
          </cell>
          <cell r="D1531">
            <v>166.72</v>
          </cell>
          <cell r="E1531">
            <v>41.96</v>
          </cell>
          <cell r="F1531">
            <v>117.34</v>
          </cell>
          <cell r="G1531">
            <v>5.94</v>
          </cell>
        </row>
        <row r="1532">
          <cell r="A1532" t="str">
            <v>91086</v>
          </cell>
          <cell r="B1532" t="str">
            <v>EXECUÇÃO DE REVESTIMENTO DE CONCRETO PROJETADO COM ESPESSURA DE 7 CM, ARMADO COM TELA, INCLINAÇÃO MENOR QUE 90°, APLICAÇÃO DESCONTÍNUA, UTILIZANDO EQUIPAMENTO DE PROJEÇÃO COM 6 M³/H DE CAPACIDADE. AF_01/2016</v>
          </cell>
          <cell r="C1532" t="str">
            <v>M2</v>
          </cell>
          <cell r="D1532">
            <v>134.13</v>
          </cell>
          <cell r="E1532">
            <v>33.950000000000003</v>
          </cell>
          <cell r="F1532">
            <v>91.3</v>
          </cell>
          <cell r="G1532">
            <v>8.2899999999999991</v>
          </cell>
        </row>
        <row r="1533">
          <cell r="A1533" t="str">
            <v>91087</v>
          </cell>
          <cell r="B1533" t="str">
            <v>EXECUÇÃO DE REVESTIMENTO DE CONCRETO PROJETADO COM ESPESSURA DE 10 CM, ARMADO COM TELA, INCLINAÇÃO MENOR QUE 90°, APLICAÇÃO DESCONTÍNUA, UTILIZANDO EQUIPAMENTO DE PROJEÇÃO COM 6 M³/H DE CAPACIDADE. AF_01/2016</v>
          </cell>
          <cell r="C1533" t="str">
            <v>M2</v>
          </cell>
          <cell r="D1533">
            <v>147.79</v>
          </cell>
          <cell r="E1533">
            <v>35.659999999999997</v>
          </cell>
          <cell r="F1533">
            <v>102.65</v>
          </cell>
          <cell r="G1533">
            <v>8.81</v>
          </cell>
        </row>
        <row r="1534">
          <cell r="A1534" t="str">
            <v>91088</v>
          </cell>
          <cell r="B1534" t="str">
            <v>EXECUÇÃO DE REVESTIMENTO DE CONCRETO PROJETADO COM ESPESSURA DE 7 CM, ARMADO COM TELA, INCLINAÇÃO DE 90°, APLICAÇÃO DESCONTÍNUA, UTILIZANDO EQUIPAMENTO DE PROJEÇÃO COM 6 M³/H DE CAPACIDADE. AF_01/2016</v>
          </cell>
          <cell r="C1534" t="str">
            <v>M2</v>
          </cell>
          <cell r="D1534">
            <v>182.93</v>
          </cell>
          <cell r="E1534">
            <v>68.290000000000006</v>
          </cell>
          <cell r="F1534">
            <v>100.25</v>
          </cell>
          <cell r="G1534">
            <v>13.77</v>
          </cell>
        </row>
        <row r="1535">
          <cell r="A1535" t="str">
            <v>91089</v>
          </cell>
          <cell r="B1535" t="str">
            <v>EXECUÇÃO DE REVESTIMENTO DE CONCRETO PROJETADO COM ESPESSURA DE 10 CM, ARMADO COM TELA, INCLINAÇÃO DE 90°, APLICAÇÃO DESCONTÍNUA, UTILIZANDO EQUIPAMENTO DE PROJEÇÃO COM 6 M³/H DE CAPACIDADE. AF_01/2016</v>
          </cell>
          <cell r="C1535" t="str">
            <v>M2</v>
          </cell>
          <cell r="D1535">
            <v>196.69</v>
          </cell>
          <cell r="E1535">
            <v>70.150000000000006</v>
          </cell>
          <cell r="F1535">
            <v>111.58</v>
          </cell>
          <cell r="G1535">
            <v>14.25</v>
          </cell>
        </row>
        <row r="1536">
          <cell r="A1536" t="str">
            <v>91090</v>
          </cell>
          <cell r="B1536" t="str">
            <v>EXECUÇÃO DE REVESTIMENTO DE CONCRETO PROJETADO COM ESPESSURA DE 7 CM, ARMADO COM TELA, INCLINAÇÃO MENOR QUE 90°, APLICAÇÃO DESCONTÍNUA, UTILIZANDO EQUIPAMENTO DE PROJEÇÃO COM 3 M³/H DE CAPACIDADE. AF_01/2016</v>
          </cell>
          <cell r="C1536" t="str">
            <v>M2</v>
          </cell>
          <cell r="D1536">
            <v>147.94999999999999</v>
          </cell>
          <cell r="E1536">
            <v>46.05</v>
          </cell>
          <cell r="F1536">
            <v>94.08</v>
          </cell>
          <cell r="G1536">
            <v>6.75</v>
          </cell>
        </row>
        <row r="1537">
          <cell r="A1537" t="str">
            <v>91091</v>
          </cell>
          <cell r="B1537" t="str">
            <v>EXECUÇÃO DE REVESTIMENTO DE CONCRETO PROJETADO COM ESPESSURA DE 10 CM, ARMADO COM TELA, INCLINAÇÃO MENOR QUE 90°, APLICAÇÃO DESCONTÍNUA, UTILIZANDO EQUIPAMENTO DE PROJEÇÃO COM 3 M³/H DE CAPACIDADE. AF_01/2016</v>
          </cell>
          <cell r="C1537" t="str">
            <v>M2</v>
          </cell>
          <cell r="D1537">
            <v>163.51</v>
          </cell>
          <cell r="E1537">
            <v>49.25</v>
          </cell>
          <cell r="F1537">
            <v>105.74</v>
          </cell>
          <cell r="G1537">
            <v>7.3</v>
          </cell>
        </row>
        <row r="1538">
          <cell r="A1538" t="str">
            <v>91092</v>
          </cell>
          <cell r="B1538" t="str">
            <v>EXECUÇÃO DE REVESTIMENTO DE CONCRETO PROJETADO COM ESPESSURA DE 7 CM, ARMADO COM TELA, INCLINAÇÃO DE 90°, APLICAÇÃO DESCONTÍNUA, UTILIZANDO EQUIPAMENTO DE PROJEÇÃO COM 3 M³/H DE CAPACIDADE. AF_01/2016</v>
          </cell>
          <cell r="C1538" t="str">
            <v>M2</v>
          </cell>
          <cell r="D1538">
            <v>198.29</v>
          </cell>
          <cell r="E1538">
            <v>83.34</v>
          </cell>
          <cell r="F1538">
            <v>103.81</v>
          </cell>
          <cell r="G1538">
            <v>10</v>
          </cell>
        </row>
        <row r="1539">
          <cell r="A1539" t="str">
            <v>91093</v>
          </cell>
          <cell r="B1539" t="str">
            <v>EXECUÇÃO DE REVESTIMENTO DE CONCRETO PROJETADO COM ESPESSURA DE 10 CM, ARMADO COM TELA, INCLINAÇÃO DE 90°, APLICAÇÃO DESCONTÍNUA, UTILIZANDO EQUIPAMENTO DE PROJEÇÃO COM 3 M³/H DE CAPACIDADE. AF_01/2016</v>
          </cell>
          <cell r="C1539" t="str">
            <v>M2</v>
          </cell>
          <cell r="D1539">
            <v>214.17</v>
          </cell>
          <cell r="E1539">
            <v>86.83</v>
          </cell>
          <cell r="F1539">
            <v>115.55</v>
          </cell>
          <cell r="G1539">
            <v>10.51</v>
          </cell>
        </row>
        <row r="1540">
          <cell r="A1540" t="str">
            <v>91094</v>
          </cell>
          <cell r="B1540" t="str">
            <v>EXECUÇÃO DE REVESTIMENTO DE CONCRETO PROJETADO COM ESPESSURA DE 7 CM, ARMADO COM FIBRAS DE AÇO, INCLINAÇÃO MENOR QUE 90°, APLICAÇÃO DESCONTÍNUA, UTILIZANDO EQUIPAMENTO DE PROJEÇÃO COM 6 M³/H DE CAPACIDADE. AF_01/2016</v>
          </cell>
          <cell r="C1540" t="str">
            <v>M2</v>
          </cell>
          <cell r="D1540">
            <v>124.32</v>
          </cell>
          <cell r="E1540">
            <v>23.27</v>
          </cell>
          <cell r="F1540">
            <v>94.37</v>
          </cell>
          <cell r="G1540">
            <v>6.04</v>
          </cell>
        </row>
        <row r="1541">
          <cell r="A1541" t="str">
            <v>91095</v>
          </cell>
          <cell r="B1541" t="str">
            <v>EXECUÇÃO DE REVESTIMENTO DE CONCRETO PROJETADO COM ESPESSURA DE 10 CM, ARMADO COM FIBRAS DE AÇO, INCLINAÇÃO MENOR QUE 90°, APLICAÇÃO DESCONTÍNUA, UTILIZANDO EQUIPAMENTO DE PROJEÇÃO COM 6 M³/H DE CAPACIDADE. AF_01/2016</v>
          </cell>
          <cell r="C1541" t="str">
            <v>M2</v>
          </cell>
          <cell r="D1541">
            <v>144.27000000000001</v>
          </cell>
          <cell r="E1541">
            <v>24.83</v>
          </cell>
          <cell r="F1541">
            <v>112.16</v>
          </cell>
          <cell r="G1541">
            <v>6.54</v>
          </cell>
        </row>
        <row r="1542">
          <cell r="A1542" t="str">
            <v>91096</v>
          </cell>
          <cell r="B1542" t="str">
            <v>EXECUÇÃO DE REVESTIMENTO DE CONCRETO PROJETADO COM ESPESSURA DE 7 CM, ARMADO COM FIBRAS DE AÇO, INCLINAÇÃO DE 90°, APLICAÇÃO DESCONTÍNUA, UTILIZANDO EQUIPAMENTO DE PROJEÇÃO COM 6 M³/H DE CAPACIDADE. AF_01/2016</v>
          </cell>
          <cell r="C1542" t="str">
            <v>M2</v>
          </cell>
          <cell r="D1542">
            <v>127.08</v>
          </cell>
          <cell r="E1542">
            <v>25.19</v>
          </cell>
          <cell r="F1542">
            <v>95.4</v>
          </cell>
          <cell r="G1542">
            <v>5.8</v>
          </cell>
        </row>
        <row r="1543">
          <cell r="A1543" t="str">
            <v>91097</v>
          </cell>
          <cell r="B1543" t="str">
            <v>EXECUÇÃO DE REVESTIMENTO DE CONCRETO PROJETADO COM ESPESSURA DE 10 CM, ARMADO COM FIBRAS DE AÇO, INCLINAÇÃO DE 90°, APLICAÇÃO DESCONTÍNUA, UTILIZANDO EQUIPAMENTO DE PROJEÇÃO COM 6 M³/H DE CAPACIDADE. AF_01/2016</v>
          </cell>
          <cell r="C1543" t="str">
            <v>M2</v>
          </cell>
          <cell r="D1543">
            <v>146.75</v>
          </cell>
          <cell r="E1543">
            <v>26.69</v>
          </cell>
          <cell r="F1543">
            <v>113.08</v>
          </cell>
          <cell r="G1543">
            <v>6.21</v>
          </cell>
        </row>
        <row r="1544">
          <cell r="A1544" t="str">
            <v>91098</v>
          </cell>
          <cell r="B1544" t="str">
            <v>EXECUÇÃO DE REVESTIMENTO DE CONCRETO PROJETADO COM ESPESSURA DE 7 CM, ARMADO COM FIBRAS DE AÇO, INCLINAÇÃO MENOR QUE 90°, APLICAÇÃO DESCONTÍNUA, UTILIZANDO EQUIPAMENTO DE PROJEÇÃO COM 3 M³/H DE CAPACIDADE. AF_01/2016</v>
          </cell>
          <cell r="C1544" t="str">
            <v>M2</v>
          </cell>
          <cell r="D1544">
            <v>142.47</v>
          </cell>
          <cell r="E1544">
            <v>37.79</v>
          </cell>
          <cell r="F1544">
            <v>97.72</v>
          </cell>
          <cell r="G1544">
            <v>5.8</v>
          </cell>
        </row>
        <row r="1545">
          <cell r="A1545" t="str">
            <v>91099</v>
          </cell>
          <cell r="B1545" t="str">
            <v>EXECUÇÃO DE REVESTIMENTO DE CONCRETO PROJETADO COM ESPESSURA DE 10 CM, ARMADO COM FIBRAS DE AÇO, INCLINAÇÃO MENOR QUE 90°, APLICAÇÃO DESCONTÍNUA, UTILIZANDO EQUIPAMENTO DE PROJEÇÃO COM 3 M³/H DE CAPACIDADE. AF_01/2016</v>
          </cell>
          <cell r="C1545" t="str">
            <v>M2</v>
          </cell>
          <cell r="D1545">
            <v>164.03</v>
          </cell>
          <cell r="E1545">
            <v>40.6</v>
          </cell>
          <cell r="F1545">
            <v>115.81</v>
          </cell>
          <cell r="G1545">
            <v>6.31</v>
          </cell>
        </row>
        <row r="1546">
          <cell r="A1546" t="str">
            <v>91100</v>
          </cell>
          <cell r="B1546" t="str">
            <v>EXECUÇÃO DE REVESTIMENTO DE CONCRETO PROJETADO COM ESPESSURA DE 7 CM, ARMADO COM FIBRAS DE AÇO, INCLINAÇÃO DE 90°, APLICAÇÃO DESCONTÍNUA, UTILIZANDO EQUIPAMENTO DE PROJEÇÃO COM 3 M³/H DE CAPACIDADE. AF_01/2016</v>
          </cell>
          <cell r="C1546" t="str">
            <v>M2</v>
          </cell>
          <cell r="D1546">
            <v>150.91999999999999</v>
          </cell>
          <cell r="E1546">
            <v>43.97</v>
          </cell>
          <cell r="F1546">
            <v>99.82</v>
          </cell>
          <cell r="G1546">
            <v>5.89</v>
          </cell>
        </row>
        <row r="1547">
          <cell r="A1547" t="str">
            <v>91101</v>
          </cell>
          <cell r="B1547" t="str">
            <v>EXECUÇÃO DE REVESTIMENTO DE CONCRETO PROJETADO COM ESPESSURA DE 10 CM, ARMADO COM FIBRAS DE AÇO, INCLINAÇÃO DE 90°, APLICAÇÃO DESCONTÍNUA, UTILIZANDO EQUIPAMENTO DE PROJEÇÃO COM 3 M³/H DE CAPACIDADE. AF_01/2016</v>
          </cell>
          <cell r="C1547" t="str">
            <v>M2</v>
          </cell>
          <cell r="D1547">
            <v>172.27</v>
          </cell>
          <cell r="E1547">
            <v>46.73</v>
          </cell>
          <cell r="F1547">
            <v>117.85</v>
          </cell>
          <cell r="G1547">
            <v>6.31</v>
          </cell>
        </row>
        <row r="1548">
          <cell r="A1548" t="str">
            <v>93952</v>
          </cell>
          <cell r="B1548" t="str">
            <v>EXECUÇÃO DE GRAMPO PARA SOLO GRAMPEADO COM COMPRIMENTO MENOR OU IGUAL A 4 M, DIÂMETRO DE 10 CM, PERFURAÇÃO COM EQUIPAMENTO MANUAL E ARMADURA COM DIÂMETRO DE 16 MM. AF_05/2016</v>
          </cell>
          <cell r="C1548" t="str">
            <v>M</v>
          </cell>
          <cell r="D1548">
            <v>246.01</v>
          </cell>
          <cell r="E1548">
            <v>108.24</v>
          </cell>
          <cell r="F1548">
            <v>101.16</v>
          </cell>
          <cell r="G1548">
            <v>35.18</v>
          </cell>
        </row>
        <row r="1549">
          <cell r="A1549" t="str">
            <v>93953</v>
          </cell>
          <cell r="B1549" t="str">
            <v>EXECUÇÃO DE GRAMPO PARA SOLO GRAMPEADO COM COMPRIMENTO MAIOR QUE 4 M E MENOR OU IGUAL A 6 M, DIÂMETRO DE 10 CM, PERFURAÇÃO COM EQUIPAMENTO MANUAL E ARMADURA COM DIÂMETRO DE 16 MM. AF_05/2016</v>
          </cell>
          <cell r="C1549" t="str">
            <v>M</v>
          </cell>
          <cell r="D1549">
            <v>228.05</v>
          </cell>
          <cell r="E1549">
            <v>96.51</v>
          </cell>
          <cell r="F1549">
            <v>98.65</v>
          </cell>
          <cell r="G1549">
            <v>31.54</v>
          </cell>
        </row>
        <row r="1550">
          <cell r="A1550" t="str">
            <v>93954</v>
          </cell>
          <cell r="B1550" t="str">
            <v>EXECUÇÃO DE GRAMPO PARA SOLO GRAMPEADO COM COMPRIMENTO MAIOR QUE 6 M E MENOR OU IGUAL A 8 M, DIÂMETRO DE 10 CM, PERFURAÇÃO COM EQUIPAMENTO MANUAL E ARMADURA COM DIÂMETRO DE 16 MM. AF_05/2016</v>
          </cell>
          <cell r="C1550" t="str">
            <v>M</v>
          </cell>
          <cell r="D1550">
            <v>217.31</v>
          </cell>
          <cell r="E1550">
            <v>89.59</v>
          </cell>
          <cell r="F1550">
            <v>97.05</v>
          </cell>
          <cell r="G1550">
            <v>29.37</v>
          </cell>
        </row>
        <row r="1551">
          <cell r="A1551" t="str">
            <v>93955</v>
          </cell>
          <cell r="B1551" t="str">
            <v>EXECUÇÃO DE GRAMPO PARA SOLO GRAMPEADO COM COMPRIMENTO MAIOR QUE 8 M E MENOR OU IGUAL A 10 M, DIÂMETRO DE 10 CM, PERFURAÇÃO COM EQUIPAMENTO MANUAL E ARMADURA COM DIÂMETRO DE 16 MM. AF_05/2016</v>
          </cell>
          <cell r="C1551" t="str">
            <v>M</v>
          </cell>
          <cell r="D1551">
            <v>209.7</v>
          </cell>
          <cell r="E1551">
            <v>84.77</v>
          </cell>
          <cell r="F1551">
            <v>95.84</v>
          </cell>
          <cell r="G1551">
            <v>27.83</v>
          </cell>
        </row>
        <row r="1552">
          <cell r="A1552" t="str">
            <v>93956</v>
          </cell>
          <cell r="B1552" t="str">
            <v>EXECUÇÃO DE GRAMPO PARA SOLO GRAMPEADO COM COMPRIMENTO MAIOR QUE 10 M, DIÂMETRO DE 10 CM, PERFURAÇÃO COM EQUIPAMENTO MANUAL E ARMADURA COM DIÂMETRO DE 16 MM. AF_05/2016</v>
          </cell>
          <cell r="C1552" t="str">
            <v>M</v>
          </cell>
          <cell r="D1552">
            <v>203.69</v>
          </cell>
          <cell r="E1552">
            <v>81.040000000000006</v>
          </cell>
          <cell r="F1552">
            <v>94.81</v>
          </cell>
          <cell r="G1552">
            <v>26.63</v>
          </cell>
        </row>
        <row r="1553">
          <cell r="A1553" t="str">
            <v>93957</v>
          </cell>
          <cell r="B1553" t="str">
            <v>EXECUÇÃO DE GRAMPO PARA SOLO GRAMPEADO COM COMPRIMENTO MENOR OU IGUAL A 4 M, DIÂMETRO DE 10 CM, PERFURAÇÃO COM EQUIPAMENTO MANUAL E ARMADURA COM DIÂMETRO DE 20 MM. AF_05/2016</v>
          </cell>
          <cell r="C1553" t="str">
            <v>M</v>
          </cell>
          <cell r="D1553">
            <v>260.22000000000003</v>
          </cell>
          <cell r="E1553">
            <v>110.21</v>
          </cell>
          <cell r="F1553">
            <v>112.91</v>
          </cell>
          <cell r="G1553">
            <v>35.67</v>
          </cell>
        </row>
        <row r="1554">
          <cell r="A1554" t="str">
            <v>93958</v>
          </cell>
          <cell r="B1554" t="str">
            <v>EXECUÇÃO DE GRAMPO PARA SOLO GRAMPEADO COM COMPRIMENTO MAIOR QUE 4 M E MENOR OU IGUAL A 6 M, DIÂMETRO DE 10 CM, PERFURAÇÃO COM EQUIPAMENTO MANUAL E ARMADURA COM DIÂMETRO DE 20 MM. AF_05/2016</v>
          </cell>
          <cell r="C1554" t="str">
            <v>M</v>
          </cell>
          <cell r="D1554">
            <v>241.23</v>
          </cell>
          <cell r="E1554">
            <v>97.88</v>
          </cell>
          <cell r="F1554">
            <v>110.13</v>
          </cell>
          <cell r="G1554">
            <v>31.87</v>
          </cell>
        </row>
        <row r="1555">
          <cell r="A1555" t="str">
            <v>93959</v>
          </cell>
          <cell r="B1555" t="str">
            <v>EXECUÇÃO DE GRAMPO PARA SOLO GRAMPEADO COM COMPRIMENTO MAIOR QUE 6 M E MENOR OU IGUAL A 8 M, DIÂMETRO DE 10 CM, PERFURAÇÃO COM EQUIPAMENTO MANUAL E ARMADURA COM DIÂMETRO DE 20 MM. AF_05/2016</v>
          </cell>
          <cell r="C1555" t="str">
            <v>M</v>
          </cell>
          <cell r="D1555">
            <v>229.96</v>
          </cell>
          <cell r="E1555">
            <v>90.71</v>
          </cell>
          <cell r="F1555">
            <v>108.33</v>
          </cell>
          <cell r="G1555">
            <v>29.62</v>
          </cell>
        </row>
        <row r="1556">
          <cell r="A1556" t="str">
            <v>93960</v>
          </cell>
          <cell r="B1556" t="str">
            <v>EXECUÇÃO DE GRAMPO PARA SOLO GRAMPEADO COM COMPRIMENTO MAIOR QUE 8 M E MENOR OU IGUAL A 10 M, DIÂMETRO DE 10 CM, PERFURAÇÃO COM EQUIPAMENTO MANUAL E ARMADURA COM DIÂMETRO DE 20 MM. AF_05/2016</v>
          </cell>
          <cell r="C1556" t="str">
            <v>M</v>
          </cell>
          <cell r="D1556">
            <v>222.01</v>
          </cell>
          <cell r="E1556">
            <v>85.66</v>
          </cell>
          <cell r="F1556">
            <v>107.06</v>
          </cell>
          <cell r="G1556">
            <v>28.03</v>
          </cell>
        </row>
        <row r="1557">
          <cell r="A1557" t="str">
            <v>93961</v>
          </cell>
          <cell r="B1557" t="str">
            <v>EXECUÇÃO DE GRAMPO PARA SOLO GRAMPEADO COM COMPRIMENTO MAIOR QUE 10 M, DIÂMETRO DE 10 CM, PERFURAÇÃO COM EQUIPAMENTO MANUAL E ARMADURA COM DIÂMETRO DE 20 MM. AF_05/2016</v>
          </cell>
          <cell r="C1557" t="str">
            <v>M</v>
          </cell>
          <cell r="D1557">
            <v>215.81</v>
          </cell>
          <cell r="E1557">
            <v>81.8</v>
          </cell>
          <cell r="F1557">
            <v>106</v>
          </cell>
          <cell r="G1557">
            <v>26.8</v>
          </cell>
        </row>
        <row r="1558">
          <cell r="A1558" t="str">
            <v>93962</v>
          </cell>
          <cell r="B1558" t="str">
            <v>EXECUÇÃO DE GRAMPO PARA SOLO GRAMPEADO COM COMPRIMENTO MENOR OU IGUAL A 4 M, DIÂMETRO DE 7 CM, PERFURAÇÃO COM EQUIPAMENTO MANUAL E ARMADURA COM DIÂMETRO DE 16 MM. AF_05/2016</v>
          </cell>
          <cell r="C1558" t="str">
            <v>M</v>
          </cell>
          <cell r="D1558">
            <v>230.83</v>
          </cell>
          <cell r="E1558">
            <v>104.52</v>
          </cell>
          <cell r="F1558">
            <v>90.92</v>
          </cell>
          <cell r="G1558">
            <v>34.020000000000003</v>
          </cell>
        </row>
        <row r="1559">
          <cell r="A1559" t="str">
            <v>93963</v>
          </cell>
          <cell r="B1559" t="str">
            <v>EXECUÇÃO DE GRAMPO PARA SOLO GRAMPEADO COM COMPRIMENTO MAIOR QUE 4 E MENOR OU IGUAL A 6 M, DIÂMETRO DE 7 CM, PERFURAÇÃO COM EQUIPAMENTO MANUAL E ARMADURA COM DIÂMETRO DE 16 MM. AF_05/2016</v>
          </cell>
          <cell r="C1559" t="str">
            <v>M</v>
          </cell>
          <cell r="D1559">
            <v>212.9</v>
          </cell>
          <cell r="E1559">
            <v>92.77</v>
          </cell>
          <cell r="F1559">
            <v>88.45</v>
          </cell>
          <cell r="G1559">
            <v>30.38</v>
          </cell>
        </row>
        <row r="1560">
          <cell r="A1560" t="str">
            <v>93964</v>
          </cell>
          <cell r="B1560" t="str">
            <v>EXECUÇÃO DE GRAMPO PARA SOLO GRAMPEADO COM COMPRIMENTO MAIOR QUE 6 M E MENOR OU IGUAL A 8 M, DIÂMETRO DE 7 CM, PERFURAÇÃO COM EQUIPAMENTO MANUAL E ARMADURA COM DIÂMETRO DE 16 MM. AF_05/2016</v>
          </cell>
          <cell r="C1560" t="str">
            <v>M</v>
          </cell>
          <cell r="D1560">
            <v>202.19</v>
          </cell>
          <cell r="E1560">
            <v>85.87</v>
          </cell>
          <cell r="F1560">
            <v>86.84</v>
          </cell>
          <cell r="G1560">
            <v>28.24</v>
          </cell>
        </row>
        <row r="1561">
          <cell r="A1561" t="str">
            <v>93965</v>
          </cell>
          <cell r="B1561" t="str">
            <v>EXECUÇÃO DE GRAMPO PARA SOLO GRAMPEADO COM COMPRIMENTO MAIOR QUE 8 M E MENOR OU IGUAL A 10 M, DIÂMETRO DE 7 CM, PERFURAÇÃO COM EQUIPAMENTO MANUAL E ARMADURA COM DIÂMETRO DE 16 MM. AF_05/2016</v>
          </cell>
          <cell r="C1561" t="str">
            <v>M</v>
          </cell>
          <cell r="D1561">
            <v>191.62</v>
          </cell>
          <cell r="E1561">
            <v>78.5</v>
          </cell>
          <cell r="F1561">
            <v>85.18</v>
          </cell>
          <cell r="G1561">
            <v>26.74</v>
          </cell>
        </row>
        <row r="1562">
          <cell r="A1562" t="str">
            <v>93966</v>
          </cell>
          <cell r="B1562" t="str">
            <v>EXECUÇÃO DE GRAMPO PARA SOLO GRAMPEADO COM COMPRIMENTO MAIOR QUE 10 M, DIÂMETRO DE 7 CM, PERFURAÇÃO COM EQUIPAMENTO MANUAL E ARMADURA COM DIÂMETRO DE 16 MM. AF_05/2016</v>
          </cell>
          <cell r="C1562" t="str">
            <v>M</v>
          </cell>
          <cell r="D1562">
            <v>188.67</v>
          </cell>
          <cell r="E1562">
            <v>77.349999999999994</v>
          </cell>
          <cell r="F1562">
            <v>84.64</v>
          </cell>
          <cell r="G1562">
            <v>25.52</v>
          </cell>
        </row>
        <row r="1563">
          <cell r="A1563" t="str">
            <v>93967</v>
          </cell>
          <cell r="B1563" t="str">
            <v>EXECUÇÃO DE GRAMPO PARA SOLO GRAMPEADO COM COMPRIMENTO MENOR OU IGUAL A 4 M, DIÂMETRO DE 7 CM, PERFURAÇÃO COM EQUIPAMENTO MANUAL E ARMADURA COM DIÂMETRO DE 20 MM. AF_05/2016</v>
          </cell>
          <cell r="C1563" t="str">
            <v>M</v>
          </cell>
          <cell r="D1563">
            <v>245.02</v>
          </cell>
          <cell r="E1563">
            <v>106.45</v>
          </cell>
          <cell r="F1563">
            <v>102.69</v>
          </cell>
          <cell r="G1563">
            <v>34.51</v>
          </cell>
        </row>
        <row r="1564">
          <cell r="A1564" t="str">
            <v>93968</v>
          </cell>
          <cell r="B1564" t="str">
            <v>EXECUÇÃO DE GRAMPO PARA SOLO GRAMPEADO COM COMPRIMENTO MAIOR QUE 4 E MENOR OU IGUAL A 6 M, DIÂMETRO DE 7 CM, PERFURAÇÃO COM EQUIPAMENTO MANUAL E ARMADURA COM DIÂMETRO DE 20 MM. AF_05/2016</v>
          </cell>
          <cell r="C1564" t="str">
            <v>M</v>
          </cell>
          <cell r="D1564">
            <v>226.08</v>
          </cell>
          <cell r="E1564">
            <v>94.13</v>
          </cell>
          <cell r="F1564">
            <v>99.93</v>
          </cell>
          <cell r="G1564">
            <v>30.72</v>
          </cell>
        </row>
        <row r="1565">
          <cell r="A1565" t="str">
            <v>93969</v>
          </cell>
          <cell r="B1565" t="str">
            <v>EXECUÇÃO DE GRAMPO PARA SOLO GRAMPEADO COM COMPRIMENTO MAIOR QUE 6 M E MENOR OU IGUAL A 8 M, DIÂMETRO DE 7 CM, PERFURAÇÃO COM EQUIPAMENTO MANUAL E ARMADURA COM DIÂMETRO DE 20 MM. AF_05/2016</v>
          </cell>
          <cell r="C1565" t="str">
            <v>M</v>
          </cell>
          <cell r="D1565">
            <v>214.84</v>
          </cell>
          <cell r="E1565">
            <v>86.94</v>
          </cell>
          <cell r="F1565">
            <v>98.16</v>
          </cell>
          <cell r="G1565">
            <v>28.5</v>
          </cell>
        </row>
        <row r="1566">
          <cell r="A1566" t="str">
            <v>93970</v>
          </cell>
          <cell r="B1566" t="str">
            <v>EXECUÇÃO DE GRAMPO PARA SOLO GRAMPEADO COM COMPRIMENTO MAIOR QUE 8 MENOR OU IGUAL A 10 M, DIÂMETRO DE 7 CM, PERFURAÇÃO COM EQUIPAMENTO MANUAL E ARMADURA COM DIÂMETRO DE 20 MM. AF_05/2016</v>
          </cell>
          <cell r="C1566" t="str">
            <v>M</v>
          </cell>
          <cell r="D1566">
            <v>206.97</v>
          </cell>
          <cell r="E1566">
            <v>81.95</v>
          </cell>
          <cell r="F1566">
            <v>96.88</v>
          </cell>
          <cell r="G1566">
            <v>26.94</v>
          </cell>
        </row>
        <row r="1567">
          <cell r="A1567" t="str">
            <v>93971</v>
          </cell>
          <cell r="B1567" t="str">
            <v>EXECUÇÃO DE GRAMPO PARA SOLO GRAMPEADO COM COMPRIMENTO MAIOR QUE 10 M, DIÂMETRO DE 7 CM, PERFURAÇÃO COM EQUIPAMENTO MANUAL E ARMADURA COM DIÂMETRO DE 20 MM. AF_05/2016</v>
          </cell>
          <cell r="C1567" t="str">
            <v>M</v>
          </cell>
          <cell r="D1567">
            <v>194.09</v>
          </cell>
          <cell r="E1567">
            <v>76.22</v>
          </cell>
          <cell r="F1567">
            <v>95.59</v>
          </cell>
          <cell r="G1567">
            <v>21.12</v>
          </cell>
        </row>
        <row r="1568">
          <cell r="A1568" t="str">
            <v>95108</v>
          </cell>
          <cell r="B1568" t="str">
            <v>EXECUÇÃO DE PROTEÇÃO DA CABEÇA DO TIRANTE COM USO DE FÔRMAS EM CHAPA COMPENSADA PLASTIFICADA DE MADEIRA E CONCRETO FCK =15 MPA. AF_07/2016</v>
          </cell>
          <cell r="C1568" t="str">
            <v>UN</v>
          </cell>
          <cell r="D1568">
            <v>31.31</v>
          </cell>
          <cell r="E1568">
            <v>19.329999999999998</v>
          </cell>
          <cell r="F1568">
            <v>11.72</v>
          </cell>
          <cell r="G1568">
            <v>0.25</v>
          </cell>
        </row>
        <row r="1569">
          <cell r="A1569" t="str">
            <v>100332</v>
          </cell>
          <cell r="B1569" t="str">
            <v>CONTENÇÃO EM PERFIL PRANCHADO COM PRANCHÃO DE MADEIRA, PERFIS ESPAÇADOS A 1,5 M PARA 1 SUBSOLO. AF_07/2019</v>
          </cell>
          <cell r="C1569" t="str">
            <v>M2</v>
          </cell>
          <cell r="D1569">
            <v>1092.47</v>
          </cell>
          <cell r="E1569">
            <v>70.09</v>
          </cell>
          <cell r="F1569">
            <v>1010.88</v>
          </cell>
          <cell r="G1569">
            <v>11.5</v>
          </cell>
        </row>
        <row r="1570">
          <cell r="A1570" t="str">
            <v>100333</v>
          </cell>
          <cell r="B1570" t="str">
            <v>CONTENÇÃO EM PERFIL PRANCHADO COM PRANCHÃO DE MADEIRA, PERFIS ESPAÇADOS A 1,5 M PARA 2 OU MAIS SUBSOLOS. AF_07/2019</v>
          </cell>
          <cell r="C1570" t="str">
            <v>M2</v>
          </cell>
          <cell r="D1570">
            <v>645.1</v>
          </cell>
          <cell r="E1570">
            <v>51.13</v>
          </cell>
          <cell r="F1570">
            <v>587.85</v>
          </cell>
          <cell r="G1570">
            <v>6.12</v>
          </cell>
        </row>
        <row r="1571">
          <cell r="A1571" t="str">
            <v>100334</v>
          </cell>
          <cell r="B1571" t="str">
            <v>CONTENÇÃO EM PERFIL PRANCHADO COM PRANCHÃO DE MADEIRA, PERFIS ESPAÇADOS A 2 M PARA 1 SUBSOLO. AF_07/2019</v>
          </cell>
          <cell r="C1571" t="str">
            <v>M2</v>
          </cell>
          <cell r="D1571">
            <v>850.63</v>
          </cell>
          <cell r="E1571">
            <v>58.61</v>
          </cell>
          <cell r="F1571">
            <v>783.41</v>
          </cell>
          <cell r="G1571">
            <v>8.61</v>
          </cell>
        </row>
        <row r="1572">
          <cell r="A1572" t="str">
            <v>100335</v>
          </cell>
          <cell r="B1572" t="str">
            <v>CONTENÇÃO EM PERFIL PRANCHADO COM PRANCHÃO DE MADEIRA, PERFIS ESPAÇADOS A 2 M PARA 2 OU MAIS SUBSOLOS. AF_07/2019</v>
          </cell>
          <cell r="C1572" t="str">
            <v>M2</v>
          </cell>
          <cell r="D1572">
            <v>515.1</v>
          </cell>
          <cell r="E1572">
            <v>44.38</v>
          </cell>
          <cell r="F1572">
            <v>466.14</v>
          </cell>
          <cell r="G1572">
            <v>4.58</v>
          </cell>
        </row>
        <row r="1573">
          <cell r="A1573" t="str">
            <v>100341</v>
          </cell>
          <cell r="B1573" t="str">
            <v>FABRICAÇÃO, MONTAGEM E DESMONTAGEM DE FÔRMA PARA CORTINA DE CONTENÇÃO, EM CHAPA DE MADEIRA COMPENSADA PLASTIFICADA, E = 18 MM, 10 UTILIZAÇÕES. AF_07/2019</v>
          </cell>
          <cell r="C1573" t="str">
            <v>M2</v>
          </cell>
          <cell r="D1573">
            <v>43.27</v>
          </cell>
          <cell r="E1573">
            <v>13.8</v>
          </cell>
          <cell r="F1573">
            <v>22.47</v>
          </cell>
          <cell r="G1573">
            <v>7</v>
          </cell>
        </row>
        <row r="1574">
          <cell r="A1574" t="str">
            <v>100342</v>
          </cell>
          <cell r="B1574" t="str">
            <v>ARMAÇÃO DE CORTINA DE CONTENÇÃO EM CONCRETO ARMADO, COM AÇO CA-50 DE 6,3 MM - MONTAGEM. AF_07/2019</v>
          </cell>
          <cell r="C1574" t="str">
            <v>KG</v>
          </cell>
          <cell r="D1574">
            <v>14.7</v>
          </cell>
          <cell r="E1574">
            <v>3.12</v>
          </cell>
          <cell r="F1574">
            <v>11.58</v>
          </cell>
          <cell r="G1574">
            <v>0</v>
          </cell>
        </row>
        <row r="1575">
          <cell r="A1575" t="str">
            <v>100343</v>
          </cell>
          <cell r="B1575" t="str">
            <v>ARMAÇÃO DE CORTINA DE CONTENÇÃO EM CONCRETO ARMADO, COM AÇO CA-50 DE 8 MM - MONTAGEM. AF_07/2019</v>
          </cell>
          <cell r="C1575" t="str">
            <v>KG</v>
          </cell>
          <cell r="D1575">
            <v>13.89</v>
          </cell>
          <cell r="E1575">
            <v>2.1800000000000002</v>
          </cell>
          <cell r="F1575">
            <v>11.71</v>
          </cell>
          <cell r="G1575">
            <v>0</v>
          </cell>
        </row>
        <row r="1576">
          <cell r="A1576" t="str">
            <v>100344</v>
          </cell>
          <cell r="B1576" t="str">
            <v>ARMAÇÃO DE CORTINA DE CONTENÇÃO EM CONCRETO ARMADO, COM AÇO CA-50 DE 10 MM - MONTAGEM. AF_07/2019</v>
          </cell>
          <cell r="C1576" t="str">
            <v>KG</v>
          </cell>
          <cell r="D1576">
            <v>12.45</v>
          </cell>
          <cell r="E1576">
            <v>1.54</v>
          </cell>
          <cell r="F1576">
            <v>10.91</v>
          </cell>
          <cell r="G1576">
            <v>0</v>
          </cell>
        </row>
        <row r="1577">
          <cell r="A1577" t="str">
            <v>100345</v>
          </cell>
          <cell r="B1577" t="str">
            <v>ARMAÇÃO DE CORTINA DE CONTENÇÃO EM CONCRETO ARMADO, COM AÇO CA-50 DE 12,5 MM - MONTAGEM. AF_07/2019</v>
          </cell>
          <cell r="C1577" t="str">
            <v>KG</v>
          </cell>
          <cell r="D1577">
            <v>10.55</v>
          </cell>
          <cell r="E1577">
            <v>1.1000000000000001</v>
          </cell>
          <cell r="F1577">
            <v>9.4499999999999993</v>
          </cell>
          <cell r="G1577">
            <v>0</v>
          </cell>
        </row>
        <row r="1578">
          <cell r="A1578" t="str">
            <v>100346</v>
          </cell>
          <cell r="B1578" t="str">
            <v>ARMAÇÃO DE CORTINA DE CONTENÇÃO EM CONCRETO ARMADO, COM AÇO CA-50 DE 16 MM - MONTAGEM. AF_07/2019</v>
          </cell>
          <cell r="C1578" t="str">
            <v>KG</v>
          </cell>
          <cell r="D1578">
            <v>10.029999999999999</v>
          </cell>
          <cell r="E1578">
            <v>0.7</v>
          </cell>
          <cell r="F1578">
            <v>9.33</v>
          </cell>
          <cell r="G1578">
            <v>0</v>
          </cell>
        </row>
        <row r="1579">
          <cell r="A1579" t="str">
            <v>100347</v>
          </cell>
          <cell r="B1579" t="str">
            <v>ARMAÇÃO DE CORTINA DE CONTENÇÃO EM CONCRETO ARMADO, COM AÇO CA-50 DE 20 MM - MONTAGEM. AF_07/2019</v>
          </cell>
          <cell r="C1579" t="str">
            <v>KG</v>
          </cell>
          <cell r="D1579">
            <v>11.25</v>
          </cell>
          <cell r="E1579">
            <v>0.45</v>
          </cell>
          <cell r="F1579">
            <v>10.8</v>
          </cell>
          <cell r="G1579">
            <v>0</v>
          </cell>
        </row>
        <row r="1580">
          <cell r="A1580" t="str">
            <v>100348</v>
          </cell>
          <cell r="B1580" t="str">
            <v>ARMAÇÃO DE CORTINA DE CONTENÇÃO EM CONCRETO ARMADO, COM AÇO CA-50 DE 25 MM - MONTAGEM. AF_07/2019</v>
          </cell>
          <cell r="C1580" t="str">
            <v>KG</v>
          </cell>
          <cell r="D1580">
            <v>11</v>
          </cell>
          <cell r="E1580">
            <v>0.27</v>
          </cell>
          <cell r="F1580">
            <v>10.73</v>
          </cell>
          <cell r="G1580">
            <v>0</v>
          </cell>
        </row>
        <row r="1581">
          <cell r="A1581" t="str">
            <v>100349</v>
          </cell>
          <cell r="B1581" t="str">
            <v>CONCRETAGEM DE CORTINA DE CONTENÇÃO, ATRAVÉS DE BOMBA   LANÇAMENTO, ADENSAMENTO E ACABAMENTO. AF_07/2019</v>
          </cell>
          <cell r="C1581" t="str">
            <v>M3</v>
          </cell>
          <cell r="D1581">
            <v>620.87</v>
          </cell>
          <cell r="E1581">
            <v>21.99</v>
          </cell>
          <cell r="F1581">
            <v>598.67999999999995</v>
          </cell>
          <cell r="G1581">
            <v>0.15</v>
          </cell>
        </row>
        <row r="1582">
          <cell r="A1582" t="str">
            <v>102989</v>
          </cell>
          <cell r="B1582" t="str">
            <v>CANALETA MEIA CANA PRÉ-MOLDADA DE CONCRETO (D = 20 CM) - FORNECIMENTO E INSTALAÇÃO. AF_08/2021</v>
          </cell>
          <cell r="C1582" t="str">
            <v>M</v>
          </cell>
          <cell r="D1582">
            <v>33</v>
          </cell>
          <cell r="E1582">
            <v>8.85</v>
          </cell>
          <cell r="F1582">
            <v>24.15</v>
          </cell>
          <cell r="G1582">
            <v>0</v>
          </cell>
        </row>
        <row r="1583">
          <cell r="A1583" t="str">
            <v>102990</v>
          </cell>
          <cell r="B1583" t="str">
            <v>CANALETA MEIA CANA PRÉ-MOLDADA DE CONCRETO (D = 30 CM) - FORNECIMENTO E INSTALAÇÃO. AF_08/2021</v>
          </cell>
          <cell r="C1583" t="str">
            <v>M</v>
          </cell>
          <cell r="D1583">
            <v>40.07</v>
          </cell>
          <cell r="E1583">
            <v>10.45</v>
          </cell>
          <cell r="F1583">
            <v>29.62</v>
          </cell>
          <cell r="G1583">
            <v>0</v>
          </cell>
        </row>
        <row r="1584">
          <cell r="A1584" t="str">
            <v>102991</v>
          </cell>
          <cell r="B1584" t="str">
            <v>CANALETA MEIA CANA PRÉ-MOLDADA DE CONCRETO (D = 40 CM) - FORNECIMENTO E INSTALAÇÃO. AF_08/2021</v>
          </cell>
          <cell r="C1584" t="str">
            <v>M</v>
          </cell>
          <cell r="D1584">
            <v>51.85</v>
          </cell>
          <cell r="E1584">
            <v>13.21</v>
          </cell>
          <cell r="F1584">
            <v>38.64</v>
          </cell>
          <cell r="G1584">
            <v>0</v>
          </cell>
        </row>
        <row r="1585">
          <cell r="A1585" t="str">
            <v>102992</v>
          </cell>
          <cell r="B1585" t="str">
            <v>CANALETA MEIA CANA PRÉ-MOLDADA DE CONCRETO (D = 50 CM) - FORNECIMENTO E INSTALAÇÃO. AF_08/2021</v>
          </cell>
          <cell r="C1585" t="str">
            <v>M</v>
          </cell>
          <cell r="D1585">
            <v>75.239999999999995</v>
          </cell>
          <cell r="E1585">
            <v>14.89</v>
          </cell>
          <cell r="F1585">
            <v>60.35</v>
          </cell>
          <cell r="G1585">
            <v>0</v>
          </cell>
        </row>
        <row r="1586">
          <cell r="A1586" t="str">
            <v>102993</v>
          </cell>
          <cell r="B1586" t="str">
            <v>CANALETA MEIA CANA PRÉ-MOLDADA DE CONCRETO (D = 60 CM) - FORNECIMENTO E INSTALAÇÃO. AF_08/2021</v>
          </cell>
          <cell r="C1586" t="str">
            <v>M</v>
          </cell>
          <cell r="D1586">
            <v>98.07</v>
          </cell>
          <cell r="E1586">
            <v>19.899999999999999</v>
          </cell>
          <cell r="F1586">
            <v>78.17</v>
          </cell>
          <cell r="G1586">
            <v>0</v>
          </cell>
        </row>
        <row r="1587">
          <cell r="A1587" t="str">
            <v>102994</v>
          </cell>
          <cell r="B1587" t="str">
            <v>CANALETA MEIA CANA PRÉ-MOLDADA DE CONCRETO (D = 80 CM) - FORNECIMENTO E INSTALAÇÃO. AF_08/2021</v>
          </cell>
          <cell r="C1587" t="str">
            <v>M</v>
          </cell>
          <cell r="D1587">
            <v>164.86</v>
          </cell>
          <cell r="E1587">
            <v>23.36</v>
          </cell>
          <cell r="F1587">
            <v>141.5</v>
          </cell>
          <cell r="G1587">
            <v>0</v>
          </cell>
        </row>
        <row r="1588">
          <cell r="A1588" t="str">
            <v>102995</v>
          </cell>
          <cell r="B1588" t="str">
            <v>EXECUÇÃO DE CANALETA DE CONCRETO MOLDADO IN LOCO, ESPESSURA DE 0,07 M, GEOMETRIA TRAPEZOIDAL (DIMENSÕES INTERNAS: B=0,6 M; B=0,147 M; H=0,2 M). AF_08/2021</v>
          </cell>
          <cell r="C1588" t="str">
            <v>M</v>
          </cell>
          <cell r="D1588">
            <v>51.21</v>
          </cell>
          <cell r="E1588">
            <v>16.53</v>
          </cell>
          <cell r="F1588">
            <v>34.58</v>
          </cell>
          <cell r="G1588">
            <v>0.04</v>
          </cell>
        </row>
        <row r="1589">
          <cell r="A1589" t="str">
            <v>102996</v>
          </cell>
          <cell r="B1589" t="str">
            <v>EXECUÇÃO DE CANALETA DE CONCRETO MOLDADO IN LOCO, ESPESSURA DE 0,07 M, GEOMETRIA TRAPEZOIDAL (DIMENSÕES INTERNAS: B=0,9 M; B=0,246 M; H=0,3 M). AF_08/2021</v>
          </cell>
          <cell r="C1589" t="str">
            <v>M</v>
          </cell>
          <cell r="D1589">
            <v>72.44</v>
          </cell>
          <cell r="E1589">
            <v>23.02</v>
          </cell>
          <cell r="F1589">
            <v>49.27</v>
          </cell>
          <cell r="G1589">
            <v>0.06</v>
          </cell>
        </row>
        <row r="1590">
          <cell r="A1590" t="str">
            <v>102997</v>
          </cell>
          <cell r="B1590" t="str">
            <v>EXECUÇÃO DE CANALETA DE CONCRETO MOLDADO IN LOCO, ESPESSURA DE 0,08 M, GEOMETRIA TRAPEZOIDAL (DIMENSÕES INTERNAS: B=1M; B=0,5 M; H=0,25 M). AF_08/2021</v>
          </cell>
          <cell r="C1590" t="str">
            <v>M</v>
          </cell>
          <cell r="D1590">
            <v>96.59</v>
          </cell>
          <cell r="E1590">
            <v>28.22</v>
          </cell>
          <cell r="F1590">
            <v>68.14</v>
          </cell>
          <cell r="G1590">
            <v>0.1</v>
          </cell>
        </row>
        <row r="1591">
          <cell r="A1591" t="str">
            <v>102998</v>
          </cell>
          <cell r="B1591" t="str">
            <v>EXECUÇÃO DE CANALETA DE CONCRETO MOLDADO IN LOCO, ESPESSURA DE 0,08 M, GEOMETRIA TRAPEZOIDAL (DIMENSÕES INTERNAS: B=1,074 M; B=0,534 M; H=0,27 M). AF_08/2021</v>
          </cell>
          <cell r="C1591" t="str">
            <v>M</v>
          </cell>
          <cell r="D1591">
            <v>92.24</v>
          </cell>
          <cell r="E1591">
            <v>27.76</v>
          </cell>
          <cell r="F1591">
            <v>64.27</v>
          </cell>
          <cell r="G1591">
            <v>0.09</v>
          </cell>
        </row>
        <row r="1592">
          <cell r="A1592" t="str">
            <v>102999</v>
          </cell>
          <cell r="B1592" t="str">
            <v>EXECUÇÃO DE CANALETA DE CONCRETO MOLDADO IN LOCO, ESPESSURA DE 0,08 M, GEOMETRIA TRAPEZOIDAL (DIMENSÕES INTERNAS: B=1,4 M; B=0,7 M; H=0,35 M). AF_08/2021</v>
          </cell>
          <cell r="C1592" t="str">
            <v>M</v>
          </cell>
          <cell r="D1592">
            <v>116.73</v>
          </cell>
          <cell r="E1592">
            <v>34.909999999999997</v>
          </cell>
          <cell r="F1592">
            <v>81.55</v>
          </cell>
          <cell r="G1592">
            <v>0.12</v>
          </cell>
        </row>
        <row r="1593">
          <cell r="A1593" t="str">
            <v>103000</v>
          </cell>
          <cell r="B1593" t="str">
            <v>EXECUÇÃO DE CANALETA DE CONCRETO MOLDADO IN LOCO, ESPESSURA DE 0,08 M, GEOMETRIA TRAPEZOIDAL (DIMENSÕES INTERNAS: B=1,474 M; B=0,934 M; H=0,27 M). AF_08/2021</v>
          </cell>
          <cell r="C1593" t="str">
            <v>M</v>
          </cell>
          <cell r="D1593">
            <v>117.22</v>
          </cell>
          <cell r="E1593">
            <v>35.06</v>
          </cell>
          <cell r="F1593">
            <v>81.89</v>
          </cell>
          <cell r="G1593">
            <v>0.12</v>
          </cell>
        </row>
        <row r="1594">
          <cell r="A1594" t="str">
            <v>103001</v>
          </cell>
          <cell r="B1594" t="str">
            <v>GRELHA DE FERRO FUNDIDO SIMPLES COM REQUADRO, 150 X 1000 MM, ASSENTADA COM ARGAMASSA 1 : 3 CIMENTO: AREIA - FORNECIMENTO E INSTALAÇÃO. AF_08/2021</v>
          </cell>
          <cell r="C1594" t="str">
            <v>UN</v>
          </cell>
          <cell r="D1594">
            <v>237.03</v>
          </cell>
          <cell r="E1594">
            <v>17.13</v>
          </cell>
          <cell r="F1594">
            <v>219.9</v>
          </cell>
          <cell r="G1594">
            <v>0</v>
          </cell>
        </row>
        <row r="1595">
          <cell r="A1595" t="str">
            <v>103002</v>
          </cell>
          <cell r="B1595" t="str">
            <v>GRELHA DE FERRO FUNDIDO SIMPLES COM REQUADRO, 200 X 1000 MM, ASSENTADA COM ARGAMASSA 1 : 3 CIMENTO: AREIA - FORNECIMENTO E INSTALAÇÃO. AF_08/2021</v>
          </cell>
          <cell r="C1595" t="str">
            <v>UN</v>
          </cell>
          <cell r="D1595">
            <v>295.51</v>
          </cell>
          <cell r="E1595">
            <v>17.850000000000001</v>
          </cell>
          <cell r="F1595">
            <v>277.66000000000003</v>
          </cell>
          <cell r="G1595">
            <v>0</v>
          </cell>
        </row>
        <row r="1596">
          <cell r="A1596" t="str">
            <v>103003</v>
          </cell>
          <cell r="B1596" t="str">
            <v>GRELHA DE FERRO FUNDIDO SIMPLES COM REQUADRO, 300 X 1000 MM, ASSENTADA COM ARGAMASSA 1 : 3 CIMENTO: AREIA - FORNECIMENTO E INSTALAÇÃO. AF_08/2021</v>
          </cell>
          <cell r="C1596" t="str">
            <v>UN</v>
          </cell>
          <cell r="D1596">
            <v>412.55</v>
          </cell>
          <cell r="E1596">
            <v>19.32</v>
          </cell>
          <cell r="F1596">
            <v>393.23</v>
          </cell>
          <cell r="G1596">
            <v>0</v>
          </cell>
        </row>
        <row r="1597">
          <cell r="A1597" t="str">
            <v>103005</v>
          </cell>
          <cell r="B1597" t="str">
            <v>CAIXA COM GRELHA RETANGULAR DE FERRO FUNDIDO, EM ALVENARIA COM TIJOLOS CERÂMICOS MACIÇOS, DIMENSÕES INTERNAS: 0,15 X 1,00 X 0,3 M. AF_08/2021</v>
          </cell>
          <cell r="C1597" t="str">
            <v>UN</v>
          </cell>
          <cell r="D1597">
            <v>588.13</v>
          </cell>
          <cell r="E1597">
            <v>142.27000000000001</v>
          </cell>
          <cell r="F1597">
            <v>445.35</v>
          </cell>
          <cell r="G1597">
            <v>0.3</v>
          </cell>
        </row>
        <row r="1598">
          <cell r="A1598" t="str">
            <v>103006</v>
          </cell>
          <cell r="B1598" t="str">
            <v>CAIXA COM GRELHA RETANGULAR DE FERRO FUNDIDO, EM ALVENARIA COM TIJOLOS CERÂMICOS MACIÇOS, DIMENSÕES INTERNAS: 0,20 X 1,00 X 0,4 M. AF_08/2021</v>
          </cell>
          <cell r="C1598" t="str">
            <v>UN</v>
          </cell>
          <cell r="D1598">
            <v>803.56</v>
          </cell>
          <cell r="E1598">
            <v>195.59</v>
          </cell>
          <cell r="F1598">
            <v>607.22</v>
          </cell>
          <cell r="G1598">
            <v>0.43</v>
          </cell>
        </row>
        <row r="1599">
          <cell r="A1599" t="str">
            <v>103007</v>
          </cell>
          <cell r="B1599" t="str">
            <v>CAIXA COM GRELHA RETANGULAR DE FERRO FUNDIDO, EM ALVENARIA COM TIJOLOS CERÂMICOS MACIÇOS, DIMENSÕES INTERNAS: 0,30 X 1,00 X 0,5 M. AF_08/2021</v>
          </cell>
          <cell r="C1599" t="str">
            <v>UN</v>
          </cell>
          <cell r="D1599">
            <v>1068.17</v>
          </cell>
          <cell r="E1599">
            <v>248.81</v>
          </cell>
          <cell r="F1599">
            <v>818.39</v>
          </cell>
          <cell r="G1599">
            <v>0.56999999999999995</v>
          </cell>
        </row>
        <row r="1600">
          <cell r="A1600" t="str">
            <v>97933</v>
          </cell>
          <cell r="B1600" t="str">
            <v>CAIXA COM GRELHA SIMPLES RETANGULAR, EM CONCRETO PRÉ-MOLDADO, DIMENSÕES INTERNAS: 0,6X1,0X1,0 M. AF_12/2020</v>
          </cell>
          <cell r="C1600" t="str">
            <v>UN</v>
          </cell>
          <cell r="D1600">
            <v>1060.3699999999999</v>
          </cell>
          <cell r="E1600">
            <v>31.23</v>
          </cell>
          <cell r="F1600">
            <v>1008.07</v>
          </cell>
          <cell r="G1600">
            <v>21.07</v>
          </cell>
        </row>
        <row r="1601">
          <cell r="A1601" t="str">
            <v>97934</v>
          </cell>
          <cell r="B1601" t="str">
            <v>CAIXA COM GRELHA DUPLA RETANGULAR, EM CONCRETO PRÉ-MOLDADO, DIMENSÕES INTERNAS: 0,5X2,2X1,0 M. AF_12/2020</v>
          </cell>
          <cell r="C1601" t="str">
            <v>UN</v>
          </cell>
          <cell r="D1601">
            <v>2391.92</v>
          </cell>
          <cell r="E1601">
            <v>437.28</v>
          </cell>
          <cell r="F1601">
            <v>1870.81</v>
          </cell>
          <cell r="G1601">
            <v>82.21</v>
          </cell>
        </row>
        <row r="1602">
          <cell r="A1602" t="str">
            <v>97935</v>
          </cell>
          <cell r="B1602" t="str">
            <v>CAIXA PARA BOCA DE LOBO SIMPLES RETANGULAR, EM CONCRETO PRÉ-MOLDADO, DIMENSÕES INTERNAS: 0,6X1,0X1,2 M. AF_12/2020</v>
          </cell>
          <cell r="C1602" t="str">
            <v>UN</v>
          </cell>
          <cell r="D1602">
            <v>865.47</v>
          </cell>
          <cell r="E1602">
            <v>130.21</v>
          </cell>
          <cell r="F1602">
            <v>712.5</v>
          </cell>
          <cell r="G1602">
            <v>22.58</v>
          </cell>
        </row>
        <row r="1603">
          <cell r="A1603" t="str">
            <v>97936</v>
          </cell>
          <cell r="B1603" t="str">
            <v>CAIXA PARA BOCA DE LOBO DUPLA RETANGULAR, EM CONCRETO PRÉ-MOLDADO, DIMENSÕES INTERNAS: 0,6X2,2X1,2 M. AF_12/2020</v>
          </cell>
          <cell r="C1603" t="str">
            <v>UN</v>
          </cell>
          <cell r="D1603">
            <v>2031.28</v>
          </cell>
          <cell r="E1603">
            <v>648.24</v>
          </cell>
          <cell r="F1603">
            <v>1291.73</v>
          </cell>
          <cell r="G1603">
            <v>89.19</v>
          </cell>
        </row>
        <row r="1604">
          <cell r="A1604" t="str">
            <v>97947</v>
          </cell>
          <cell r="B1604" t="str">
            <v>CAIXA COM GRELHA SIMPLES RETANGULAR, EM ALVENARIA COM TIJOLOS CERÂMICOS MACIÇOS, DIMENSÕES INTERNAS: 0,5X1X1 M. AF_12/2020</v>
          </cell>
          <cell r="C1604" t="str">
            <v>UN</v>
          </cell>
          <cell r="D1604">
            <v>1769.9</v>
          </cell>
          <cell r="E1604">
            <v>458.87</v>
          </cell>
          <cell r="F1604">
            <v>1306.49</v>
          </cell>
          <cell r="G1604">
            <v>3.85</v>
          </cell>
        </row>
        <row r="1605">
          <cell r="A1605" t="str">
            <v>97948</v>
          </cell>
          <cell r="B1605" t="str">
            <v>CAIXA COM GRELHA DUPLA RETANGULAR, EM ALVENARIA COM TIJOLOS CERÂMICOS MACIÇOS, DIMENSÕES INTERNAS: 0,5X2,2X1 M. AF_12/2020</v>
          </cell>
          <cell r="C1605" t="str">
            <v>UN</v>
          </cell>
          <cell r="D1605">
            <v>3261.38</v>
          </cell>
          <cell r="E1605">
            <v>834.2</v>
          </cell>
          <cell r="F1605">
            <v>2415.6</v>
          </cell>
          <cell r="G1605">
            <v>10.199999999999999</v>
          </cell>
        </row>
        <row r="1606">
          <cell r="A1606" t="str">
            <v>97949</v>
          </cell>
          <cell r="B1606" t="str">
            <v>CAIXA PARA BOCA DE LOBO SIMPLES RETANGULAR, EM ALVENARIA COM TIJOLOS CERÂMICOS MACIÇOS, DIMENSÕES INTERNAS: 0,6X1X1,2 M. AF_12/2020</v>
          </cell>
          <cell r="C1606" t="str">
            <v>UN</v>
          </cell>
          <cell r="D1606">
            <v>1775</v>
          </cell>
          <cell r="E1606">
            <v>623.59</v>
          </cell>
          <cell r="F1606">
            <v>1144.21</v>
          </cell>
          <cell r="G1606">
            <v>6.15</v>
          </cell>
        </row>
        <row r="1607">
          <cell r="A1607" t="str">
            <v>97950</v>
          </cell>
          <cell r="B1607" t="str">
            <v>CAIXA PARA BOCA DE LOBO DUPLA RETANGULAR, EM ALVENARIA COM TIJOLOS CERÂMICOS MACIÇOS, DIMENSÕES INTERNAS: 0,6X2,2X1,2 M. AF_12/2020</v>
          </cell>
          <cell r="C1607" t="str">
            <v>UN</v>
          </cell>
          <cell r="D1607">
            <v>3120.83</v>
          </cell>
          <cell r="E1607">
            <v>1110.49</v>
          </cell>
          <cell r="F1607">
            <v>1993.88</v>
          </cell>
          <cell r="G1607">
            <v>14.42</v>
          </cell>
        </row>
        <row r="1608">
          <cell r="A1608" t="str">
            <v>97951</v>
          </cell>
          <cell r="B1608" t="str">
            <v>CAIXA PARA BOCA DE LOBO COMBINADA COM GRELHA RETANGULAR, EM ALVENARIA COM TIJOLOS CERÂMICOS MACIÇOS, DIMENSÕES INTERNAS: 1,3X1X1,2 M. AF_12/2020</v>
          </cell>
          <cell r="C1608" t="str">
            <v>UN</v>
          </cell>
          <cell r="D1608">
            <v>2846.62</v>
          </cell>
          <cell r="E1608">
            <v>847.85</v>
          </cell>
          <cell r="F1608">
            <v>1987.69</v>
          </cell>
          <cell r="G1608">
            <v>9.6199999999999992</v>
          </cell>
        </row>
        <row r="1609">
          <cell r="A1609" t="str">
            <v>97952</v>
          </cell>
          <cell r="B1609" t="str">
            <v>CAIXA PARA BOCA DE LOBO DUPLA COMBINADA COM GRELHA RETANGULAR, EM ALVENARIA COM TIJOLOS CERÂMICOS MACIÇOS, DIMENSÕES INTERNAS: 1,3X2,2X1,2 M. AF_12/2020</v>
          </cell>
          <cell r="C1609" t="str">
            <v>UN</v>
          </cell>
          <cell r="D1609">
            <v>4921.53</v>
          </cell>
          <cell r="E1609">
            <v>1446.73</v>
          </cell>
          <cell r="F1609">
            <v>3449.06</v>
          </cell>
          <cell r="G1609">
            <v>22.96</v>
          </cell>
        </row>
        <row r="1610">
          <cell r="A1610" t="str">
            <v>97953</v>
          </cell>
          <cell r="B1610" t="str">
            <v>CAIXA COM GRELHA SIMPLES RETANGULAR, EM ALVENARIA COM BLOCOS DE CONCRETO, DIMENSÕES INTERNAS: 0,5X1X1 M. AF_12/2020</v>
          </cell>
          <cell r="C1610" t="str">
            <v>UN</v>
          </cell>
          <cell r="D1610">
            <v>1381.02</v>
          </cell>
          <cell r="E1610">
            <v>310.68</v>
          </cell>
          <cell r="F1610">
            <v>1066.3900000000001</v>
          </cell>
          <cell r="G1610">
            <v>3.49</v>
          </cell>
        </row>
        <row r="1611">
          <cell r="A1611" t="str">
            <v>97955</v>
          </cell>
          <cell r="B1611" t="str">
            <v>CAIXA COM GRELHA DUPLA RETANGULAR, EM ALVENARIA COM BLOCOS DE CONCRETO, DIMENSÕES INTERNAS: 0,5X2,2X1 M. AF_12/2020</v>
          </cell>
          <cell r="C1611" t="str">
            <v>UN</v>
          </cell>
          <cell r="D1611">
            <v>2990.71</v>
          </cell>
          <cell r="E1611">
            <v>651.07000000000005</v>
          </cell>
          <cell r="F1611">
            <v>2327.81</v>
          </cell>
          <cell r="G1611">
            <v>10.35</v>
          </cell>
        </row>
        <row r="1612">
          <cell r="A1612" t="str">
            <v>97956</v>
          </cell>
          <cell r="B1612" t="str">
            <v>CAIXA PARA BOCA DE LOBO SIMPLES RETANGULAR, EM ALVENARIA COM BLOCOS DE CONCRETO, DIMENSÕES INTERNAS: 0,6X1X1,2 M. AF_12/2020</v>
          </cell>
          <cell r="C1612" t="str">
            <v>UN</v>
          </cell>
          <cell r="D1612">
            <v>1484.99</v>
          </cell>
          <cell r="E1612">
            <v>476.72</v>
          </cell>
          <cell r="F1612">
            <v>1001.22</v>
          </cell>
          <cell r="G1612">
            <v>6.05</v>
          </cell>
        </row>
        <row r="1613">
          <cell r="A1613" t="str">
            <v>97957</v>
          </cell>
          <cell r="B1613" t="str">
            <v>CAIXA PARA BOCA DE LOBO DUPLA RETANGULAR, EM ALVENARIA COM BLOCOS DE CONCRETO, DIMENSÕES INTERNAS: 0,6X2,2X1,2 M. AF_12/2020</v>
          </cell>
          <cell r="C1613" t="str">
            <v>UN</v>
          </cell>
          <cell r="D1613">
            <v>2647.33</v>
          </cell>
          <cell r="E1613">
            <v>877.94</v>
          </cell>
          <cell r="F1613">
            <v>1753.22</v>
          </cell>
          <cell r="G1613">
            <v>14.23</v>
          </cell>
        </row>
        <row r="1614">
          <cell r="A1614" t="str">
            <v>97961</v>
          </cell>
          <cell r="B1614" t="str">
            <v>CAIXA PARA BOCA DE LOBO COMBINADA COM GRELHA RETANGULAR, EM ALVENARIA COM BLOCOS DE CONCRETO, DIMENSÕES INTERNAS: 1,3X1X1,2 M. AF_12/2020</v>
          </cell>
          <cell r="C1614" t="str">
            <v>UN</v>
          </cell>
          <cell r="D1614">
            <v>2407.91</v>
          </cell>
          <cell r="E1614">
            <v>644.51</v>
          </cell>
          <cell r="F1614">
            <v>1752.68</v>
          </cell>
          <cell r="G1614">
            <v>9.4</v>
          </cell>
        </row>
        <row r="1615">
          <cell r="A1615" t="str">
            <v>97973</v>
          </cell>
          <cell r="B1615" t="str">
            <v>CAIXA PARA BOCA DE LOBO DUPLA COMBINADA COM GRELHA RETANGULAR, EM ALVENARIA COM BLOCOS DE CONCRETO, DIMENSÕES INTERNAS: 1,3X2,2X1,2 M. AF_12/2020</v>
          </cell>
          <cell r="C1615" t="str">
            <v>UN</v>
          </cell>
          <cell r="D1615">
            <v>4495.8900000000003</v>
          </cell>
          <cell r="E1615">
            <v>1180.81</v>
          </cell>
          <cell r="F1615">
            <v>3289.06</v>
          </cell>
          <cell r="G1615">
            <v>23.13</v>
          </cell>
        </row>
        <row r="1616">
          <cell r="A1616" t="str">
            <v>97974</v>
          </cell>
          <cell r="B1616" t="str">
            <v>POÇO DE INSPEÇÃO CIRCULAR PARA ESGOTO, EM CONCRETO PRÉ-MOLDADO, DIÂMETRO INTERNO = 0,60 M, PROFUNDIDADE = 0,90 M, EXCLUINDO TAMPÃO. AF_12/2020_PA</v>
          </cell>
          <cell r="C1616" t="str">
            <v>UN</v>
          </cell>
          <cell r="D1616">
            <v>514.95000000000005</v>
          </cell>
          <cell r="E1616">
            <v>83.64</v>
          </cell>
          <cell r="F1616">
            <v>413.75</v>
          </cell>
          <cell r="G1616">
            <v>17.43</v>
          </cell>
        </row>
        <row r="1617">
          <cell r="A1617" t="str">
            <v>97975</v>
          </cell>
          <cell r="B1617" t="str">
            <v>POÇO DE INSPEÇÃO CIRCULAR PARA ESGOTO, EM CONCRETO PRÉ-MOLDADO, DIÂMETRO INTERNO = 0,60 M, PROFUNDIDADE = 1,40 M, EXCLUINDO TAMPÃO. AF_12/2020_PA</v>
          </cell>
          <cell r="C1617" t="str">
            <v>UN</v>
          </cell>
          <cell r="D1617">
            <v>660.28</v>
          </cell>
          <cell r="E1617">
            <v>93.42</v>
          </cell>
          <cell r="F1617">
            <v>543.54</v>
          </cell>
          <cell r="G1617">
            <v>23.18</v>
          </cell>
        </row>
        <row r="1618">
          <cell r="A1618" t="str">
            <v>97976</v>
          </cell>
          <cell r="B1618" t="str">
            <v>POÇO DE INSPEÇÃO CIRCULAR PARA ESGOTO, EM ALVENARIA COM TIJOLOS CERÂMICOS MACIÇOS, DIÂMETRO INTERNO = 0,60 M, PROFUNDIDADE = 0,95 M, EXCLUINDO TAMPÃO. AF_12/2020_PA</v>
          </cell>
          <cell r="C1618" t="str">
            <v>UN</v>
          </cell>
          <cell r="D1618">
            <v>1140.4000000000001</v>
          </cell>
          <cell r="E1618">
            <v>389.38</v>
          </cell>
          <cell r="F1618">
            <v>737.51</v>
          </cell>
          <cell r="G1618">
            <v>12.78</v>
          </cell>
        </row>
        <row r="1619">
          <cell r="A1619" t="str">
            <v>97977</v>
          </cell>
          <cell r="B1619" t="str">
            <v>POÇO DE INSPEÇÃO CIRCULAR PARA ESGOTO, EM ALVENARIA COM TIJOLOS CERÂMICOS MACIÇOS, DIÂMETRO INTERNO = 0,60 M, PROFUNDIDADE = 1,45 M, EXCLUINDO TAMPÃO. AF_12/2020_PA</v>
          </cell>
          <cell r="C1619" t="str">
            <v>UN</v>
          </cell>
          <cell r="D1619">
            <v>1626.67</v>
          </cell>
          <cell r="E1619">
            <v>571.66999999999996</v>
          </cell>
          <cell r="F1619">
            <v>1040.93</v>
          </cell>
          <cell r="G1619">
            <v>13.12</v>
          </cell>
        </row>
        <row r="1620">
          <cell r="A1620" t="str">
            <v>97978</v>
          </cell>
          <cell r="B1620" t="str">
            <v>BASE PARA POÇO DE VISITA CIRCULAR PARA ESGOTO, EM CONCRETO PRÉ-MOLDADO, DIÂMETRO INTERNO = 0,80 M, PROFUNDIDADE = 1,35 M, EXCLUINDO TAMPÃO. AF_12/2020_PA</v>
          </cell>
          <cell r="C1620" t="str">
            <v>UN</v>
          </cell>
          <cell r="D1620">
            <v>999.66</v>
          </cell>
          <cell r="E1620">
            <v>211.64</v>
          </cell>
          <cell r="F1620">
            <v>743.03</v>
          </cell>
          <cell r="G1620">
            <v>44.57</v>
          </cell>
        </row>
        <row r="1621">
          <cell r="A1621" t="str">
            <v>97980</v>
          </cell>
          <cell r="B1621" t="str">
            <v>BASE PARA POÇO DE VISITA CIRCULAR PARA  ESGOTO, EM ALVENARIA COM TIJOLOS CERÂMICOS MACIÇOS, DIÂMETRO INTERNO = 0,80 M, PROFUNDIDADE = 1,40 M, EXCLUINDO TAMPÃO. AF_12/2020_PA</v>
          </cell>
          <cell r="C1621" t="str">
            <v>UN</v>
          </cell>
          <cell r="D1621">
            <v>2117.61</v>
          </cell>
          <cell r="E1621">
            <v>713.83</v>
          </cell>
          <cell r="F1621">
            <v>1378.86</v>
          </cell>
          <cell r="G1621">
            <v>23.6</v>
          </cell>
        </row>
        <row r="1622">
          <cell r="A1622" t="str">
            <v>97981</v>
          </cell>
          <cell r="B1622" t="str">
            <v>ACRÉSCIMO PARA POÇO DE VISITA CIRCULAR PARA ESGOTO, EM ALVENARIA COM TIJOLOS CERÂMICOS MACIÇOS, DIÂMETRO INTERNO = 0,8 M. AF_12/2020</v>
          </cell>
          <cell r="C1622" t="str">
            <v>M</v>
          </cell>
          <cell r="D1622">
            <v>1194.79</v>
          </cell>
          <cell r="E1622">
            <v>461.45</v>
          </cell>
          <cell r="F1622">
            <v>732.13</v>
          </cell>
          <cell r="G1622">
            <v>0.72</v>
          </cell>
        </row>
        <row r="1623">
          <cell r="A1623" t="str">
            <v>97983</v>
          </cell>
          <cell r="B1623" t="str">
            <v>ACRÉSCIMO PARA POÇO DE VISITA CIRCULAR PARA ESGOTO, EM CONCRETO PRÉ-MOLDADO, DIÂMETRO INTERNO = 1 M. AF_12/2020</v>
          </cell>
          <cell r="C1623" t="str">
            <v>M</v>
          </cell>
          <cell r="D1623">
            <v>512.04999999999995</v>
          </cell>
          <cell r="E1623">
            <v>33.72</v>
          </cell>
          <cell r="F1623">
            <v>458.33</v>
          </cell>
          <cell r="G1623">
            <v>19.989999999999998</v>
          </cell>
        </row>
        <row r="1624">
          <cell r="A1624" t="str">
            <v>97985</v>
          </cell>
          <cell r="B1624" t="str">
            <v>ACRÉSCIMO PARA POÇO DE VISITA CIRCULAR PARA  ESGOTO, EM ALVENARIA COM TIJOLOS CERÂMICOS MACIÇOS, DIÂMETRO INTERNO = 1 M. AF_12/2020</v>
          </cell>
          <cell r="C1624" t="str">
            <v>M</v>
          </cell>
          <cell r="D1624">
            <v>1438.7</v>
          </cell>
          <cell r="E1624">
            <v>563.04</v>
          </cell>
          <cell r="F1624">
            <v>874.21</v>
          </cell>
          <cell r="G1624">
            <v>0.88</v>
          </cell>
        </row>
        <row r="1625">
          <cell r="A1625" t="str">
            <v>97987</v>
          </cell>
          <cell r="B1625" t="str">
            <v>ACRÉSCIMO PARA POÇO DE VISITA CIRCULAR PARA ESGOTO, EM CONCRETO PRÉ-MOLDADO, DIÂMETRO INTERNO = 1,2 M. AF_12/2020</v>
          </cell>
          <cell r="C1625" t="str">
            <v>M</v>
          </cell>
          <cell r="D1625">
            <v>680.98</v>
          </cell>
          <cell r="E1625">
            <v>39.6</v>
          </cell>
          <cell r="F1625">
            <v>618.12</v>
          </cell>
          <cell r="G1625">
            <v>23.24</v>
          </cell>
        </row>
        <row r="1626">
          <cell r="A1626" t="str">
            <v>97988</v>
          </cell>
          <cell r="B1626" t="str">
            <v>BASE PARA POÇO DE VISITA CIRCULAR PARA  ESGOTO, EM ALVENARIA COM TIJOLOS CERÂMICOS MACIÇOS, DIÂMETRO INTERNO = 1,20 M, PROFUNDIDADE = 1,40 M, EXCLUINDO TAMPÃO. AF_12/2020_PA</v>
          </cell>
          <cell r="C1626" t="str">
            <v>UN</v>
          </cell>
          <cell r="D1626">
            <v>3108.15</v>
          </cell>
          <cell r="E1626">
            <v>1005.12</v>
          </cell>
          <cell r="F1626">
            <v>2066.64</v>
          </cell>
          <cell r="G1626">
            <v>34.36</v>
          </cell>
        </row>
        <row r="1627">
          <cell r="A1627" t="str">
            <v>97989</v>
          </cell>
          <cell r="B1627" t="str">
            <v>ACRÉSCIMO PARA POÇO DE VISITA CIRCULAR PARA ESGOTO, EM ALVENARIA COM TIJOLOS CERÂMICOS MACIÇOS, DIÂMETRO INTERNO = 1,2 M. AF_12/2020</v>
          </cell>
          <cell r="C1627" t="str">
            <v>M</v>
          </cell>
          <cell r="D1627">
            <v>1682.57</v>
          </cell>
          <cell r="E1627">
            <v>664.65</v>
          </cell>
          <cell r="F1627">
            <v>1016.32</v>
          </cell>
          <cell r="G1627">
            <v>0.96</v>
          </cell>
        </row>
        <row r="1628">
          <cell r="A1628" t="str">
            <v>97991</v>
          </cell>
          <cell r="B1628" t="str">
            <v>ACRÉSCIMO PARA POÇO DE VISITA CIRCULAR PARA  ESGOTO, EM CONCRETO PRÉ-MOLDADO, DIÂMETRO INTERNO = 1,5 M. AF_12/2020</v>
          </cell>
          <cell r="C1628" t="str">
            <v>M</v>
          </cell>
          <cell r="D1628">
            <v>933.2</v>
          </cell>
          <cell r="E1628">
            <v>50.59</v>
          </cell>
          <cell r="F1628">
            <v>852.82</v>
          </cell>
          <cell r="G1628">
            <v>29.77</v>
          </cell>
        </row>
        <row r="1629">
          <cell r="A1629" t="str">
            <v>97992</v>
          </cell>
          <cell r="B1629" t="str">
            <v>BASE PARA POÇO DE VISITA CIRCULAR PARA ESGOTO, EM ALVENARIA COM TIJOLOS CERÂMICOS MACIÇOS, DIÂMETRO INTERNO = 1,50 M, PROFUNDIDADE = 1,40 M, EXCLUINDO TAMPÃO. AF_12/2020_PA</v>
          </cell>
          <cell r="C1629" t="str">
            <v>UN</v>
          </cell>
          <cell r="D1629">
            <v>3990.29</v>
          </cell>
          <cell r="E1629">
            <v>1245.03</v>
          </cell>
          <cell r="F1629">
            <v>2698.58</v>
          </cell>
          <cell r="G1629">
            <v>43.98</v>
          </cell>
        </row>
        <row r="1630">
          <cell r="A1630" t="str">
            <v>97993</v>
          </cell>
          <cell r="B1630" t="str">
            <v>ACRÉSCIMO PARA POÇO DE VISITA CIRCULAR PARA  ESGOTO, EM ALVENARIA COM TIJOLOS CERÂMICOS MACIÇOS, DIÂMETRO INTERNO = 1,5 M. AF_12/2020</v>
          </cell>
          <cell r="C1630" t="str">
            <v>M</v>
          </cell>
          <cell r="D1630">
            <v>2048.5300000000002</v>
          </cell>
          <cell r="E1630">
            <v>817.03</v>
          </cell>
          <cell r="F1630">
            <v>1229.6300000000001</v>
          </cell>
          <cell r="G1630">
            <v>1.1200000000000001</v>
          </cell>
        </row>
        <row r="1631">
          <cell r="A1631" t="str">
            <v>97994</v>
          </cell>
          <cell r="B1631" t="str">
            <v>BASE PARA POÇO DE VISITA RETANGULAR PARA  ESGOTO, EM ALVENARIA COM BLOCOS DE CONCRETO, DIMENSÕES INTERNAS = 1X1 M, PROFUNDIDADE = 1,40 M, EXCLUINDO TAMPÃO. AF_12/2020_PA</v>
          </cell>
          <cell r="C1631" t="str">
            <v>UN</v>
          </cell>
          <cell r="D1631">
            <v>2650.25</v>
          </cell>
          <cell r="E1631">
            <v>850.77</v>
          </cell>
          <cell r="F1631">
            <v>1769.78</v>
          </cell>
          <cell r="G1631">
            <v>27.89</v>
          </cell>
        </row>
        <row r="1632">
          <cell r="A1632" t="str">
            <v>97995</v>
          </cell>
          <cell r="B1632" t="str">
            <v>ACRÉSCIMO PARA POÇO DE VISITA RETANGULAR PARA ESGOTO, EM ALVENARIA COM BLOCOS DE CONCRETO, DIMENSÕES INTERNAS = 1X1 M. AF_12/2020</v>
          </cell>
          <cell r="C1632" t="str">
            <v>M</v>
          </cell>
          <cell r="D1632">
            <v>1347.77</v>
          </cell>
          <cell r="E1632">
            <v>502.74</v>
          </cell>
          <cell r="F1632">
            <v>843.97</v>
          </cell>
          <cell r="G1632">
            <v>0.59</v>
          </cell>
        </row>
        <row r="1633">
          <cell r="A1633" t="str">
            <v>97996</v>
          </cell>
          <cell r="B1633" t="str">
            <v>BASE PARA POÇO DE VISITA RETANGULAR PARA ESGOTO, EM ALVENARIA COM BLOCOS DE CONCRETO, DIMENSÕES INTERNAS = 1X1,5 M, PROFUNDIDADE = 1,40 M, EXCLUINDO TAMPÃO. AF_12/2020_PA</v>
          </cell>
          <cell r="C1633" t="str">
            <v>UN</v>
          </cell>
          <cell r="D1633">
            <v>3348.82</v>
          </cell>
          <cell r="E1633">
            <v>1066.79</v>
          </cell>
          <cell r="F1633">
            <v>2244.85</v>
          </cell>
          <cell r="G1633">
            <v>34.83</v>
          </cell>
        </row>
        <row r="1634">
          <cell r="A1634" t="str">
            <v>97997</v>
          </cell>
          <cell r="B1634" t="str">
            <v>ACRÉSCIMO PARA POÇO DE VISITA RETANGULAR PARA ESGOTO, EM ALVENARIA COM BLOCOS DE CONCRETO, DIMENSÕES INTERNAS = 1X1,5 M. AF_12/2020</v>
          </cell>
          <cell r="C1634" t="str">
            <v>M</v>
          </cell>
          <cell r="D1634">
            <v>1611.39</v>
          </cell>
          <cell r="E1634">
            <v>602.35</v>
          </cell>
          <cell r="F1634">
            <v>1007.78</v>
          </cell>
          <cell r="G1634">
            <v>0.71</v>
          </cell>
        </row>
        <row r="1635">
          <cell r="A1635" t="str">
            <v>97999</v>
          </cell>
          <cell r="B1635" t="str">
            <v>ACRÉSCIMO PARA POÇO DE VISITA RETANGULAR PARA ESGOTO, EM ALVENARIA COM BLOCOS DE CONCRETO, DIMENSÕES INTERNAS = 1X2 M. AF_12/2020</v>
          </cell>
          <cell r="C1635" t="str">
            <v>M</v>
          </cell>
          <cell r="D1635">
            <v>1875.1</v>
          </cell>
          <cell r="E1635">
            <v>701.94</v>
          </cell>
          <cell r="F1635">
            <v>1171.68</v>
          </cell>
          <cell r="G1635">
            <v>0.84</v>
          </cell>
        </row>
        <row r="1636">
          <cell r="A1636" t="str">
            <v>98001</v>
          </cell>
          <cell r="B1636" t="str">
            <v>ACRÉSCIMO PARA POÇO DE VISITA RETANGULAR PARA ESGOTO, EM ALVENARIA COM BLOCOS DE CONCRETO, DIMENSÕES INTERNAS = 1X2,5 M. AF_12/2020</v>
          </cell>
          <cell r="C1636" t="str">
            <v>M</v>
          </cell>
          <cell r="D1636">
            <v>2138.7199999999998</v>
          </cell>
          <cell r="E1636">
            <v>801.54</v>
          </cell>
          <cell r="F1636">
            <v>1335.48</v>
          </cell>
          <cell r="G1636">
            <v>0.98</v>
          </cell>
        </row>
        <row r="1637">
          <cell r="A1637" t="str">
            <v>98002</v>
          </cell>
          <cell r="B1637" t="str">
            <v>BASE PARA POÇO DE VISITA RETANGULAR PARA ESGOTO, EM ALVENARIA COM BLOCOS DE CONCRETO, DIMENSÕES INTERNAS = 1X3 M, PROFUNDIDADE = 1,40 M, EXCLUINDO TAMPÃO. AF_12/2020_PA</v>
          </cell>
          <cell r="C1637" t="str">
            <v>UN</v>
          </cell>
          <cell r="D1637">
            <v>5482.8</v>
          </cell>
          <cell r="E1637">
            <v>1715.05</v>
          </cell>
          <cell r="F1637">
            <v>3677.24</v>
          </cell>
          <cell r="G1637">
            <v>86.59</v>
          </cell>
        </row>
        <row r="1638">
          <cell r="A1638" t="str">
            <v>98003</v>
          </cell>
          <cell r="B1638" t="str">
            <v>ACRÉSCIMO PARA POÇO DE VISITA RETANGULAR PARA ESGOTO, EM ALVENARIA COM BLOCOS DE CONCRETO, DIMENSÕES INTERNAS = 1X3 M. AF_12/2020</v>
          </cell>
          <cell r="C1638" t="str">
            <v>M</v>
          </cell>
          <cell r="D1638">
            <v>2402.4299999999998</v>
          </cell>
          <cell r="E1638">
            <v>901.16</v>
          </cell>
          <cell r="F1638">
            <v>1499.35</v>
          </cell>
          <cell r="G1638">
            <v>1.1100000000000001</v>
          </cell>
        </row>
        <row r="1639">
          <cell r="A1639" t="str">
            <v>98005</v>
          </cell>
          <cell r="B1639" t="str">
            <v>ACRÉSCIMO PARA POÇO DE VISITA RETANGULAR PARA ESGOTO, EM ALVENARIA COM BLOCOS DE CONCRETO, DIMENSÕES INTERNAS = 1X3,5 M. AF_12/2020</v>
          </cell>
          <cell r="C1639" t="str">
            <v>M</v>
          </cell>
          <cell r="D1639">
            <v>2666.11</v>
          </cell>
          <cell r="E1639">
            <v>1000.77</v>
          </cell>
          <cell r="F1639">
            <v>1663.22</v>
          </cell>
          <cell r="G1639">
            <v>1.23</v>
          </cell>
        </row>
        <row r="1640">
          <cell r="A1640" t="str">
            <v>98006</v>
          </cell>
          <cell r="B1640" t="str">
            <v>BASE PARA POÇO DE VISITA RETANGULAR PARA ESGOTO, EM ALVENARIA COM BLOCOS DE CONCRETO, DIMENSÕES INTERNAS = 1X4 M, PROFUNDIDADE = 1,40 M, EXCLUINDO TAMPÃO. AF_12/2020_PA</v>
          </cell>
          <cell r="C1640" t="str">
            <v>UN</v>
          </cell>
          <cell r="D1640">
            <v>6889.58</v>
          </cell>
          <cell r="E1640">
            <v>2147.1999999999998</v>
          </cell>
          <cell r="F1640">
            <v>4629.05</v>
          </cell>
          <cell r="G1640">
            <v>108.34</v>
          </cell>
        </row>
        <row r="1641">
          <cell r="A1641" t="str">
            <v>98007</v>
          </cell>
          <cell r="B1641" t="str">
            <v>ACRÉSCIMO PARA POÇO DE VISITA RETANGULAR PARA ESGOTO, EM ALVENARIA COM BLOCOS DE CONCRETO, DIMENSÕES INTERNAS = 1X4 M. AF_12/2020</v>
          </cell>
          <cell r="C1641" t="str">
            <v>M</v>
          </cell>
          <cell r="D1641">
            <v>2929.74</v>
          </cell>
          <cell r="E1641">
            <v>1100.3699999999999</v>
          </cell>
          <cell r="F1641">
            <v>1827.03</v>
          </cell>
          <cell r="G1641">
            <v>1.37</v>
          </cell>
        </row>
        <row r="1642">
          <cell r="A1642" t="str">
            <v>98008</v>
          </cell>
          <cell r="B1642" t="str">
            <v>BASE PARA POÇO DE VISITA RETANGULAR PARA ESGOTO, EM ALVENARIA COM BLOCOS DE CONCRETO, DIMENSÕES INTERNAS = 1,5X1,5 M, PROFUNDIDADE = 1,45 M, EXCLUINDO TAMPÃO . AF_12/2020_PA</v>
          </cell>
          <cell r="C1642" t="str">
            <v>UN</v>
          </cell>
          <cell r="D1642">
            <v>4149.6000000000004</v>
          </cell>
          <cell r="E1642">
            <v>1278</v>
          </cell>
          <cell r="F1642">
            <v>2824.82</v>
          </cell>
          <cell r="G1642">
            <v>43.78</v>
          </cell>
        </row>
        <row r="1643">
          <cell r="A1643" t="str">
            <v>98009</v>
          </cell>
          <cell r="B1643" t="str">
            <v>ACRÉSCIMO PARA POÇO DE VISITA RETANGULAR PARA ESGOTO, EM ALVENARIA COM BLOCOS DE CONCRETO, DIMENSÕES INTERNAS = 1,5X1,5 M. AF_12/2020</v>
          </cell>
          <cell r="C1643" t="str">
            <v>M</v>
          </cell>
          <cell r="D1643">
            <v>1875.1</v>
          </cell>
          <cell r="E1643">
            <v>701.94</v>
          </cell>
          <cell r="F1643">
            <v>1171.68</v>
          </cell>
          <cell r="G1643">
            <v>0.84</v>
          </cell>
        </row>
        <row r="1644">
          <cell r="A1644" t="str">
            <v>98010</v>
          </cell>
          <cell r="B1644" t="str">
            <v>BASE PARA POÇO DE VISITA RETANGULAR PARA ESGOTO, EM ALVENARIA COM BLOCOS DE CONCRETO, DIMENSÕES INTERNAS = 1,5X2 M, PROFUNDIDADE = 1,40 M, EXCLUINDO TAMPÃO. AF_12/2020_PA</v>
          </cell>
          <cell r="C1644" t="str">
            <v>UN</v>
          </cell>
          <cell r="D1644">
            <v>5068.24</v>
          </cell>
          <cell r="E1644">
            <v>1533.76</v>
          </cell>
          <cell r="F1644">
            <v>3448.12</v>
          </cell>
          <cell r="G1644">
            <v>82.68</v>
          </cell>
        </row>
        <row r="1645">
          <cell r="A1645" t="str">
            <v>98011</v>
          </cell>
          <cell r="B1645" t="str">
            <v>ACRÉSCIMO PARA POÇO DE VISITA RETANGULAR PARA ESGOTO, EM ALVENARIA COM BLOCOS DE CONCRETO, DIMENSÕES INTERNAS = 1,5X2 M. AF_12/2020</v>
          </cell>
          <cell r="C1645" t="str">
            <v>M</v>
          </cell>
          <cell r="D1645">
            <v>2138.7199999999998</v>
          </cell>
          <cell r="E1645">
            <v>801.54</v>
          </cell>
          <cell r="F1645">
            <v>1335.48</v>
          </cell>
          <cell r="G1645">
            <v>0.98</v>
          </cell>
        </row>
        <row r="1646">
          <cell r="A1646" t="str">
            <v>98012</v>
          </cell>
          <cell r="B1646" t="str">
            <v>BASE PARA POÇO DE VISITA RETANGULAR PARA ESGOTO, EM ALVENARIA COM BLOCOS DE CONCRETO, DIMENSÕES INTERNAS = 1,5X2,5 M, PROFUNDIDADE = 1,40 M, EXCLUINDO TAMPÃO. AF_12/2020_PA</v>
          </cell>
          <cell r="C1646" t="str">
            <v>UN</v>
          </cell>
          <cell r="D1646">
            <v>5956.47</v>
          </cell>
          <cell r="E1646">
            <v>1789.55</v>
          </cell>
          <cell r="F1646">
            <v>4065.54</v>
          </cell>
          <cell r="G1646">
            <v>97.01</v>
          </cell>
        </row>
        <row r="1647">
          <cell r="A1647" t="str">
            <v>98013</v>
          </cell>
          <cell r="B1647" t="str">
            <v>ACRÉSCIMO PARA POÇO DE VISITA RETANGULAR PARA ESGOTO, EM ALVENARIA COM BLOCOS DE CONCRETO, DIMENSÕES INTERNAS = 1,5X2,5 M. AF_12/2020</v>
          </cell>
          <cell r="C1647" t="str">
            <v>M</v>
          </cell>
          <cell r="D1647">
            <v>2402.4299999999998</v>
          </cell>
          <cell r="E1647">
            <v>901.16</v>
          </cell>
          <cell r="F1647">
            <v>1499.35</v>
          </cell>
          <cell r="G1647">
            <v>1.1100000000000001</v>
          </cell>
        </row>
        <row r="1648">
          <cell r="A1648" t="str">
            <v>98014</v>
          </cell>
          <cell r="B1648" t="str">
            <v>BASE PARA POÇO DE VISITA RETANGULAR PARA ESGOTO, EM ALVENARIA COM BLOCOS DE CONCRETO, DIMENSÕES INTERNAS = 1,5X3 M, PROFUNDIDADE = 1,40 M, EXCLUINDO TAMPÃO. AF_12/2020_PA</v>
          </cell>
          <cell r="C1648" t="str">
            <v>UN</v>
          </cell>
          <cell r="D1648">
            <v>6844.63</v>
          </cell>
          <cell r="E1648">
            <v>2045.24</v>
          </cell>
          <cell r="F1648">
            <v>4682.96</v>
          </cell>
          <cell r="G1648">
            <v>111.37</v>
          </cell>
        </row>
        <row r="1649">
          <cell r="A1649" t="str">
            <v>98015</v>
          </cell>
          <cell r="B1649" t="str">
            <v>ACRÉSCIMO PARA POÇO DE VISITA RETANGULAR PARA ESGOTO, EM ALVENARIA COM BLOCOS DE CONCRETO, DIMENSÕES INTERNAS = 1,5X3 M. AF_12/2020</v>
          </cell>
          <cell r="C1649" t="str">
            <v>M</v>
          </cell>
          <cell r="D1649">
            <v>2666.11</v>
          </cell>
          <cell r="E1649">
            <v>1000.77</v>
          </cell>
          <cell r="F1649">
            <v>1663.22</v>
          </cell>
          <cell r="G1649">
            <v>1.23</v>
          </cell>
        </row>
        <row r="1650">
          <cell r="A1650" t="str">
            <v>98016</v>
          </cell>
          <cell r="B1650" t="str">
            <v>BASE PARA POÇO DE VISITA RETANGULAR PARA ESGOTO, EM ALVENARIA COM BLOCOS DE CONCRETO, DIMENSÕES INTERNAS = 1,5X3,5 M, PROFUNDIDADE = 1,40 M, EXCLUINDO TAMPÃO. AF_12/2020_PA</v>
          </cell>
          <cell r="C1650" t="str">
            <v>UN</v>
          </cell>
          <cell r="D1650">
            <v>7732.91</v>
          </cell>
          <cell r="E1650">
            <v>2301</v>
          </cell>
          <cell r="F1650">
            <v>5300.43</v>
          </cell>
          <cell r="G1650">
            <v>125.72</v>
          </cell>
        </row>
        <row r="1651">
          <cell r="A1651" t="str">
            <v>98017</v>
          </cell>
          <cell r="B1651" t="str">
            <v>ACRÉSCIMO PARA POÇO DE VISITA RETANGULAR PARA ESGOTO, EM ALVENARIA COM BLOCOS DE CONCRETO, DIMENSÕES INTERNAS = 1,5X3,5 M. AF_12/2020</v>
          </cell>
          <cell r="C1651" t="str">
            <v>M</v>
          </cell>
          <cell r="D1651">
            <v>2929.74</v>
          </cell>
          <cell r="E1651">
            <v>1100.3699999999999</v>
          </cell>
          <cell r="F1651">
            <v>1827.03</v>
          </cell>
          <cell r="G1651">
            <v>1.37</v>
          </cell>
        </row>
        <row r="1652">
          <cell r="A1652" t="str">
            <v>98018</v>
          </cell>
          <cell r="B1652" t="str">
            <v>BASE PARA POÇO DE VISITA RETANGULAR PARA ESGOTO, EM ALVENARIA COM BLOCOS DE CONCRETO, DIMENSÕES INTERNAS = 1,5X4 M, PROFUNDIDADE = 1,40 M, EXCLUINDO TAMPÃO. AF_12/2020_PA</v>
          </cell>
          <cell r="C1652" t="str">
            <v>UN</v>
          </cell>
          <cell r="D1652">
            <v>8621.1</v>
          </cell>
          <cell r="E1652">
            <v>2556.79</v>
          </cell>
          <cell r="F1652">
            <v>5917.77</v>
          </cell>
          <cell r="G1652">
            <v>140.1</v>
          </cell>
        </row>
        <row r="1653">
          <cell r="A1653" t="str">
            <v>98019</v>
          </cell>
          <cell r="B1653" t="str">
            <v>ACRÉSCIMO PARA POÇO DE VISITA RETANGULAR PARA ESGOTO, EM ALVENARIA COM BLOCOS DE CONCRETO, DIMENSÕES INTERNAS = 1,5X4 M. AF_12/2020</v>
          </cell>
          <cell r="C1653" t="str">
            <v>M</v>
          </cell>
          <cell r="D1653">
            <v>3217.21</v>
          </cell>
          <cell r="E1653">
            <v>1208.1199999999999</v>
          </cell>
          <cell r="F1653">
            <v>2006.5</v>
          </cell>
          <cell r="G1653">
            <v>1.51</v>
          </cell>
        </row>
        <row r="1654">
          <cell r="A1654" t="str">
            <v>98020</v>
          </cell>
          <cell r="B1654" t="str">
            <v>BASE PARA POÇO DE VISITA RETANGULAR PARA ESGOTO, EM ALVENARIA COM BLOCOS DE CONCRETO, DIMENSÕES INTERNAS = 2X2 M, PROFUNDIDADE = 1,40 M, EXCLUINDO TAMPÃO. AF_12/2020_PA</v>
          </cell>
          <cell r="C1654" t="str">
            <v>UN</v>
          </cell>
          <cell r="D1654">
            <v>6126.78</v>
          </cell>
          <cell r="E1654">
            <v>1833.36</v>
          </cell>
          <cell r="F1654">
            <v>4221.5600000000004</v>
          </cell>
          <cell r="G1654">
            <v>67.33</v>
          </cell>
        </row>
        <row r="1655">
          <cell r="A1655" t="str">
            <v>98021</v>
          </cell>
          <cell r="B1655" t="str">
            <v>ACRÉSCIMO PARA POÇO DE VISITA RETANGULAR PARA ESGOTO, EM ALVENARIA COM BLOCOS DE CONCRETO, DIMENSÕES INTERNAS = 2X2 M. AF_12/2020</v>
          </cell>
          <cell r="C1655" t="str">
            <v>M</v>
          </cell>
          <cell r="D1655">
            <v>2426.27</v>
          </cell>
          <cell r="E1655">
            <v>909.31</v>
          </cell>
          <cell r="F1655">
            <v>1515</v>
          </cell>
          <cell r="G1655">
            <v>1.1299999999999999</v>
          </cell>
        </row>
        <row r="1656">
          <cell r="A1656" t="str">
            <v>98022</v>
          </cell>
          <cell r="B1656" t="str">
            <v>BASE PARA POÇO DE VISITA RETANGULAR PARA ESGOTO, EM ALVENARIA COM BLOCOS DE CONCRETO, DIMENSÕES INTERNAS = 2X2,5 M, PROFUNDIDADE = 1,40 M, EXCLUINDO TAMPÃO. AF_12/2020_PA</v>
          </cell>
          <cell r="C1656" t="str">
            <v>UN</v>
          </cell>
          <cell r="D1656">
            <v>7185.42</v>
          </cell>
          <cell r="E1656">
            <v>2128.42</v>
          </cell>
          <cell r="F1656">
            <v>4973.1899999999996</v>
          </cell>
          <cell r="G1656">
            <v>78.430000000000007</v>
          </cell>
        </row>
        <row r="1657">
          <cell r="A1657" t="str">
            <v>98023</v>
          </cell>
          <cell r="B1657" t="str">
            <v>ACRÉSCIMO PARA POÇO DE VISITA RETANGULAR PARA ESGOTO, EM ALVENARIA COM BLOCOS DE CONCRETO, DIMENSÕES INTERNAS = 2X2,5 M. AF_12/2020</v>
          </cell>
          <cell r="C1657" t="str">
            <v>M</v>
          </cell>
          <cell r="D1657">
            <v>2689.88</v>
          </cell>
          <cell r="E1657">
            <v>1008.9</v>
          </cell>
          <cell r="F1657">
            <v>1678.82</v>
          </cell>
          <cell r="G1657">
            <v>1.25</v>
          </cell>
        </row>
        <row r="1658">
          <cell r="A1658" t="str">
            <v>98024</v>
          </cell>
          <cell r="B1658" t="str">
            <v>BASE PARA POÇO DE VISITA RETANGULAR PARA ESGOTO, EM ALVENARIA COM BLOCOS DE CONCRETO, DIMENSÕES INTERNAS = 2X3 M, PROFUNDIDADE = 1,40 M, EXCLUINDO TAMPÃO. AF_12/2020_PA</v>
          </cell>
          <cell r="C1658" t="str">
            <v>UN</v>
          </cell>
          <cell r="D1658">
            <v>8311.34</v>
          </cell>
          <cell r="E1658">
            <v>2423.5700000000002</v>
          </cell>
          <cell r="F1658">
            <v>5738.05</v>
          </cell>
          <cell r="G1658">
            <v>143.51</v>
          </cell>
        </row>
        <row r="1659">
          <cell r="A1659" t="str">
            <v>98025</v>
          </cell>
          <cell r="B1659" t="str">
            <v>ACRÉSCIMO PARA POÇO DE VISITA RETANGULAR PARA ESGOTO, EM ALVENARIA COM BLOCOS DE CONCRETO, DIMENSÕES INTERNAS = 2X3 M. AF_12/2020</v>
          </cell>
          <cell r="C1659" t="str">
            <v>M</v>
          </cell>
          <cell r="D1659">
            <v>2953.58</v>
          </cell>
          <cell r="E1659">
            <v>1108.52</v>
          </cell>
          <cell r="F1659">
            <v>1842.68</v>
          </cell>
          <cell r="G1659">
            <v>1.39</v>
          </cell>
        </row>
        <row r="1660">
          <cell r="A1660" t="str">
            <v>98026</v>
          </cell>
          <cell r="B1660" t="str">
            <v>BASE PARA POÇO DE VISITA RETANGULAR PARA ESGOTO, EM ALVENARIA COM BLOCOS DE CONCRETO, DIMENSÕES INTERNAS = 2X3,5 M, PROFUNDIDADE = 1,40 M, EXCLUINDO TAMPÃO. AF_12/2020_PA</v>
          </cell>
          <cell r="C1660" t="str">
            <v>UN</v>
          </cell>
          <cell r="D1660">
            <v>9378.5</v>
          </cell>
          <cell r="E1660">
            <v>2718.77</v>
          </cell>
          <cell r="F1660">
            <v>6491.33</v>
          </cell>
          <cell r="G1660">
            <v>161.34</v>
          </cell>
        </row>
        <row r="1661">
          <cell r="A1661" t="str">
            <v>98027</v>
          </cell>
          <cell r="B1661" t="str">
            <v>ACRÉSCIMO PARA POÇO DE VISITA RETANGULAR PARA ESGOTO, EM ALVENARIA COM BLOCOS DE CONCRETO, DIMENSÕES INTERNAS = 2X3,5 M. AF_12/2020</v>
          </cell>
          <cell r="C1661" t="str">
            <v>M</v>
          </cell>
          <cell r="D1661">
            <v>3217.21</v>
          </cell>
          <cell r="E1661">
            <v>1208.1199999999999</v>
          </cell>
          <cell r="F1661">
            <v>2006.5</v>
          </cell>
          <cell r="G1661">
            <v>1.51</v>
          </cell>
        </row>
        <row r="1662">
          <cell r="A1662" t="str">
            <v>98028</v>
          </cell>
          <cell r="B1662" t="str">
            <v>BASE PARA POÇO DE VISITA RETANGULAR PARA ESGOTO, EM ALVENARIA COM BLOCOS DE CONCRETO, DIMENSÕES INTERNAS = 2X4 M, PROFUNDIDADE = 1,40 M, EXCLUINDO TAMPÃO. AF_12/2020_PA</v>
          </cell>
          <cell r="C1662" t="str">
            <v>UN</v>
          </cell>
          <cell r="D1662">
            <v>10445.68</v>
          </cell>
          <cell r="E1662">
            <v>3013.96</v>
          </cell>
          <cell r="F1662">
            <v>7244.63</v>
          </cell>
          <cell r="G1662">
            <v>179.2</v>
          </cell>
        </row>
        <row r="1663">
          <cell r="A1663" t="str">
            <v>98029</v>
          </cell>
          <cell r="B1663" t="str">
            <v>ACRÉSCIMO PARA POÇO DE VISITA RETANGULAR PARA ESGOTO, EM ALVENARIA COM BLOCOS DE CONCRETO, DIMENSÕES INTERNAS = 2X4 M. AF_12/2020</v>
          </cell>
          <cell r="C1663" t="str">
            <v>M</v>
          </cell>
          <cell r="D1663">
            <v>3485.78</v>
          </cell>
          <cell r="E1663">
            <v>1309.43</v>
          </cell>
          <cell r="F1663">
            <v>2173.54</v>
          </cell>
          <cell r="G1663">
            <v>1.65</v>
          </cell>
        </row>
        <row r="1664">
          <cell r="A1664" t="str">
            <v>98030</v>
          </cell>
          <cell r="B1664" t="str">
            <v>BASE PARA POÇO DE VISITA RETANGULAR PARA ESGOTO, EM ALVENARIA COM BLOCOS DE CONCRETO, DIMENSÕES INTERNAS = 2,5X2,5 M, PROFUNDIDADE = 1,40 M, EXCLUINDO TAMPÃO. AF_12/2020_PA</v>
          </cell>
          <cell r="C1664" t="str">
            <v>UN</v>
          </cell>
          <cell r="D1664">
            <v>8530.85</v>
          </cell>
          <cell r="E1664">
            <v>2404.25</v>
          </cell>
          <cell r="F1664">
            <v>5973.23</v>
          </cell>
          <cell r="G1664">
            <v>146.97999999999999</v>
          </cell>
        </row>
        <row r="1665">
          <cell r="A1665" t="str">
            <v>98031</v>
          </cell>
          <cell r="B1665" t="str">
            <v>ACRÉSCIMO PARA POÇO DE VISITA RETANGULAR PARA ESGOTO, EM ALVENARIA COM BLOCOS DE CONCRETO, DIMENSÕES INTERNAS = 2,5X2,5 M. AF_12/2020</v>
          </cell>
          <cell r="C1665" t="str">
            <v>M</v>
          </cell>
          <cell r="D1665">
            <v>2958.54</v>
          </cell>
          <cell r="E1665">
            <v>1110.19</v>
          </cell>
          <cell r="F1665">
            <v>1845.95</v>
          </cell>
          <cell r="G1665">
            <v>1.4</v>
          </cell>
        </row>
        <row r="1666">
          <cell r="A1666" t="str">
            <v>98032</v>
          </cell>
          <cell r="B1666" t="str">
            <v>BASE PARA POÇO DE VISITA RETANGULAR PARA ESGOTO, EM ALVENARIA COM BLOCOS DE CONCRETO, DIMENSÕES INTERNAS = 2,5X3 M, PROFUNDIDADE = 1,40 M, EXCLUINDO TAMPÃO. AF_12/2020_PA</v>
          </cell>
          <cell r="C1666" t="str">
            <v>UN</v>
          </cell>
          <cell r="D1666">
            <v>9825.25</v>
          </cell>
          <cell r="E1666">
            <v>2740.01</v>
          </cell>
          <cell r="F1666">
            <v>6909.49</v>
          </cell>
          <cell r="G1666">
            <v>168.37</v>
          </cell>
        </row>
        <row r="1667">
          <cell r="A1667" t="str">
            <v>98033</v>
          </cell>
          <cell r="B1667" t="str">
            <v>ACRÉSCIMO PARA POÇO DE VISITA RETANGULAR PARA ESGOTO, EM ALVENARIA COM BLOCOS DE CONCRETO, DIMENSÕES INTERNAS = 2,5X3 M. AF_12/2020</v>
          </cell>
          <cell r="C1667" t="str">
            <v>M</v>
          </cell>
          <cell r="D1667">
            <v>3222.17</v>
          </cell>
          <cell r="E1667">
            <v>1209.83</v>
          </cell>
          <cell r="F1667">
            <v>2009.74</v>
          </cell>
          <cell r="G1667">
            <v>1.52</v>
          </cell>
        </row>
        <row r="1668">
          <cell r="A1668" t="str">
            <v>98034</v>
          </cell>
          <cell r="B1668" t="str">
            <v>BASE PARA POÇO DE VISITA RETANGULAR PARA ESGOTO, EM ALVENARIA COM BLOCOS DE CONCRETO, DIMENSÕES INTERNAS = 2,5X3,5 M, PROFUNDIDADE = 1,40 M, EXCLUINDO TAMPÃO. AF_12/2020_PA</v>
          </cell>
          <cell r="C1668" t="str">
            <v>UN</v>
          </cell>
          <cell r="D1668">
            <v>11119.65</v>
          </cell>
          <cell r="E1668">
            <v>3075.73</v>
          </cell>
          <cell r="F1668">
            <v>7845.85</v>
          </cell>
          <cell r="G1668">
            <v>189.69</v>
          </cell>
        </row>
        <row r="1669">
          <cell r="A1669" t="str">
            <v>98035</v>
          </cell>
          <cell r="B1669" t="str">
            <v>ACRÉSCIMO PARA POÇO DE VISITA RETANGULAR PARA ESGOTO, EM ALVENARIA COM BLOCOS DE CONCRETO, DIMENSÕES INTERNAS = 2,5X3,5 M. AF_12/2020</v>
          </cell>
          <cell r="C1669" t="str">
            <v>M</v>
          </cell>
          <cell r="D1669">
            <v>3485.78</v>
          </cell>
          <cell r="E1669">
            <v>1309.43</v>
          </cell>
          <cell r="F1669">
            <v>2173.54</v>
          </cell>
          <cell r="G1669">
            <v>1.65</v>
          </cell>
        </row>
        <row r="1670">
          <cell r="A1670" t="str">
            <v>98036</v>
          </cell>
          <cell r="B1670" t="str">
            <v>BASE PARA POÇO DE VISITA RETANGULAR PARA ESGOTO, EM ALVENARIA COM BLOCOS DE CONCRETO, DIMENSÕES INTERNAS = 2,5X4 M, PROFUNDIDADE = 1,40 M, EXCLUINDO TAMPÃO. AF_12/2020_PA</v>
          </cell>
          <cell r="C1670" t="str">
            <v>UN</v>
          </cell>
          <cell r="D1670">
            <v>12414.04</v>
          </cell>
          <cell r="E1670">
            <v>3411.47</v>
          </cell>
          <cell r="F1670">
            <v>8782.15</v>
          </cell>
          <cell r="G1670">
            <v>211.04</v>
          </cell>
        </row>
        <row r="1671">
          <cell r="A1671" t="str">
            <v>98037</v>
          </cell>
          <cell r="B1671" t="str">
            <v>ACRÉSCIMO PARA POÇO DE VISITA RETANGULAR PARA ESGOTO, EM ALVENARIA COM BLOCOS DE CONCRETO, DIMENSÕES INTERNAS = 2,5X4 M. AF_12/2020</v>
          </cell>
          <cell r="C1671" t="str">
            <v>M</v>
          </cell>
          <cell r="D1671">
            <v>3754.38</v>
          </cell>
          <cell r="E1671">
            <v>1410.7</v>
          </cell>
          <cell r="F1671">
            <v>2340.65</v>
          </cell>
          <cell r="G1671">
            <v>1.78</v>
          </cell>
        </row>
        <row r="1672">
          <cell r="A1672" t="str">
            <v>98038</v>
          </cell>
          <cell r="B1672" t="str">
            <v>BASE PARA POÇO DE VISITA RETANGULAR PARA ESGOTO, EM ALVENARIA COM BLOCOS DE CONCRETO, DIMENSÕES INTERNAS = 3X3 M, PROFUNDIDADE = 1,40 M, EXCLUINDO TAMPÃO. AF_12/2020_PA</v>
          </cell>
          <cell r="C1672" t="str">
            <v>UN</v>
          </cell>
          <cell r="D1672">
            <v>11365.79</v>
          </cell>
          <cell r="E1672">
            <v>3116.3</v>
          </cell>
          <cell r="F1672">
            <v>8047.76</v>
          </cell>
          <cell r="G1672">
            <v>193.19</v>
          </cell>
        </row>
        <row r="1673">
          <cell r="A1673" t="str">
            <v>98039</v>
          </cell>
          <cell r="B1673" t="str">
            <v>ACRÉSCIMO PARA POÇO DE VISITA RETANGULAR PARA ESGOTO, EM ALVENARIA COM BLOCOS DE CONCRETO, DIMENSÕES INTERNAS = 3X3 M. AF_12/2020</v>
          </cell>
          <cell r="C1673" t="str">
            <v>M</v>
          </cell>
          <cell r="D1673">
            <v>3490.74</v>
          </cell>
          <cell r="E1673">
            <v>1311.1</v>
          </cell>
          <cell r="F1673">
            <v>2176.81</v>
          </cell>
          <cell r="G1673">
            <v>1.66</v>
          </cell>
        </row>
        <row r="1674">
          <cell r="A1674" t="str">
            <v>98040</v>
          </cell>
          <cell r="B1674" t="str">
            <v>BASE PARA POÇO DE VISITA RETANGULAR PARA ESGOTO, EM ALVENARIA COM BLOCOS DE CONCRETO, DIMENSÕES INTERNAS = 3X3,5 M, PROFUNDIDADE = 1,40 M, EXCLUINDO TAMPÃO. AF_12/2020_PA</v>
          </cell>
          <cell r="C1674" t="str">
            <v>UN</v>
          </cell>
          <cell r="D1674">
            <v>12857.43</v>
          </cell>
          <cell r="E1674">
            <v>3491.82</v>
          </cell>
          <cell r="F1674">
            <v>9137.86</v>
          </cell>
          <cell r="G1674">
            <v>218.04</v>
          </cell>
        </row>
        <row r="1675">
          <cell r="A1675" t="str">
            <v>98041</v>
          </cell>
          <cell r="B1675" t="str">
            <v>ACRÉSCIMO PARA POÇO DE VISITA RETANGULAR PARA ESGOTO, EM ALVENARIA COM BLOCOS DE CONCRETO, DIMENSÕES INTERNAS = 3X3,5 M. AF_12/2020</v>
          </cell>
          <cell r="C1675" t="str">
            <v>M</v>
          </cell>
          <cell r="D1675">
            <v>3754.38</v>
          </cell>
          <cell r="E1675">
            <v>1410.7</v>
          </cell>
          <cell r="F1675">
            <v>2340.65</v>
          </cell>
          <cell r="G1675">
            <v>1.78</v>
          </cell>
        </row>
        <row r="1676">
          <cell r="A1676" t="str">
            <v>98042</v>
          </cell>
          <cell r="B1676" t="str">
            <v>BASE PARA POÇO DE VISITA RETANGULAR PARA ESGOTO, EM ALVENARIA COM BLOCOS DE CONCRETO, DIMENSÕES INTERNAS = 3X4 M, PROFUNDIDADE = 1,40 M, EXCLUINDO TAMPÃO. AF_12/2020_PA</v>
          </cell>
          <cell r="C1676" t="str">
            <v>UN</v>
          </cell>
          <cell r="D1676">
            <v>14349.11</v>
          </cell>
          <cell r="E1676">
            <v>3867.37</v>
          </cell>
          <cell r="F1676">
            <v>10228.02</v>
          </cell>
          <cell r="G1676">
            <v>242.86</v>
          </cell>
        </row>
        <row r="1677">
          <cell r="A1677" t="str">
            <v>98043</v>
          </cell>
          <cell r="B1677" t="str">
            <v>ACRÉSCIMO PARA POÇO DE VISITA RETANGULAR PARA ESGOTO, EM ALVENARIA COM BLOCOS DE CONCRETO, DIMENSÕES INTERNAS = 3X4 M. AF_12/2020</v>
          </cell>
          <cell r="C1677" t="str">
            <v>M</v>
          </cell>
          <cell r="D1677">
            <v>4023.04</v>
          </cell>
          <cell r="E1677">
            <v>1512.02</v>
          </cell>
          <cell r="F1677">
            <v>2507.7600000000002</v>
          </cell>
          <cell r="G1677">
            <v>1.92</v>
          </cell>
        </row>
        <row r="1678">
          <cell r="A1678" t="str">
            <v>98044</v>
          </cell>
          <cell r="B1678" t="str">
            <v>BASE PARA POÇO DE VISITA RETANGULAR PARA ESGOTO, EM ALVENARIA COM BLOCOS DE CONCRETO, DIMENSÕES INTERNAS = 3,5X3,5 M, PROFUNDIDADE = 1,40 M, EXCLUINDO TAMPÃO. AF_12/2020_PA</v>
          </cell>
          <cell r="C1678" t="str">
            <v>UN</v>
          </cell>
          <cell r="D1678">
            <v>14595.34</v>
          </cell>
          <cell r="E1678">
            <v>3907.9</v>
          </cell>
          <cell r="F1678">
            <v>10430.08</v>
          </cell>
          <cell r="G1678">
            <v>246.34</v>
          </cell>
        </row>
        <row r="1679">
          <cell r="A1679" t="str">
            <v>98045</v>
          </cell>
          <cell r="B1679" t="str">
            <v>ACRÉSCIMO PARA POÇO DE VISITA RETANGULAR PARA ESGOTO, EM ALVENARIA COM BLOCOS DE CONCRETO, DIMENSÕES INTERNAS = 3,5X3,5 M. AF_12/2020</v>
          </cell>
          <cell r="C1679" t="str">
            <v>M</v>
          </cell>
          <cell r="D1679">
            <v>4023.04</v>
          </cell>
          <cell r="E1679">
            <v>1512.02</v>
          </cell>
          <cell r="F1679">
            <v>2507.7600000000002</v>
          </cell>
          <cell r="G1679">
            <v>1.92</v>
          </cell>
        </row>
        <row r="1680">
          <cell r="A1680" t="str">
            <v>98046</v>
          </cell>
          <cell r="B1680" t="str">
            <v>BASE PARA POÇO DE VISITA RETANGULAR PARA ESGOTO, EM ALVENARIA COM BLOCOS DE CONCRETO, DIMENSÕES INTERNAS = 3,5X4 M, PROFUNDIDADE = 1,40 M, EXCLUINDO TAMPÃO. AF_12/2020_PA</v>
          </cell>
          <cell r="C1680" t="str">
            <v>UN</v>
          </cell>
          <cell r="D1680">
            <v>16284.08</v>
          </cell>
          <cell r="E1680">
            <v>4323.16</v>
          </cell>
          <cell r="F1680">
            <v>11673.88</v>
          </cell>
          <cell r="G1680">
            <v>274.69</v>
          </cell>
        </row>
        <row r="1681">
          <cell r="A1681" t="str">
            <v>98047</v>
          </cell>
          <cell r="B1681" t="str">
            <v>ACRÉSCIMO PARA POÇO DE VISITA RETANGULAR PARA ESGOTO, EM ALVENARIA COM BLOCOS DE CONCRETO, DIMENSÕES INTERNAS = 3,5X4 M. AF_12/2020</v>
          </cell>
          <cell r="C1681" t="str">
            <v>M</v>
          </cell>
          <cell r="D1681">
            <v>4291.6400000000003</v>
          </cell>
          <cell r="E1681">
            <v>1613.29</v>
          </cell>
          <cell r="F1681">
            <v>2674.86</v>
          </cell>
          <cell r="G1681">
            <v>2.0699999999999998</v>
          </cell>
        </row>
        <row r="1682">
          <cell r="A1682" t="str">
            <v>98048</v>
          </cell>
          <cell r="B1682" t="str">
            <v>BASE PARA POÇO DE VISITA RETANGULAR PARA ESGOTO, EM ALVENARIA COM BLOCOS DE CONCRETO, DIMENSÕES INTERNAS = 4X4 M, PROFUNDIDADE = 1,45 M, EXCLUINDO TAMPÃO. AF_12/2020_PA</v>
          </cell>
          <cell r="C1682" t="str">
            <v>UN</v>
          </cell>
          <cell r="D1682">
            <v>18219.150000000001</v>
          </cell>
          <cell r="E1682">
            <v>4779.03</v>
          </cell>
          <cell r="F1682">
            <v>13119.77</v>
          </cell>
          <cell r="G1682">
            <v>306.52999999999997</v>
          </cell>
        </row>
        <row r="1683">
          <cell r="A1683" t="str">
            <v>98049</v>
          </cell>
          <cell r="B1683" t="str">
            <v>ACRÉSCIMO PARA POÇO DE VISITA RETANGULAR PARA ESGOTO, EM ALVENARIA COM BLOCOS DE CONCRETO, DIMENSÕES INTERNAS = 4X4 M. AF_12/2020</v>
          </cell>
          <cell r="C1683" t="str">
            <v>M</v>
          </cell>
          <cell r="D1683">
            <v>4511.7</v>
          </cell>
          <cell r="E1683">
            <v>1698.02</v>
          </cell>
          <cell r="F1683">
            <v>2810.08</v>
          </cell>
          <cell r="G1683">
            <v>2.13</v>
          </cell>
        </row>
        <row r="1684">
          <cell r="A1684" t="str">
            <v>98050</v>
          </cell>
          <cell r="B1684" t="str">
            <v>CHAMINÉ CIRCULAR PARA POÇO DE VISITA PARA ESGOTO, EM CONCRETO PRÉ-MOLDADO, DIÂMETRO INTERNO = 0,6 M. AF_12/2020</v>
          </cell>
          <cell r="C1684" t="str">
            <v>M</v>
          </cell>
          <cell r="D1684">
            <v>283.04000000000002</v>
          </cell>
          <cell r="E1684">
            <v>17.14</v>
          </cell>
          <cell r="F1684">
            <v>256.17</v>
          </cell>
          <cell r="G1684">
            <v>9.73</v>
          </cell>
        </row>
        <row r="1685">
          <cell r="A1685" t="str">
            <v>98051</v>
          </cell>
          <cell r="B1685" t="str">
            <v>CHAMINÉ CIRCULAR PARA POÇO DE VISITA PARA ESGOTO, EM ALVENARIA COM TIJOLOS CERÂMICOS MACIÇOS, DIÂMETRO INTERNO = 0,6 M. AF_12/2020</v>
          </cell>
          <cell r="C1685" t="str">
            <v>M</v>
          </cell>
          <cell r="D1685">
            <v>954.23</v>
          </cell>
          <cell r="E1685">
            <v>362.63</v>
          </cell>
          <cell r="F1685">
            <v>590.54</v>
          </cell>
          <cell r="G1685">
            <v>0.62</v>
          </cell>
        </row>
        <row r="1686">
          <cell r="A1686" t="str">
            <v>98405</v>
          </cell>
          <cell r="B1686" t="str">
            <v>BASE PARA POÇO DE VISITA CIRCULAR PARA  ESGOTO, EM ALVENARIA COM TIJOLOS CERÂMICOS MACIÇOS, DIÂMETRO INTERNO = 1,0 M, PROFUNDIDADE = 1,40 M, EXCLUINDO TAMPÃO. AF_12/2020_PA</v>
          </cell>
          <cell r="C1686" t="str">
            <v>UN</v>
          </cell>
          <cell r="D1686">
            <v>2611.38</v>
          </cell>
          <cell r="E1686">
            <v>863.83</v>
          </cell>
          <cell r="F1686">
            <v>1717.21</v>
          </cell>
          <cell r="G1686">
            <v>28.67</v>
          </cell>
        </row>
        <row r="1687">
          <cell r="A1687" t="str">
            <v>98406</v>
          </cell>
          <cell r="B1687" t="str">
            <v>BASE PARA POÇO DE VISITA RETANGULAR PARA ESGOTO, EM ALVENARIA COM BLOCOS DE CONCRETO, DIMENSÕES INTERNAS = 1X3,5 M, PROFUNDIDADE = 1,40 M, EXCLUINDO TAMPÃO. AF_12/2020_PA</v>
          </cell>
          <cell r="C1687" t="str">
            <v>UN</v>
          </cell>
          <cell r="D1687">
            <v>6186.17</v>
          </cell>
          <cell r="E1687">
            <v>1931.11</v>
          </cell>
          <cell r="F1687">
            <v>4153.1400000000003</v>
          </cell>
          <cell r="G1687">
            <v>97.48</v>
          </cell>
        </row>
        <row r="1688">
          <cell r="A1688" t="str">
            <v>98407</v>
          </cell>
          <cell r="B1688" t="str">
            <v>BASE PARA POÇO DE VISITA RETANGULAR PARA ESGOTO, EM ALVENARIA COM BLOCOS DE CONCRETO, DIMENSÕES INTERNAS = 1X2 M, PROFUNDIDADE = 1,40 M, EXCLUINDO TAMPÃO. AF_12/2020_PA</v>
          </cell>
          <cell r="C1688" t="str">
            <v>UN</v>
          </cell>
          <cell r="D1688">
            <v>4047.32</v>
          </cell>
          <cell r="E1688">
            <v>1282.8499999999999</v>
          </cell>
          <cell r="F1688">
            <v>2719.8</v>
          </cell>
          <cell r="G1688">
            <v>41.79</v>
          </cell>
        </row>
        <row r="1689">
          <cell r="A1689" t="str">
            <v>98408</v>
          </cell>
          <cell r="B1689" t="str">
            <v>BASE PARA POÇO DE VISITA RETANGULAR PARA ESGOTO, EM ALVENARIA COM BLOCOS DE CONCRETO, DIMENSÕES INTERNAS = 1X2,5 M, PROFUNDIDADE = 1,40 M, EXCLUINDO TAMPÃO. AF_12/2020_PA</v>
          </cell>
          <cell r="C1689" t="str">
            <v>UN</v>
          </cell>
          <cell r="D1689">
            <v>4745.88</v>
          </cell>
          <cell r="E1689">
            <v>1498.99</v>
          </cell>
          <cell r="F1689">
            <v>3194.79</v>
          </cell>
          <cell r="G1689">
            <v>48.7</v>
          </cell>
        </row>
        <row r="1690">
          <cell r="A1690" t="str">
            <v>98409</v>
          </cell>
          <cell r="B1690" t="str">
            <v>ACRÉSCIMO PARA POÇO DE VISITA CIRCULAR PARA ESGOTO, EM CONCRETO PRÉ-MOLDADO, DIÂMETRO INTERNO = 0,8 M. AF_12/2020</v>
          </cell>
          <cell r="C1690" t="str">
            <v>M</v>
          </cell>
          <cell r="D1690">
            <v>388.11</v>
          </cell>
          <cell r="E1690">
            <v>28.32</v>
          </cell>
          <cell r="F1690">
            <v>342.57</v>
          </cell>
          <cell r="G1690">
            <v>17.21</v>
          </cell>
        </row>
        <row r="1691">
          <cell r="A1691" t="str">
            <v>98410</v>
          </cell>
          <cell r="B1691" t="str">
            <v>BASE PARA POÇO DE VISITA CIRCULAR PARA ESGOTO, EM CONCRETO PRÉ-MOLDADO, DIÂMETRO INTERNO = 1,0 M, PROFUNDIDADE = 1,35 M, EXCLUINDO TAMPÃO. AF_12/2020_PA</v>
          </cell>
          <cell r="C1691" t="str">
            <v>UN</v>
          </cell>
          <cell r="D1691">
            <v>1296.68</v>
          </cell>
          <cell r="E1691">
            <v>220.68</v>
          </cell>
          <cell r="F1691">
            <v>1025.5999999999999</v>
          </cell>
          <cell r="G1691">
            <v>49.95</v>
          </cell>
        </row>
        <row r="1692">
          <cell r="A1692" t="str">
            <v>99240</v>
          </cell>
          <cell r="B1692" t="str">
            <v>ACRÉSCIMO PARA POÇO DE VISITA CIRCULAR PARA DRENAGEM, EM CONCRETO PRÉ-MOLDADO, DIÂMETRO INTERNO = 1,2 M. AF_12/2020</v>
          </cell>
          <cell r="C1692" t="str">
            <v>M</v>
          </cell>
          <cell r="D1692">
            <v>677.43</v>
          </cell>
          <cell r="E1692">
            <v>39.44</v>
          </cell>
          <cell r="F1692">
            <v>614.74</v>
          </cell>
          <cell r="G1692">
            <v>23.24</v>
          </cell>
        </row>
        <row r="1693">
          <cell r="A1693" t="str">
            <v>99241</v>
          </cell>
          <cell r="B1693" t="str">
            <v>ACRÉSCIMO PARA POÇO DE VISITA RETANGULAR PARA DRENAGEM, EM ALVENARIA COM BLOCOS DE CONCRETO, DIMENSÕES INTERNAS = 1,5X1,5 M. AF_12/2020</v>
          </cell>
          <cell r="C1693" t="str">
            <v>M</v>
          </cell>
          <cell r="D1693">
            <v>1800.53</v>
          </cell>
          <cell r="E1693">
            <v>698.56</v>
          </cell>
          <cell r="F1693">
            <v>1100.57</v>
          </cell>
          <cell r="G1693">
            <v>0.79</v>
          </cell>
        </row>
        <row r="1694">
          <cell r="A1694" t="str">
            <v>99242</v>
          </cell>
          <cell r="B1694" t="str">
            <v>BASE PARA POÇO DE VISITA CIRCULAR PARA DRENAGEM, EM ALVENARIA COM TIJOLOS CERÂMICOS MACIÇOS, DIÂMETRO INTERNO = 1,2 M, PROFUNDIDADE = 1,40 M, EXCLUINDO TAMPÃO. AF_12/2020_PA</v>
          </cell>
          <cell r="C1694" t="str">
            <v>UN</v>
          </cell>
          <cell r="D1694">
            <v>3006.75</v>
          </cell>
          <cell r="E1694">
            <v>1000.56</v>
          </cell>
          <cell r="F1694">
            <v>1969.93</v>
          </cell>
          <cell r="G1694">
            <v>34.270000000000003</v>
          </cell>
        </row>
        <row r="1695">
          <cell r="A1695" t="str">
            <v>99243</v>
          </cell>
          <cell r="B1695" t="str">
            <v>ACRÉSCIMO PARA POÇO DE VISITA CIRCULAR PARA DRENAGEM, EM ALVENARIA COM TIJOLOS CERÂMICOS MACIÇOS, DIÂMETRO INTERNO = 1,2 M. AF_12/2020</v>
          </cell>
          <cell r="C1695" t="str">
            <v>M</v>
          </cell>
          <cell r="D1695">
            <v>1586.54</v>
          </cell>
          <cell r="E1695">
            <v>660.28</v>
          </cell>
          <cell r="F1695">
            <v>924.78</v>
          </cell>
          <cell r="G1695">
            <v>0.88</v>
          </cell>
        </row>
        <row r="1696">
          <cell r="A1696" t="str">
            <v>99244</v>
          </cell>
          <cell r="B1696" t="str">
            <v>BASE PARA POÇO DE VISITA RETANGULAR PARA DRENAGEM, EM ALVENARIA COM BLOCOS DE CONCRETO, DIMENSÕES INTERNAS = 1,5X2 M, PROFUNDIDADE = 1,40 M, EXCLUINDO TAMPÃO. AF_12/2020_PA</v>
          </cell>
          <cell r="C1696" t="str">
            <v>UN</v>
          </cell>
          <cell r="D1696">
            <v>4946.41</v>
          </cell>
          <cell r="E1696">
            <v>1528.27</v>
          </cell>
          <cell r="F1696">
            <v>3331.93</v>
          </cell>
          <cell r="G1696">
            <v>82.58</v>
          </cell>
        </row>
        <row r="1697">
          <cell r="A1697" t="str">
            <v>99246</v>
          </cell>
          <cell r="B1697" t="str">
            <v>ACRÉSCIMO PARA POÇO DE VISITA CIRCULAR PARA DRENAGEM, EM CONCRETO PRÉ-MOLDADO, DIÂMETRO INTERNO = 1,5 M. AF_12/2020</v>
          </cell>
          <cell r="C1697" t="str">
            <v>M</v>
          </cell>
          <cell r="D1697">
            <v>928.35</v>
          </cell>
          <cell r="E1697">
            <v>50.37</v>
          </cell>
          <cell r="F1697">
            <v>848.19</v>
          </cell>
          <cell r="G1697">
            <v>29.77</v>
          </cell>
        </row>
        <row r="1698">
          <cell r="A1698" t="str">
            <v>99247</v>
          </cell>
          <cell r="B1698" t="str">
            <v>ACRÉSCIMO PARA POÇO DE VISITA RETANGULAR PARA DRENAGEM, EM ALVENARIA COM BLOCOS DE CONCRETO, DIMENSÕES INTERNAS = 1,5X2 M. AF_12/2020</v>
          </cell>
          <cell r="C1698" t="str">
            <v>M</v>
          </cell>
          <cell r="D1698">
            <v>2053.19</v>
          </cell>
          <cell r="E1698">
            <v>797.66</v>
          </cell>
          <cell r="F1698">
            <v>1253.94</v>
          </cell>
          <cell r="G1698">
            <v>0.91</v>
          </cell>
        </row>
        <row r="1699">
          <cell r="A1699" t="str">
            <v>99248</v>
          </cell>
          <cell r="B1699" t="str">
            <v>BASE PARA POÇO DE VISITA CIRCULAR PARA DRENAGEM, EM ALVENARIA COM TIJOLOS CERÂMICOS MACIÇOS, DIÂMETRO INTERNO = 1,50 M, PROFUNDIDADE = 1,40 M, EXCLUINDO TAMPÃO. AF_12/2020_PA</v>
          </cell>
          <cell r="C1699" t="str">
            <v>UN</v>
          </cell>
          <cell r="D1699">
            <v>3867.91</v>
          </cell>
          <cell r="E1699">
            <v>1239.52</v>
          </cell>
          <cell r="F1699">
            <v>2581.88</v>
          </cell>
          <cell r="G1699">
            <v>43.87</v>
          </cell>
        </row>
        <row r="1700">
          <cell r="A1700" t="str">
            <v>99249</v>
          </cell>
          <cell r="B1700" t="str">
            <v>ACRÉSCIMO PARA POÇO DE VISITA CIRCULAR PARA DRENAGEM, EM ALVENARIA COM TIJOLOS CERÂMICOS MACIÇOS, DIÂMETRO INTERNO = 1,5 M. AF_12/2020</v>
          </cell>
          <cell r="C1700" t="str">
            <v>M</v>
          </cell>
          <cell r="D1700">
            <v>1937.55</v>
          </cell>
          <cell r="E1700">
            <v>811.99</v>
          </cell>
          <cell r="F1700">
            <v>1123.82</v>
          </cell>
          <cell r="G1700">
            <v>1.04</v>
          </cell>
        </row>
        <row r="1701">
          <cell r="A1701" t="str">
            <v>99252</v>
          </cell>
          <cell r="B1701" t="str">
            <v>BASE PARA POÇO DE VISITA RETANGULAR PARA DRENAGEM, EM ALVENARIA COM BLOCOS DE CONCRETO, DIMENSÕES INTERNAS = 1X1 M, PROFUNDIDADE = 1,40 M, EXCLUINDO TAMPÃO. AF_12/2020_PA</v>
          </cell>
          <cell r="C1701" t="str">
            <v>UN</v>
          </cell>
          <cell r="D1701">
            <v>2586.75</v>
          </cell>
          <cell r="E1701">
            <v>847.91</v>
          </cell>
          <cell r="F1701">
            <v>1709.22</v>
          </cell>
          <cell r="G1701">
            <v>27.83</v>
          </cell>
        </row>
        <row r="1702">
          <cell r="A1702" t="str">
            <v>99254</v>
          </cell>
          <cell r="B1702" t="str">
            <v>ACRÉSCIMO PARA POÇO DE VISITA RETANGULAR PARA DRENAGEM, EM ALVENARIA COM BLOCOS DE CONCRETO, DIMENSÕES INTERNAS = 1X1 M. AF_12/2020</v>
          </cell>
          <cell r="C1702" t="str">
            <v>M</v>
          </cell>
          <cell r="D1702">
            <v>1295.1300000000001</v>
          </cell>
          <cell r="E1702">
            <v>500.36</v>
          </cell>
          <cell r="F1702">
            <v>793.76</v>
          </cell>
          <cell r="G1702">
            <v>0.56000000000000005</v>
          </cell>
        </row>
        <row r="1703">
          <cell r="A1703" t="str">
            <v>99256</v>
          </cell>
          <cell r="B1703" t="str">
            <v>BASE PARA POÇO DE VISITA RETANGULAR PARA DRENAGEM, EM ALVENARIA COM BLOCOS DE CONCRETO, DIMENSÕES INTERNAS = 1,5X2,5 M, PROFUNDIDADE = 1,40 M, EXCLUINDO TAMPÃO. AF_12/2020_PA</v>
          </cell>
          <cell r="C1703" t="str">
            <v>UN</v>
          </cell>
          <cell r="D1703">
            <v>5812.68</v>
          </cell>
          <cell r="E1703">
            <v>1783.06</v>
          </cell>
          <cell r="F1703">
            <v>3928.4</v>
          </cell>
          <cell r="G1703">
            <v>96.91</v>
          </cell>
        </row>
        <row r="1704">
          <cell r="A1704" t="str">
            <v>99259</v>
          </cell>
          <cell r="B1704" t="str">
            <v>BASE PARA POÇO DE VISITA RETANGULAR PARA DRENAGEM, EM ALVENARIA COM BLOCOS DE CONCRETO, DIMENSÕES INTERNAS = 1X1,5 M, PROFUNDIDADE = 1,40 M, EXCLUINDO TAMPÃO. AF_12/2020_PA</v>
          </cell>
          <cell r="C1704" t="str">
            <v>UN</v>
          </cell>
          <cell r="D1704">
            <v>3267.78</v>
          </cell>
          <cell r="E1704">
            <v>1063.1500000000001</v>
          </cell>
          <cell r="F1704">
            <v>2167.56</v>
          </cell>
          <cell r="G1704">
            <v>34.76</v>
          </cell>
        </row>
        <row r="1705">
          <cell r="A1705" t="str">
            <v>99261</v>
          </cell>
          <cell r="B1705" t="str">
            <v>ACRÉSCIMO PARA POÇO DE VISITA RETANGULAR PARA DRENAGEM, EM ALVENARIA COM BLOCOS DE CONCRETO, DIMENSÕES INTERNAS = 1X1,5 M. AF_12/2020</v>
          </cell>
          <cell r="C1705" t="str">
            <v>M</v>
          </cell>
          <cell r="D1705">
            <v>1547.79</v>
          </cell>
          <cell r="E1705">
            <v>599.45000000000005</v>
          </cell>
          <cell r="F1705">
            <v>947.16</v>
          </cell>
          <cell r="G1705">
            <v>0.65</v>
          </cell>
        </row>
        <row r="1706">
          <cell r="A1706" t="str">
            <v>99263</v>
          </cell>
          <cell r="B1706" t="str">
            <v>ACRÉSCIMO PARA POÇO DE VISITA RETANGULAR PARA DRENAGEM, EM ALVENARIA COM BLOCOS DE CONCRETO, DIMENSÕES INTERNAS = 1,5X2,5 M. AF_12/2020</v>
          </cell>
          <cell r="C1706" t="str">
            <v>M</v>
          </cell>
          <cell r="D1706">
            <v>2305.9299999999998</v>
          </cell>
          <cell r="E1706">
            <v>896.78</v>
          </cell>
          <cell r="F1706">
            <v>1407.36</v>
          </cell>
          <cell r="G1706">
            <v>1.03</v>
          </cell>
        </row>
        <row r="1707">
          <cell r="A1707" t="str">
            <v>99265</v>
          </cell>
          <cell r="B1707" t="str">
            <v>BASE PARA POÇO DE VISITA RETANGULAR PARA DRENAGEM, EM ALVENARIA COM BLOCOS DE CONCRETO, DIMENSÕES INTERNAS = 1X2 M, PROFUNDIDADE = 1,40 M, EXCLUINDO TAMPÃO. AF_12/2020_PA</v>
          </cell>
          <cell r="C1707" t="str">
            <v>UN</v>
          </cell>
          <cell r="D1707">
            <v>3948.76</v>
          </cell>
          <cell r="E1707">
            <v>1278.4100000000001</v>
          </cell>
          <cell r="F1707">
            <v>2625.81</v>
          </cell>
          <cell r="G1707">
            <v>41.71</v>
          </cell>
        </row>
        <row r="1708">
          <cell r="A1708" t="str">
            <v>99266</v>
          </cell>
          <cell r="B1708" t="str">
            <v>ACRÉSCIMO PARA POÇO DE VISITA RETANGULAR PARA DRENAGEM, EM ALVENARIA COM BLOCOS DE CONCRETO, DIMENSÕES INTERNAS = 1X2 M. AF_12/2020</v>
          </cell>
          <cell r="C1708" t="str">
            <v>M</v>
          </cell>
          <cell r="D1708">
            <v>1800.53</v>
          </cell>
          <cell r="E1708">
            <v>698.56</v>
          </cell>
          <cell r="F1708">
            <v>1100.57</v>
          </cell>
          <cell r="G1708">
            <v>0.79</v>
          </cell>
        </row>
        <row r="1709">
          <cell r="A1709" t="str">
            <v>99267</v>
          </cell>
          <cell r="B1709" t="str">
            <v>BASE PARA POÇO DE VISITA RETANGULAR PARA DRENAGEM, EM ALVENARIA COM BLOCOS DE CONCRETO, DIMENSÕES INTERNAS = 1X2,5 M, PROFUNDIDADE = 1,40 M, EXCLUINDO TAMPÃO. AF_12/2020_PA</v>
          </cell>
          <cell r="C1709" t="str">
            <v>UN</v>
          </cell>
          <cell r="D1709">
            <v>4629.8</v>
          </cell>
          <cell r="E1709">
            <v>1493.76</v>
          </cell>
          <cell r="F1709">
            <v>3084.08</v>
          </cell>
          <cell r="G1709">
            <v>48.61</v>
          </cell>
        </row>
        <row r="1710">
          <cell r="A1710" t="str">
            <v>99268</v>
          </cell>
          <cell r="B1710" t="str">
            <v>POÇO DE INSPEÇÃO CIRCULAR PARA DRENAGEM, EM CONCRETO PRÉ-MOLDADO, DIÂMETRO INTERNO = 0,60 M, PROFUNDIDADE = 0,90 M, EXCLUINDO TAMPÃO. AF_12/2020_PA</v>
          </cell>
          <cell r="C1710" t="str">
            <v>UN</v>
          </cell>
          <cell r="D1710">
            <v>510.41</v>
          </cell>
          <cell r="E1710">
            <v>83.44</v>
          </cell>
          <cell r="F1710">
            <v>409.41</v>
          </cell>
          <cell r="G1710">
            <v>17.43</v>
          </cell>
        </row>
        <row r="1711">
          <cell r="A1711" t="str">
            <v>99269</v>
          </cell>
          <cell r="B1711" t="str">
            <v>ACRÉSCIMO PARA POÇO DE VISITA RETANGULAR PARA DRENAGEM, EM ALVENARIA COM BLOCOS DE CONCRETO, DIMENSÕES INTERNAS = 1X2,5 M. AF_12/2020</v>
          </cell>
          <cell r="C1711" t="str">
            <v>M</v>
          </cell>
          <cell r="D1711">
            <v>2053.19</v>
          </cell>
          <cell r="E1711">
            <v>797.66</v>
          </cell>
          <cell r="F1711">
            <v>1253.94</v>
          </cell>
          <cell r="G1711">
            <v>0.91</v>
          </cell>
        </row>
        <row r="1712">
          <cell r="A1712" t="str">
            <v>99270</v>
          </cell>
          <cell r="B1712" t="str">
            <v>POÇO DE INSPEÇÃO CIRCULAR PARA DRENAGEM, EM CONCRETO PRÉ-MOLDADO, DIÂMETRO INTERNO = 0,60 M, PROFUNDIDADE = 1,40 M, EXCLUINDO TAMPÃO. AF_12/2020_PA</v>
          </cell>
          <cell r="C1712" t="str">
            <v>UN</v>
          </cell>
          <cell r="D1712">
            <v>654.98</v>
          </cell>
          <cell r="E1712">
            <v>93.18</v>
          </cell>
          <cell r="F1712">
            <v>538.49</v>
          </cell>
          <cell r="G1712">
            <v>23.18</v>
          </cell>
        </row>
        <row r="1713">
          <cell r="A1713" t="str">
            <v>99271</v>
          </cell>
          <cell r="B1713" t="str">
            <v>BASE PARA POÇO DE VISITA RETANGULAR PARA DRENAGEM, EM ALVENARIA COM BLOCOS DE CONCRETO, DIMENSÕES INTERNAS = 1,5X3 M, PROFUNDIDADE = 1,40 M, EXCLUINDO TAMPÃO. AF_12/2020_PA</v>
          </cell>
          <cell r="C1713" t="str">
            <v>UN</v>
          </cell>
          <cell r="D1713">
            <v>6678.87</v>
          </cell>
          <cell r="E1713">
            <v>2037.79</v>
          </cell>
          <cell r="F1713">
            <v>4524.87</v>
          </cell>
          <cell r="G1713">
            <v>111.23</v>
          </cell>
        </row>
        <row r="1714">
          <cell r="A1714" t="str">
            <v>99272</v>
          </cell>
          <cell r="B1714" t="str">
            <v>POÇO DE INSPEÇÃO CIRCULAR PARA DRENAGEM, EM ALVENARIA COM TIJOLOS CERÂMICOS MACIÇOS, DIÂMETRO INTERNO = 0,60 M, PROFUNDIDADE = 0,95 M, EXCLUINDO TAMPÃO. AF_12/2020_PA</v>
          </cell>
          <cell r="C1714" t="str">
            <v>UN</v>
          </cell>
          <cell r="D1714">
            <v>1094.76</v>
          </cell>
          <cell r="E1714">
            <v>387.33</v>
          </cell>
          <cell r="F1714">
            <v>693.99</v>
          </cell>
          <cell r="G1714">
            <v>12.73</v>
          </cell>
        </row>
        <row r="1715">
          <cell r="A1715" t="str">
            <v>99273</v>
          </cell>
          <cell r="B1715" t="str">
            <v>POÇO DE INSPEÇÃO CIRCULAR PARA DRENAGEM, EM ALVENARIA COM TIJOLOS CERÂMICOS MACIÇOS, DIÂMETRO INTERNO = 0,60 M, PROFUNDIDADE = 1,45 M, EXCLUINDO TAMPÃO. AF_12/2020_PA</v>
          </cell>
          <cell r="C1715" t="str">
            <v>UN</v>
          </cell>
          <cell r="D1715">
            <v>1545.76</v>
          </cell>
          <cell r="E1715">
            <v>568.04</v>
          </cell>
          <cell r="F1715">
            <v>963.76</v>
          </cell>
          <cell r="G1715">
            <v>13.05</v>
          </cell>
        </row>
        <row r="1716">
          <cell r="A1716" t="str">
            <v>99274</v>
          </cell>
          <cell r="B1716" t="str">
            <v>BASE PARA POÇO DE VISITA RETANGULAR PARA DRENAGEM, EM ALVENARIA COM BLOCOS DE CONCRETO, DIMENSÕES INTERNAS = 1X3 M, PROFUNDIDADE = 1,40 M, EXCLUINDO TAMPÃO. AF_12/2020_PA</v>
          </cell>
          <cell r="C1716" t="str">
            <v>UN</v>
          </cell>
          <cell r="D1716">
            <v>5349.2</v>
          </cell>
          <cell r="E1716">
            <v>1709.04</v>
          </cell>
          <cell r="F1716">
            <v>3549.82</v>
          </cell>
          <cell r="G1716">
            <v>86.48</v>
          </cell>
        </row>
        <row r="1717">
          <cell r="A1717" t="str">
            <v>99275</v>
          </cell>
          <cell r="B1717" t="str">
            <v>BASE PARA POÇO DE VISITA CIRCULAR PARA DRENAGEM, EM CONCRETO PRÉ-MOLDADO, DIÂMETRO INTERNO = 0,80 M, PROFUNDIDADE = 1,35 M, EXCLUINDO TAMPÃO. AF_12/2020_PA</v>
          </cell>
          <cell r="C1717" t="str">
            <v>UN</v>
          </cell>
          <cell r="D1717">
            <v>990.75</v>
          </cell>
          <cell r="E1717">
            <v>211.24</v>
          </cell>
          <cell r="F1717">
            <v>734.53</v>
          </cell>
          <cell r="G1717">
            <v>44.57</v>
          </cell>
        </row>
        <row r="1718">
          <cell r="A1718" t="str">
            <v>99276</v>
          </cell>
          <cell r="B1718" t="str">
            <v>ACRÉSCIMO PARA POÇO DE VISITA RETANGULAR PARA DRENAGEM, EM ALVENARIA COM BLOCOS DE CONCRETO, DIMENSÕES INTERNAS = 1,5X3 M. AF_12/2020</v>
          </cell>
          <cell r="C1718" t="str">
            <v>M</v>
          </cell>
          <cell r="D1718">
            <v>2558.64</v>
          </cell>
          <cell r="E1718">
            <v>995.89</v>
          </cell>
          <cell r="F1718">
            <v>1560.78</v>
          </cell>
          <cell r="G1718">
            <v>1.1299999999999999</v>
          </cell>
        </row>
        <row r="1719">
          <cell r="A1719" t="str">
            <v>99277</v>
          </cell>
          <cell r="B1719" t="str">
            <v>ACRÉSCIMO PARA POÇO DE VISITA RETANGULAR PARA DRENAGEM, EM ALVENARIA COM BLOCOS DE CONCRETO, DIMENSÕES INTERNAS = 1X3 M. AF_12/2020</v>
          </cell>
          <cell r="C1719" t="str">
            <v>M</v>
          </cell>
          <cell r="D1719">
            <v>2305.9299999999998</v>
          </cell>
          <cell r="E1719">
            <v>896.78</v>
          </cell>
          <cell r="F1719">
            <v>1407.36</v>
          </cell>
          <cell r="G1719">
            <v>1.03</v>
          </cell>
        </row>
        <row r="1720">
          <cell r="A1720" t="str">
            <v>99278</v>
          </cell>
          <cell r="B1720" t="str">
            <v>ACRÉSCIMO PARA POÇO DE VISITA CIRCULAR PARA DRENAGEM, EM CONCRETO PRÉ-MOLDADO, DIÂMETRO INTERNO = 0,8 M. AF_12/2020</v>
          </cell>
          <cell r="C1720" t="str">
            <v>M</v>
          </cell>
          <cell r="D1720">
            <v>385.95</v>
          </cell>
          <cell r="E1720">
            <v>28.23</v>
          </cell>
          <cell r="F1720">
            <v>340.5</v>
          </cell>
          <cell r="G1720">
            <v>17.21</v>
          </cell>
        </row>
        <row r="1721">
          <cell r="A1721" t="str">
            <v>99279</v>
          </cell>
          <cell r="B1721" t="str">
            <v>BASE PARA POÇO DE VISITA RETANGULAR PARA DRENAGEM, EM ALVENARIA COM BLOCOS DE CONCRETO, DIMENSÕES INTERNAS = 1X3,5 M, PROFUNDIDADE = 1,40 M, EXCLUINDO TAMPÃO. AF_12/2020_PA</v>
          </cell>
          <cell r="C1721" t="str">
            <v>UN</v>
          </cell>
          <cell r="D1721">
            <v>6035.04</v>
          </cell>
          <cell r="E1721">
            <v>1924.3</v>
          </cell>
          <cell r="F1721">
            <v>4009.01</v>
          </cell>
          <cell r="G1721">
            <v>97.35</v>
          </cell>
        </row>
        <row r="1722">
          <cell r="A1722" t="str">
            <v>99280</v>
          </cell>
          <cell r="B1722" t="str">
            <v>BASE PARA POÇO DE VISITA CIRCULAR PARA DRENAGEM, EM ALVENARIA COM TIJOLOS CERÂMICOS MACIÇOS, DIÂMETRO INTERNO = 0,80 M, PROFUNDIDADE = 1,40 M, EXCLUINDO TAMPÃO. AF_12/2020_PA</v>
          </cell>
          <cell r="C1722" t="str">
            <v>UN</v>
          </cell>
          <cell r="D1722">
            <v>2037.64</v>
          </cell>
          <cell r="E1722">
            <v>710.25</v>
          </cell>
          <cell r="F1722">
            <v>1302.58</v>
          </cell>
          <cell r="G1722">
            <v>23.53</v>
          </cell>
        </row>
        <row r="1723">
          <cell r="A1723" t="str">
            <v>99281</v>
          </cell>
          <cell r="B1723" t="str">
            <v>ACRÉSCIMO PARA POÇO DE VISITA RETANGULAR PARA DRENAGEM, EM ALVENARIA COM BLOCOS DE CONCRETO, DIMENSÕES INTERNAS = 1X3,5 M. AF_12/2020</v>
          </cell>
          <cell r="C1723" t="str">
            <v>M</v>
          </cell>
          <cell r="D1723">
            <v>2558.64</v>
          </cell>
          <cell r="E1723">
            <v>995.89</v>
          </cell>
          <cell r="F1723">
            <v>1560.78</v>
          </cell>
          <cell r="G1723">
            <v>1.1299999999999999</v>
          </cell>
        </row>
        <row r="1724">
          <cell r="A1724" t="str">
            <v>99282</v>
          </cell>
          <cell r="B1724" t="str">
            <v>ACRÉSCIMO PARA POÇO DE VISITA RETANGULAR PARA DRENAGEM, EM ALVENARIA COM BLOCOS DE CONCRETO, DIMENSÕES INTERNAS = 2,5X2,5 M. AF_12/2020</v>
          </cell>
          <cell r="C1724" t="str">
            <v>M</v>
          </cell>
          <cell r="D1724">
            <v>2836.12</v>
          </cell>
          <cell r="E1724">
            <v>1104.6300000000001</v>
          </cell>
          <cell r="F1724">
            <v>1729.25</v>
          </cell>
          <cell r="G1724">
            <v>1.3</v>
          </cell>
        </row>
        <row r="1725">
          <cell r="A1725" t="str">
            <v>99283</v>
          </cell>
          <cell r="B1725" t="str">
            <v>ACRÉSCIMO PARA POÇO DE VISITA CIRCULAR PARA DRENAGEM, EM ALVENARIA COM TIJOLOS CERÂMICOS MACIÇOS, DIÂMETRO INTERNO = 0,8 M. AF_12/2020</v>
          </cell>
          <cell r="C1725" t="str">
            <v>M</v>
          </cell>
          <cell r="D1725">
            <v>1118.67</v>
          </cell>
          <cell r="E1725">
            <v>458</v>
          </cell>
          <cell r="F1725">
            <v>659.56</v>
          </cell>
          <cell r="G1725">
            <v>0.66</v>
          </cell>
        </row>
        <row r="1726">
          <cell r="A1726" t="str">
            <v>99284</v>
          </cell>
          <cell r="B1726" t="str">
            <v>BASE PARA POÇO DE VISITA RETANGULAR PARA DRENAGEM, EM ALVENARIA COM BLOCOS DE CONCRETO, DIMENSÕES INTERNAS = 1,5X3,5 M, PROFUNDIDADE = 1,40 M, EXCLUINDO TAMPÃO. AF_12/2020_PA</v>
          </cell>
          <cell r="C1726" t="str">
            <v>UN</v>
          </cell>
          <cell r="D1726">
            <v>7545.17</v>
          </cell>
          <cell r="E1726">
            <v>2292.5500000000002</v>
          </cell>
          <cell r="F1726">
            <v>5121.38</v>
          </cell>
          <cell r="G1726">
            <v>125.57</v>
          </cell>
        </row>
        <row r="1727">
          <cell r="A1727" t="str">
            <v>99285</v>
          </cell>
          <cell r="B1727" t="str">
            <v>BASE PARA POÇO DE VISITA CIRCULAR PARA DRENAGEM, EM CONCRETO PRÉ-MOLDADO, DIÂMETRO INTERNO = 1,0 M, PROFUNDIDADE = 1,35 M, EXCLUINDO TAMPÃO. AF_05/2018_PA</v>
          </cell>
          <cell r="C1727" t="str">
            <v>UN</v>
          </cell>
          <cell r="D1727">
            <v>1365.61</v>
          </cell>
          <cell r="E1727">
            <v>256.16000000000003</v>
          </cell>
          <cell r="F1727">
            <v>1053.1099999999999</v>
          </cell>
          <cell r="G1727">
            <v>55.82</v>
          </cell>
        </row>
        <row r="1728">
          <cell r="A1728" t="str">
            <v>99286</v>
          </cell>
          <cell r="B1728" t="str">
            <v>BASE PARA POÇO DE VISITA RETANGULAR PARA DRENAGEM, EM ALVENARIA COM BLOCOS DE CONCRETO, DIMENSÕES INTERNAS = 1X4 M, PROFUNDIDADE = 1,40 M, EXCLUINDO TAMPÃO. AF_12/2020_PA</v>
          </cell>
          <cell r="C1728" t="str">
            <v>UN</v>
          </cell>
          <cell r="D1728">
            <v>6720.93</v>
          </cell>
          <cell r="E1728">
            <v>2139.6</v>
          </cell>
          <cell r="F1728">
            <v>4468.22</v>
          </cell>
          <cell r="G1728">
            <v>108.2</v>
          </cell>
        </row>
        <row r="1729">
          <cell r="A1729" t="str">
            <v>99287</v>
          </cell>
          <cell r="B1729" t="str">
            <v>BASE PARA POÇO DE VISITA RETANGULAR PARA DRENAGEM, EM ALVENARIA COM BLOCOS DE CONCRETO, DIMENSÕES INTERNAS = 2,5X3 M, PROFUNDIDADE = 1,40 M, EXCLUINDO TAMPÃO. AF_12/2020_PA</v>
          </cell>
          <cell r="C1729" t="str">
            <v>UN</v>
          </cell>
          <cell r="D1729">
            <v>9586.31</v>
          </cell>
          <cell r="E1729">
            <v>2729.23</v>
          </cell>
          <cell r="F1729">
            <v>6681.63</v>
          </cell>
          <cell r="G1729">
            <v>168.17</v>
          </cell>
        </row>
        <row r="1730">
          <cell r="A1730" t="str">
            <v>99288</v>
          </cell>
          <cell r="B1730" t="str">
            <v>ACRÉSCIMO PARA POÇO DE VISITA CIRCULAR PARA DRENAGEM, EM CONCRETO PRÉ-MOLDADO, DIÂMETRO INTERNO = 1 M. AF_12/2020</v>
          </cell>
          <cell r="C1730" t="str">
            <v>M</v>
          </cell>
          <cell r="D1730">
            <v>509.22</v>
          </cell>
          <cell r="E1730">
            <v>33.590000000000003</v>
          </cell>
          <cell r="F1730">
            <v>455.63</v>
          </cell>
          <cell r="G1730">
            <v>19.989999999999998</v>
          </cell>
        </row>
        <row r="1731">
          <cell r="A1731" t="str">
            <v>99289</v>
          </cell>
          <cell r="B1731" t="str">
            <v>ACRÉSCIMO PARA POÇO DE VISITA RETANGULAR PARA DRENAGEM, EM ALVENARIA COM BLOCOS DE CONCRETO, DIMENSÕES INTERNAS = 1X4 M. AF_12/2020</v>
          </cell>
          <cell r="C1731" t="str">
            <v>M</v>
          </cell>
          <cell r="D1731">
            <v>2811.31</v>
          </cell>
          <cell r="E1731">
            <v>1095</v>
          </cell>
          <cell r="F1731">
            <v>1714.12</v>
          </cell>
          <cell r="G1731">
            <v>1.27</v>
          </cell>
        </row>
        <row r="1732">
          <cell r="A1732" t="str">
            <v>99290</v>
          </cell>
          <cell r="B1732" t="str">
            <v>BASE PARA POÇO DE VISITA RETANGULAR PARA DRENAGEM, EM ALVENARIA COM BLOCOS DE CONCRETO, DIMENSÕES INTERNAS = 1,5X1,5 M, PROFUNDIDADE = 1,40 M, EXCLUINDO TAMPÃO. AF_12/2020_PA</v>
          </cell>
          <cell r="C1732" t="str">
            <v>UN</v>
          </cell>
          <cell r="D1732">
            <v>4049.75</v>
          </cell>
          <cell r="E1732">
            <v>1273.5</v>
          </cell>
          <cell r="F1732">
            <v>2729.6</v>
          </cell>
          <cell r="G1732">
            <v>43.7</v>
          </cell>
        </row>
        <row r="1733">
          <cell r="A1733" t="str">
            <v>99291</v>
          </cell>
          <cell r="B1733" t="str">
            <v>ACRÉSCIMO PARA POÇO DE VISITA RETANGULAR PARA DRENAGEM, EM ALVENARIA COM BLOCOS DE CONCRETO, DIMENSÕES INTERNAS = 1,5X3,5 M. AF_12/2020</v>
          </cell>
          <cell r="C1733" t="str">
            <v>M</v>
          </cell>
          <cell r="D1733">
            <v>2811.31</v>
          </cell>
          <cell r="E1733">
            <v>1095</v>
          </cell>
          <cell r="F1733">
            <v>1714.12</v>
          </cell>
          <cell r="G1733">
            <v>1.27</v>
          </cell>
        </row>
        <row r="1734">
          <cell r="A1734" t="str">
            <v>99292</v>
          </cell>
          <cell r="B1734" t="str">
            <v>BASE PARA POÇO DE VISITA CIRCULAR PARA DRENAGEM, EM ALVENARIA COM TIJOLOS CERÂMICOS MACIÇOS, DIÂMETRO INTERNO = 1,0 M, PROFUNDIDADE = 1,40 M, EXCLUINDO TAMPÃO. AF_12/2020_PA</v>
          </cell>
          <cell r="C1734" t="str">
            <v>UN</v>
          </cell>
          <cell r="D1734">
            <v>2520.1999999999998</v>
          </cell>
          <cell r="E1734">
            <v>859.72</v>
          </cell>
          <cell r="F1734">
            <v>1630.27</v>
          </cell>
          <cell r="G1734">
            <v>28.59</v>
          </cell>
        </row>
        <row r="1735">
          <cell r="A1735" t="str">
            <v>99293</v>
          </cell>
          <cell r="B1735" t="str">
            <v>ACRÉSCIMO PARA POÇO DE VISITA CIRCULAR PARA DRENAGEM, EM ALVENARIA COM TIJOLOS CERÂMICOS MACIÇOS, DIÂMETRO INTERNO = 1 M. AF_12/2020</v>
          </cell>
          <cell r="C1735" t="str">
            <v>M</v>
          </cell>
          <cell r="D1735">
            <v>1352.63</v>
          </cell>
          <cell r="E1735">
            <v>559.16</v>
          </cell>
          <cell r="F1735">
            <v>792.14</v>
          </cell>
          <cell r="G1735">
            <v>0.8</v>
          </cell>
        </row>
        <row r="1736">
          <cell r="A1736" t="str">
            <v>99294</v>
          </cell>
          <cell r="B1736" t="str">
            <v>BASE PARA POÇO DE VISITA RETANGULAR PARA DRENAGEM, EM ALVENARIA COM BLOCOS DE CONCRETO, DIMENSÕES INTERNAS = 1,5X4 M, PROFUNDIDADE = 1,40 M, EXCLUINDO TAMPÃO. AF_12/2020_PA</v>
          </cell>
          <cell r="C1736" t="str">
            <v>UN</v>
          </cell>
          <cell r="D1736">
            <v>8411.39</v>
          </cell>
          <cell r="E1736">
            <v>2547.33</v>
          </cell>
          <cell r="F1736">
            <v>5717.78</v>
          </cell>
          <cell r="G1736">
            <v>139.93</v>
          </cell>
        </row>
        <row r="1737">
          <cell r="A1737" t="str">
            <v>99296</v>
          </cell>
          <cell r="B1737" t="str">
            <v>ACRÉSCIMO PARA POÇO DE VISITA RETANGULAR PARA DRENAGEM, EM ALVENARIA COM BLOCOS DE CONCRETO, DIMENSÕES INTERNAS = 2,5X3 M. AF_12/2020</v>
          </cell>
          <cell r="C1737" t="str">
            <v>M</v>
          </cell>
          <cell r="D1737">
            <v>3088.79</v>
          </cell>
          <cell r="E1737">
            <v>1203.77</v>
          </cell>
          <cell r="F1737">
            <v>1882.59</v>
          </cell>
          <cell r="G1737">
            <v>1.41</v>
          </cell>
        </row>
        <row r="1738">
          <cell r="A1738" t="str">
            <v>99297</v>
          </cell>
          <cell r="B1738" t="str">
            <v>ACRÉSCIMO PARA POÇO DE VISITA RETANGULAR PARA DRENAGEM, EM ALVENARIA COM BLOCOS DE CONCRETO, DIMENSÕES INTERNAS = 1,5X4 M. AF_12/2020</v>
          </cell>
          <cell r="C1738" t="str">
            <v>M</v>
          </cell>
          <cell r="D1738">
            <v>3084.52</v>
          </cell>
          <cell r="E1738">
            <v>1202.0899999999999</v>
          </cell>
          <cell r="F1738">
            <v>1880</v>
          </cell>
          <cell r="G1738">
            <v>1.41</v>
          </cell>
        </row>
        <row r="1739">
          <cell r="A1739" t="str">
            <v>99298</v>
          </cell>
          <cell r="B1739" t="str">
            <v>BASE PARA POÇO DE VISITA RETANGULAR PARA DRENAGEM, EM ALVENARIA COM BLOCOS DE CONCRETO, DIMENSÕES INTERNAS = 2,5X3,5 M, PROFUNDIDADE = 1,40 M, EXCLUINDO TAMPÃO. AF_12/2020_PA</v>
          </cell>
          <cell r="C1739" t="str">
            <v>UN</v>
          </cell>
          <cell r="D1739">
            <v>10848.6</v>
          </cell>
          <cell r="E1739">
            <v>3063.49</v>
          </cell>
          <cell r="F1739">
            <v>7587.36</v>
          </cell>
          <cell r="G1739">
            <v>189.49</v>
          </cell>
        </row>
        <row r="1740">
          <cell r="A1740" t="str">
            <v>99299</v>
          </cell>
          <cell r="B1740" t="str">
            <v>ACRÉSCIMO PARA POÇO DE VISITA RETANGULAR PARA DRENAGEM, EM ALVENARIA COM BLOCOS DE CONCRETO, DIMENSÕES INTERNAS = 2,5X3,5 M. AF_12/2020</v>
          </cell>
          <cell r="C1740" t="str">
            <v>M</v>
          </cell>
          <cell r="D1740">
            <v>3341.43</v>
          </cell>
          <cell r="E1740">
            <v>1302.8599999999999</v>
          </cell>
          <cell r="F1740">
            <v>2035.94</v>
          </cell>
          <cell r="G1740">
            <v>1.53</v>
          </cell>
        </row>
        <row r="1741">
          <cell r="A1741" t="str">
            <v>99300</v>
          </cell>
          <cell r="B1741" t="str">
            <v>BASE PARA POÇO DE VISITA RETANGULAR PARA DRENAGEM, EM ALVENARIA COM BLOCOS DE CONCRETO, DIMENSÕES INTERNAS = 2,5X4 M, PROFUNDIDADE = 1,40 M, EXCLUINDO TAMPÃO. AF_12/2020_PA</v>
          </cell>
          <cell r="C1741" t="str">
            <v>UN</v>
          </cell>
          <cell r="D1741">
            <v>12110.89</v>
          </cell>
          <cell r="E1741">
            <v>3397.8</v>
          </cell>
          <cell r="F1741">
            <v>8493.0499999999993</v>
          </cell>
          <cell r="G1741">
            <v>210.8</v>
          </cell>
        </row>
        <row r="1742">
          <cell r="A1742" t="str">
            <v>99301</v>
          </cell>
          <cell r="B1742" t="str">
            <v>BASE PARA POÇO DE VISITA RETANGULAR PARA DRENAGEM, EM ALVENARIA COM BLOCOS DE CONCRETO, DIMENSÕES INTERNAS = 2X2 M, PROFUNDIDADE = 1,40 M, EXCLUINDO TAMPÃO. AF_12/2020_PA</v>
          </cell>
          <cell r="C1742" t="str">
            <v>UN</v>
          </cell>
          <cell r="D1742">
            <v>5978.37</v>
          </cell>
          <cell r="E1742">
            <v>1826.67</v>
          </cell>
          <cell r="F1742">
            <v>4080.04</v>
          </cell>
          <cell r="G1742">
            <v>67.2</v>
          </cell>
        </row>
        <row r="1743">
          <cell r="A1743" t="str">
            <v>99302</v>
          </cell>
          <cell r="B1743" t="str">
            <v>ACRÉSCIMO PARA POÇO DE VISITA RETANGULAR PARA DRENAGEM, EM ALVENARIA COM BLOCOS DE CONCRETO, DIMENSÕES INTERNAS = 2,5X4 M. AF_12/2020</v>
          </cell>
          <cell r="C1743" t="str">
            <v>M</v>
          </cell>
          <cell r="D1743">
            <v>3598.38</v>
          </cell>
          <cell r="E1743">
            <v>1403.61</v>
          </cell>
          <cell r="F1743">
            <v>2191.94</v>
          </cell>
          <cell r="G1743">
            <v>1.65</v>
          </cell>
        </row>
        <row r="1744">
          <cell r="A1744" t="str">
            <v>99303</v>
          </cell>
          <cell r="B1744" t="str">
            <v>BASE PARA POÇO DE VISITA RETANGULAR PARA DRENAGEM, EM ALVENARIA COM BLOCOS DE CONCRETO, DIMENSÕES INTERNAS = 3X3 M, PROFUNDIDADE = 1,40 M, EXCLUINDO TAMPÃO. AF_12/2020_PA</v>
          </cell>
          <cell r="C1744" t="str">
            <v>UN</v>
          </cell>
          <cell r="D1744">
            <v>11088.61</v>
          </cell>
          <cell r="E1744">
            <v>3103.8</v>
          </cell>
          <cell r="F1744">
            <v>7783.43</v>
          </cell>
          <cell r="G1744">
            <v>192.97</v>
          </cell>
        </row>
        <row r="1745">
          <cell r="A1745" t="str">
            <v>99304</v>
          </cell>
          <cell r="B1745" t="str">
            <v>ACRÉSCIMO PARA POÇO DE VISITA RETANGULAR PARA DRENAGEM, EM ALVENARIA COM BLOCOS DE CONCRETO, DIMENSÕES INTERNAS = 3X3 M. AF_12/2020</v>
          </cell>
          <cell r="C1745" t="str">
            <v>M</v>
          </cell>
          <cell r="D1745">
            <v>3345.7</v>
          </cell>
          <cell r="E1745">
            <v>1304.5</v>
          </cell>
          <cell r="F1745">
            <v>2038.55</v>
          </cell>
          <cell r="G1745">
            <v>1.55</v>
          </cell>
        </row>
        <row r="1746">
          <cell r="A1746" t="str">
            <v>99305</v>
          </cell>
          <cell r="B1746" t="str">
            <v>BASE PARA POÇO DE VISITA RETANGULAR PARA DRENAGEM, EM ALVENARIA COM BLOCOS DE CONCRETO, DIMENSÕES INTERNAS = 3X3,5 M, PROFUNDIDADE = 1,40 M, EXCLUINDO TAMPÃO. AF_12/2020_PA</v>
          </cell>
          <cell r="C1746" t="str">
            <v>UN</v>
          </cell>
          <cell r="D1746">
            <v>12543.46</v>
          </cell>
          <cell r="E1746">
            <v>3477.65</v>
          </cell>
          <cell r="F1746">
            <v>8838.4500000000007</v>
          </cell>
          <cell r="G1746">
            <v>217.79</v>
          </cell>
        </row>
        <row r="1747">
          <cell r="A1747" t="str">
            <v>99306</v>
          </cell>
          <cell r="B1747" t="str">
            <v>ACRÉSCIMO PARA POÇO DE VISITA RETANGULAR PARA DRENAGEM, EM ALVENARIA COM BLOCOS DE CONCRETO, DIMENSÕES INTERNAS = 3X3,5 M. AF_12/2020</v>
          </cell>
          <cell r="C1747" t="str">
            <v>M</v>
          </cell>
          <cell r="D1747">
            <v>3598.38</v>
          </cell>
          <cell r="E1747">
            <v>1403.61</v>
          </cell>
          <cell r="F1747">
            <v>2191.94</v>
          </cell>
          <cell r="G1747">
            <v>1.65</v>
          </cell>
        </row>
        <row r="1748">
          <cell r="A1748" t="str">
            <v>99307</v>
          </cell>
          <cell r="B1748" t="str">
            <v>ACRÉSCIMO PARA POÇO DE VISITA RETANGULAR PARA DRENAGEM, EM ALVENARIA COM BLOCOS DE CONCRETO, DIMENSÕES INTERNAS = 2X2 M. AF_12/2020</v>
          </cell>
          <cell r="C1748" t="str">
            <v>M</v>
          </cell>
          <cell r="D1748">
            <v>2326.46</v>
          </cell>
          <cell r="E1748">
            <v>904.77</v>
          </cell>
          <cell r="F1748">
            <v>1419.86</v>
          </cell>
          <cell r="G1748">
            <v>1.05</v>
          </cell>
        </row>
        <row r="1749">
          <cell r="A1749" t="str">
            <v>99308</v>
          </cell>
          <cell r="B1749" t="str">
            <v>BASE PARA POÇO DE VISITA RETANGULAR PARA DRENAGEM, EM ALVENARIA COM BLOCOS DE CONCRETO, DIMENSÕES INTERNAS = 3X4 M, PROFUNDIDADE = 1,40 M, EXCLUINDO TAMPÃO. AF_12/2020_PA</v>
          </cell>
          <cell r="C1749" t="str">
            <v>UN</v>
          </cell>
          <cell r="D1749">
            <v>13998.36</v>
          </cell>
          <cell r="E1749">
            <v>3851.53</v>
          </cell>
          <cell r="F1749">
            <v>9893.5400000000009</v>
          </cell>
          <cell r="G1749">
            <v>242.58</v>
          </cell>
        </row>
        <row r="1750">
          <cell r="A1750" t="str">
            <v>99309</v>
          </cell>
          <cell r="B1750" t="str">
            <v>ACRÉSCIMO PARA POÇO DE VISITA RETANGULAR PARA DRENAGEM, EM ALVENARIA COM BLOCOS DE CONCRETO, DIMENSÕES INTERNAS = 3X4 M. AF_12/2020</v>
          </cell>
          <cell r="C1750" t="str">
            <v>M</v>
          </cell>
          <cell r="D1750">
            <v>3855.38</v>
          </cell>
          <cell r="E1750">
            <v>1504.4</v>
          </cell>
          <cell r="F1750">
            <v>2347.94</v>
          </cell>
          <cell r="G1750">
            <v>1.78</v>
          </cell>
        </row>
        <row r="1751">
          <cell r="A1751" t="str">
            <v>99310</v>
          </cell>
          <cell r="B1751" t="str">
            <v>BASE PARA POÇO DE VISITA RETANGULAR PARA DRENAGEM, EM ALVENARIA COM BLOCOS DE CONCRETO, DIMENSÕES INTERNAS = 3,5X3,5 M, PROFUNDIDADE = 1,40 M, EXCLUINDO TAMPÃO. AF_12/2020_PA</v>
          </cell>
          <cell r="C1751" t="str">
            <v>UN</v>
          </cell>
          <cell r="D1751">
            <v>14238.44</v>
          </cell>
          <cell r="E1751">
            <v>3891.8</v>
          </cell>
          <cell r="F1751">
            <v>10089.73</v>
          </cell>
          <cell r="G1751">
            <v>246.04</v>
          </cell>
        </row>
        <row r="1752">
          <cell r="A1752" t="str">
            <v>99311</v>
          </cell>
          <cell r="B1752" t="str">
            <v>ACRÉSCIMO PARA POÇO DE VISITA RETANGULAR PARA DRENAGEM, EM ALVENARIA COM BLOCOS DE CONCRETO, DIMENSÕES INTERNAS = 3,5X3,5 M. AF_12/2020</v>
          </cell>
          <cell r="C1752" t="str">
            <v>M</v>
          </cell>
          <cell r="D1752">
            <v>3855.38</v>
          </cell>
          <cell r="E1752">
            <v>1504.4</v>
          </cell>
          <cell r="F1752">
            <v>2347.94</v>
          </cell>
          <cell r="G1752">
            <v>1.78</v>
          </cell>
        </row>
        <row r="1753">
          <cell r="A1753" t="str">
            <v>99312</v>
          </cell>
          <cell r="B1753" t="str">
            <v>BASE PARA POÇO DE VISITA RETANGULAR PARA DRENAGEM, EM ALVENARIA COM BLOCOS DE CONCRETO, DIMENSÕES INTERNAS = 2X2,5 M, PROFUNDIDADE = 1,40 M, EXCLUINDO TAMPÃO. AF_12/2020_PA</v>
          </cell>
          <cell r="C1753" t="str">
            <v>UN</v>
          </cell>
          <cell r="D1753">
            <v>7011.14</v>
          </cell>
          <cell r="E1753">
            <v>2120.56</v>
          </cell>
          <cell r="F1753">
            <v>4807</v>
          </cell>
          <cell r="G1753">
            <v>78.28</v>
          </cell>
        </row>
        <row r="1754">
          <cell r="A1754" t="str">
            <v>99313</v>
          </cell>
          <cell r="B1754" t="str">
            <v>BASE PARA POÇO DE VISITA RETANGULAR PARA DRENAGEM, EM ALVENARIA COM BLOCOS DE CONCRETO, DIMENSÕES INTERNAS = 3,5X4 M, PROFUNDIDADE = 1,40 M, EXCLUINDO TAMPÃO. AF_12/2020_PA</v>
          </cell>
          <cell r="C1754" t="str">
            <v>UN</v>
          </cell>
          <cell r="D1754">
            <v>15885.73</v>
          </cell>
          <cell r="E1754">
            <v>4305.1899999999996</v>
          </cell>
          <cell r="F1754">
            <v>11293.99</v>
          </cell>
          <cell r="G1754">
            <v>274.38</v>
          </cell>
        </row>
        <row r="1755">
          <cell r="A1755" t="str">
            <v>99314</v>
          </cell>
          <cell r="B1755" t="str">
            <v>ACRÉSCIMO PARA POÇO DE VISITA RETANGULAR PARA DRENAGEM, EM ALVENARIA COM BLOCOS DE CONCRETO, DIMENSÕES INTERNAS = 3,5X4 M. AF_12/2020</v>
          </cell>
          <cell r="C1755" t="str">
            <v>M</v>
          </cell>
          <cell r="D1755">
            <v>4112.34</v>
          </cell>
          <cell r="E1755">
            <v>1605.14</v>
          </cell>
          <cell r="F1755">
            <v>2503.94</v>
          </cell>
          <cell r="G1755">
            <v>1.92</v>
          </cell>
        </row>
        <row r="1756">
          <cell r="A1756" t="str">
            <v>99315</v>
          </cell>
          <cell r="B1756" t="str">
            <v>BASE PARA POÇO DE VISITA RETANGULAR PARA DRENAGEM, EM ALVENARIA COM BLOCOS DE CONCRETO, DIMENSÕES INTERNAS = 4X4 M, PROFUNDIDADE = 1,40 M, EXCLUINDO TAMPÃO. AF_12/2020_PA</v>
          </cell>
          <cell r="C1756" t="str">
            <v>UN</v>
          </cell>
          <cell r="D1756">
            <v>17773.2</v>
          </cell>
          <cell r="E1756">
            <v>4758.8900000000003</v>
          </cell>
          <cell r="F1756">
            <v>12694.52</v>
          </cell>
          <cell r="G1756">
            <v>306.17</v>
          </cell>
        </row>
        <row r="1757">
          <cell r="A1757" t="str">
            <v>99317</v>
          </cell>
          <cell r="B1757" t="str">
            <v>ACRÉSCIMO PARA POÇO DE VISITA RETANGULAR PARA DRENAGEM, EM ALVENARIA COM BLOCOS DE CONCRETO, DIMENSÕES INTERNAS = 2X2,5 M. AF_12/2020</v>
          </cell>
          <cell r="C1757" t="str">
            <v>M</v>
          </cell>
          <cell r="D1757">
            <v>2579.12</v>
          </cell>
          <cell r="E1757">
            <v>1003.87</v>
          </cell>
          <cell r="F1757">
            <v>1573.23</v>
          </cell>
          <cell r="G1757">
            <v>1.1599999999999999</v>
          </cell>
        </row>
        <row r="1758">
          <cell r="A1758" t="str">
            <v>99318</v>
          </cell>
          <cell r="B1758" t="str">
            <v>CHAMINÉ CIRCULAR PARA POÇO DE VISITA PARA DRENAGEM, EM CONCRETO PRÉ-MOLDADO, DIÂMETRO INTERNO = 0,6 M. AF_12/2020</v>
          </cell>
          <cell r="C1758" t="str">
            <v>M</v>
          </cell>
          <cell r="D1758">
            <v>282.07</v>
          </cell>
          <cell r="E1758">
            <v>17.100000000000001</v>
          </cell>
          <cell r="F1758">
            <v>255.24</v>
          </cell>
          <cell r="G1758">
            <v>9.73</v>
          </cell>
        </row>
        <row r="1759">
          <cell r="A1759" t="str">
            <v>99319</v>
          </cell>
          <cell r="B1759" t="str">
            <v>CHAMINÉ CIRCULAR PARA POÇO DE VISITA PARA DRENAGEM, EM ALVENARIA COM TIJOLOS CERÂMICOS MACIÇOS, DIÂMETRO INTERNO = 0,6 M. AF_12/2020</v>
          </cell>
          <cell r="C1759" t="str">
            <v>M</v>
          </cell>
          <cell r="D1759">
            <v>890.55</v>
          </cell>
          <cell r="E1759">
            <v>359.74</v>
          </cell>
          <cell r="F1759">
            <v>529.84</v>
          </cell>
          <cell r="G1759">
            <v>0.56000000000000005</v>
          </cell>
        </row>
        <row r="1760">
          <cell r="A1760" t="str">
            <v>99320</v>
          </cell>
          <cell r="B1760" t="str">
            <v>BASE PARA POÇO DE VISITA RETANGULAR PARA DRENAGEM, EM ALVENARIA COM BLOCOS DE CONCRETO, DIMENSÕES INTERNAS = 2X3 M, PROFUNDIDADE = 1,40 M, EXCLUINDO TAMPÃO. AF_12/2020_PA</v>
          </cell>
          <cell r="C1760" t="str">
            <v>UN</v>
          </cell>
          <cell r="D1760">
            <v>8111.17</v>
          </cell>
          <cell r="E1760">
            <v>2414.5500000000002</v>
          </cell>
          <cell r="F1760">
            <v>5547.15</v>
          </cell>
          <cell r="G1760">
            <v>143.35</v>
          </cell>
        </row>
        <row r="1761">
          <cell r="A1761" t="str">
            <v>99321</v>
          </cell>
          <cell r="B1761" t="str">
            <v>ACRÉSCIMO PARA POÇO DE VISITA RETANGULAR PARA DRENAGEM, EM ALVENARIA COM BLOCOS DE CONCRETO, DIMENSÕES INTERNAS = 2X3 M. AF_12/2020</v>
          </cell>
          <cell r="C1761" t="str">
            <v>M</v>
          </cell>
          <cell r="D1761">
            <v>2831.84</v>
          </cell>
          <cell r="E1761">
            <v>1102.99</v>
          </cell>
          <cell r="F1761">
            <v>1726.62</v>
          </cell>
          <cell r="G1761">
            <v>1.29</v>
          </cell>
        </row>
        <row r="1762">
          <cell r="A1762" t="str">
            <v>99322</v>
          </cell>
          <cell r="B1762" t="str">
            <v>BASE PARA POÇO DE VISITA RETANGULAR PARA DRENAGEM, EM ALVENARIA COM BLOCOS DE CONCRETO, DIMENSÕES INTERNAS = 2X3,5 M, PROFUNDIDADE = 1,40 M, EXCLUINDO TAMPÃO. AF_12/2020_PA</v>
          </cell>
          <cell r="C1762" t="str">
            <v>UN</v>
          </cell>
          <cell r="D1762">
            <v>9152.4500000000007</v>
          </cell>
          <cell r="E1762">
            <v>2708.58</v>
          </cell>
          <cell r="F1762">
            <v>6275.76</v>
          </cell>
          <cell r="G1762">
            <v>161.15</v>
          </cell>
        </row>
        <row r="1763">
          <cell r="A1763" t="str">
            <v>99323</v>
          </cell>
          <cell r="B1763" t="str">
            <v>ACRÉSCIMO PARA POÇO DE VISITA RETANGULAR PARA DRENAGEM, EM ALVENARIA COM BLOCOS DE CONCRETO, DIMENSÕES INTERNAS = 2X3,5 M. AF_12/2020</v>
          </cell>
          <cell r="C1763" t="str">
            <v>M</v>
          </cell>
          <cell r="D1763">
            <v>3084.52</v>
          </cell>
          <cell r="E1763">
            <v>1202.0899999999999</v>
          </cell>
          <cell r="F1763">
            <v>1880</v>
          </cell>
          <cell r="G1763">
            <v>1.41</v>
          </cell>
        </row>
        <row r="1764">
          <cell r="A1764" t="str">
            <v>99324</v>
          </cell>
          <cell r="B1764" t="str">
            <v>BASE PARA POÇO DE VISITA RETANGULAR PARA DRENAGEM, EM ALVENARIA COM BLOCOS DE CONCRETO, DIMENSÕES INTERNAS = 2X4 M, PROFUNDIDADE = 1,40 M, EXCLUINDO TAMPÃO. AF_12/2020_PA</v>
          </cell>
          <cell r="C1764" t="str">
            <v>UN</v>
          </cell>
          <cell r="D1764">
            <v>10193.75</v>
          </cell>
          <cell r="E1764">
            <v>3002.6</v>
          </cell>
          <cell r="F1764">
            <v>7004.38</v>
          </cell>
          <cell r="G1764">
            <v>178.99</v>
          </cell>
        </row>
        <row r="1765">
          <cell r="A1765" t="str">
            <v>99325</v>
          </cell>
          <cell r="B1765" t="str">
            <v>ACRÉSCIMO PARA POÇO DE VISITA RETANGULAR PARA DRENAGEM, EM ALVENARIA COM BLOCOS DE CONCRETO, DIMENSÕES INTERNAS = 2X4 M. AF_12/2020</v>
          </cell>
          <cell r="C1765" t="str">
            <v>M</v>
          </cell>
          <cell r="D1765">
            <v>3341.43</v>
          </cell>
          <cell r="E1765">
            <v>1302.8599999999999</v>
          </cell>
          <cell r="F1765">
            <v>2035.94</v>
          </cell>
          <cell r="G1765">
            <v>1.53</v>
          </cell>
        </row>
        <row r="1766">
          <cell r="A1766" t="str">
            <v>99326</v>
          </cell>
          <cell r="B1766" t="str">
            <v>BASE PARA POÇO DE VISITA RETANGULAR PARA DRENAGEM, EM ALVENARIA COM BLOCOS DE CONCRETO, DIMENSÕES INTERNAS = 2,5X2,5 M, PROFUNDIDADE = 1,40 M, EXCLUINDO TAMPÃO. AF_12/2020_PA</v>
          </cell>
          <cell r="C1766" t="str">
            <v>UN</v>
          </cell>
          <cell r="D1766">
            <v>8324.01</v>
          </cell>
          <cell r="E1766">
            <v>2394.92</v>
          </cell>
          <cell r="F1766">
            <v>5775.97</v>
          </cell>
          <cell r="G1766">
            <v>146.83000000000001</v>
          </cell>
        </row>
        <row r="1767">
          <cell r="A1767" t="str">
            <v>99327</v>
          </cell>
          <cell r="B1767" t="str">
            <v>ACRÉSCIMO PARA POÇO DE VISITA RETANGULAR PARA DRENAGEM, EM ALVENARIA COM BLOCOS DE CONCRETO, DIMENSÕES INTERNAS = 4X4 M. AF_12/2020</v>
          </cell>
          <cell r="C1767" t="str">
            <v>M</v>
          </cell>
          <cell r="D1767">
            <v>4327.46</v>
          </cell>
          <cell r="E1767">
            <v>1689.65</v>
          </cell>
          <cell r="F1767">
            <v>2634.45</v>
          </cell>
          <cell r="G1767">
            <v>1.98</v>
          </cell>
        </row>
        <row r="1768">
          <cell r="A1768" t="str">
            <v>101800</v>
          </cell>
          <cell r="B1768" t="str">
            <v>CAIXA COM GRELHA RETANGULAR DE FERRO FUNDIDO, EM ALVENARIA COM TIJOLOS CERÂMICOS MACIÇOS, DIMENSÕES INTERNAS: 0,30 X 1,00 X 1,00. AF_12/2020</v>
          </cell>
          <cell r="C1768" t="str">
            <v>UN</v>
          </cell>
          <cell r="D1768">
            <v>1493.24</v>
          </cell>
          <cell r="E1768">
            <v>385.48</v>
          </cell>
          <cell r="F1768">
            <v>1106.5</v>
          </cell>
          <cell r="G1768">
            <v>0.74</v>
          </cell>
        </row>
        <row r="1769">
          <cell r="A1769" t="str">
            <v>101801</v>
          </cell>
          <cell r="B1769" t="str">
            <v>CAIXA COM GRELHA RETANGULAR DE FERRO FUNDIDO, EM ALVENARIA COM BLOCOS DE CONCRETO, DIMENSÕES INTERNAS: 0,30 X 1,00 X 1,00. AF_12/2020</v>
          </cell>
          <cell r="C1769" t="str">
            <v>UN</v>
          </cell>
          <cell r="D1769">
            <v>1085.6199999999999</v>
          </cell>
          <cell r="E1769">
            <v>238.99</v>
          </cell>
          <cell r="F1769">
            <v>845.75</v>
          </cell>
          <cell r="G1769">
            <v>0.52</v>
          </cell>
        </row>
        <row r="1770">
          <cell r="A1770" t="str">
            <v>101806</v>
          </cell>
          <cell r="B1770" t="str">
            <v>CAIXA ENTERRADA DISTRIBUIDORA DE VAZÃO (SUMIDOUROS MÚLTIPLOS), RETANGULAR, EM ALVENARIA COM TIJOLOS MACIÇOS, DIMENSÕES INTERNAS: 0,60 X 0,60 X H=0,50 M. AF_12/2020</v>
          </cell>
          <cell r="C1770" t="str">
            <v>UN</v>
          </cell>
          <cell r="D1770">
            <v>532.26</v>
          </cell>
          <cell r="E1770">
            <v>241.83</v>
          </cell>
          <cell r="F1770">
            <v>287.38</v>
          </cell>
          <cell r="G1770">
            <v>2.67</v>
          </cell>
        </row>
        <row r="1771">
          <cell r="A1771" t="str">
            <v>101807</v>
          </cell>
          <cell r="B1771" t="str">
            <v>CAIXA ENTERRADA DISTRIBUIDORA DE VAZÃO (SUMIDOUROS MÚLTIPLOS), RETANGULAR, EM ALVENARIA COM BLOCOS DE CONCRETO, DIMENSÕES INTERNAS: 0,60 X 0,60 X H=0,50 M. AF_12/2020</v>
          </cell>
          <cell r="C1771" t="str">
            <v>UN</v>
          </cell>
          <cell r="D1771">
            <v>490.46</v>
          </cell>
          <cell r="E1771">
            <v>219.56</v>
          </cell>
          <cell r="F1771">
            <v>267.86</v>
          </cell>
          <cell r="G1771">
            <v>2.67</v>
          </cell>
        </row>
        <row r="1772">
          <cell r="A1772" t="str">
            <v>101808</v>
          </cell>
          <cell r="B1772" t="str">
            <v>CAIXA ENTERRADA DISTRIBUIDORA DE VAZÃO (SUMIDOUROS MÚLTIPLOS), RETANGULAR, EM CONCRETO PRÉ-MOLDADO, DIMENSÕES INTERNAS: 0,60 X 0,60 X H=0,50 M. AF_12/2020</v>
          </cell>
          <cell r="C1772" t="str">
            <v>UN</v>
          </cell>
          <cell r="D1772">
            <v>527.24</v>
          </cell>
          <cell r="E1772">
            <v>54.53</v>
          </cell>
          <cell r="F1772">
            <v>465.71</v>
          </cell>
          <cell r="G1772">
            <v>6.87</v>
          </cell>
        </row>
        <row r="1773">
          <cell r="A1773" t="str">
            <v>101809</v>
          </cell>
          <cell r="B1773" t="str">
            <v>BASE PARA POCO DE VISITA RETANGULAR PARA ESGOTO E DRENAGEM, EM CONCRETO ESTRUTURAL, DIMENSÕES INTERNAS DE 90X150 M, PROFUNDIDADE DE 1,25 M, EXCLUINDO TAMPÃO. AF_12/2020_PA</v>
          </cell>
          <cell r="C1773" t="str">
            <v>UN</v>
          </cell>
          <cell r="D1773">
            <v>2807.03</v>
          </cell>
          <cell r="E1773">
            <v>874.38</v>
          </cell>
          <cell r="F1773">
            <v>1895.42</v>
          </cell>
          <cell r="G1773">
            <v>34.04</v>
          </cell>
        </row>
        <row r="1774">
          <cell r="A1774" t="str">
            <v>102139</v>
          </cell>
          <cell r="B1774" t="str">
            <v>BASE PARA POÇO DE VISITA CIRCULAR PARA  ESGOTO, EM CONCRETO PRÉ-MOLDADO, DIÂMETRO INTERNO = 1,20 M, PROFUNDIDADE = 1,60 M, EXCLUINDO TAMPÃO. AF_12/2020_PA</v>
          </cell>
          <cell r="C1774" t="str">
            <v>UN</v>
          </cell>
          <cell r="D1774">
            <v>1777.9</v>
          </cell>
          <cell r="E1774">
            <v>288.08999999999997</v>
          </cell>
          <cell r="F1774">
            <v>1429.29</v>
          </cell>
          <cell r="G1774">
            <v>59.87</v>
          </cell>
        </row>
        <row r="1775">
          <cell r="A1775" t="str">
            <v>102141</v>
          </cell>
          <cell r="B1775" t="str">
            <v>BASE PARA POÇO DE VISITA CIRCULAR PARA  ESGOTO, EM CONCRETO PRÉ-MOLDADO, DIÂMETRO INTERNO = 1,50 M, PROFUNDIDADE = 1,35 M, EXCLUINDO TAMPÃO. AF_12/2020_PA</v>
          </cell>
          <cell r="C1775" t="str">
            <v>UN</v>
          </cell>
          <cell r="D1775">
            <v>2735.99</v>
          </cell>
          <cell r="E1775">
            <v>413.91</v>
          </cell>
          <cell r="F1775">
            <v>2242.44</v>
          </cell>
          <cell r="G1775">
            <v>78.599999999999994</v>
          </cell>
        </row>
        <row r="1776">
          <cell r="A1776" t="str">
            <v>102142</v>
          </cell>
          <cell r="B1776" t="str">
            <v>BASE PARA POÇO DE VISITA CIRCULAR PARA DRENAGEM, EM CONCRETO PRÉ-MOLDADO, DIÂMETRO INTERNO = 1,50 M, PROFUNDIDADE = 1,35 M, EXCLUINDO TAMPÃO. AF_12/2020_PA</v>
          </cell>
          <cell r="C1776" t="str">
            <v>UN</v>
          </cell>
          <cell r="D1776">
            <v>2695.76</v>
          </cell>
          <cell r="E1776">
            <v>412.07</v>
          </cell>
          <cell r="F1776">
            <v>2204.11</v>
          </cell>
          <cell r="G1776">
            <v>78.56</v>
          </cell>
        </row>
        <row r="1777">
          <cell r="A1777" t="str">
            <v>102457</v>
          </cell>
          <cell r="B1777" t="str">
            <v>BASE PARA POÇO DE VISITA CIRCULAR PARA DRENAGEM, EM CONCRETO PRÉ-MOLDADO, DIÂMETRO INTERNO = 1,20 M, PROFUNDIDADE = 1,60 M, EXCLUINDO TAMPÃO. AF_05/2021_PA</v>
          </cell>
          <cell r="C1777" t="str">
            <v>UN</v>
          </cell>
          <cell r="D1777">
            <v>1724</v>
          </cell>
          <cell r="E1777">
            <v>269.5</v>
          </cell>
          <cell r="F1777">
            <v>1401.54</v>
          </cell>
          <cell r="G1777">
            <v>52.32</v>
          </cell>
        </row>
        <row r="1778">
          <cell r="A1778" t="str">
            <v>94263</v>
          </cell>
          <cell r="B1778" t="str">
            <v>GUIA (MEIO-FIO) CONCRETO, MOLDADA  IN LOCO  EM TRECHO RETO COM EXTRUSORA, 13 CM BASE X 22 CM ALTURA. AF_06/2016</v>
          </cell>
          <cell r="C1778" t="str">
            <v>M</v>
          </cell>
          <cell r="D1778">
            <v>33.46</v>
          </cell>
          <cell r="E1778">
            <v>13.29</v>
          </cell>
          <cell r="F1778">
            <v>19.71</v>
          </cell>
          <cell r="G1778">
            <v>0.46</v>
          </cell>
        </row>
        <row r="1779">
          <cell r="A1779" t="str">
            <v>94264</v>
          </cell>
          <cell r="B1779" t="str">
            <v>GUIA (MEIO-FIO) CONCRETO, MOLDADA  IN LOCO  EM TRECHO CURVO COM EXTRUSORA, 13 CM BASE X 22 CM ALTURA. AF_06/2016</v>
          </cell>
          <cell r="C1779" t="str">
            <v>M</v>
          </cell>
          <cell r="D1779">
            <v>37.1</v>
          </cell>
          <cell r="E1779">
            <v>15.86</v>
          </cell>
          <cell r="F1779">
            <v>20.54</v>
          </cell>
          <cell r="G1779">
            <v>0.7</v>
          </cell>
        </row>
        <row r="1780">
          <cell r="A1780" t="str">
            <v>94265</v>
          </cell>
          <cell r="B1780" t="str">
            <v>GUIA (MEIO-FIO) CONCRETO, MOLDADA  IN LOCO  EM TRECHO RETO COM EXTRUSORA, 15 CM BASE X 30 CM ALTURA. AF_06/2016</v>
          </cell>
          <cell r="C1780" t="str">
            <v>M</v>
          </cell>
          <cell r="D1780">
            <v>44.06</v>
          </cell>
          <cell r="E1780">
            <v>14.14</v>
          </cell>
          <cell r="F1780">
            <v>29.37</v>
          </cell>
          <cell r="G1780">
            <v>0.55000000000000004</v>
          </cell>
        </row>
        <row r="1781">
          <cell r="A1781" t="str">
            <v>94266</v>
          </cell>
          <cell r="B1781" t="str">
            <v>GUIA (MEIO-FIO) CONCRETO, MOLDADA  IN LOCO  EM TRECHO CURVO COM EXTRUSORA, 15 CM BASE X 30 CM ALTURA. AF_06/2016</v>
          </cell>
          <cell r="C1781" t="str">
            <v>M</v>
          </cell>
          <cell r="D1781">
            <v>48.22</v>
          </cell>
          <cell r="E1781">
            <v>17.09</v>
          </cell>
          <cell r="F1781">
            <v>30.34</v>
          </cell>
          <cell r="G1781">
            <v>0.79</v>
          </cell>
        </row>
        <row r="1782">
          <cell r="A1782" t="str">
            <v>94267</v>
          </cell>
          <cell r="B1782" t="str">
            <v>GUIA (MEIO-FIO) E SARJETA CONJUGADOS DE CONCRETO, MOLDADA  IN LOCO  EM TRECHO RETO COM EXTRUSORA, 45 CM BASE (15 CM BASE DA GUIA + 30 CM BASE DA SARJETA) X 22 CM ALTURA. AF_06/2016</v>
          </cell>
          <cell r="C1782" t="str">
            <v>M</v>
          </cell>
          <cell r="D1782">
            <v>52.39</v>
          </cell>
          <cell r="E1782">
            <v>14.98</v>
          </cell>
          <cell r="F1782">
            <v>36.83</v>
          </cell>
          <cell r="G1782">
            <v>0.57999999999999996</v>
          </cell>
        </row>
        <row r="1783">
          <cell r="A1783" t="str">
            <v>94268</v>
          </cell>
          <cell r="B1783" t="str">
            <v>GUIA (MEIO-FIO) E SARJETA CONJUGADOS DE CONCRETO, MOLDADA  IN LOCO  EM TRECHO CURVO COM EXTRUSORA, 45 CM BASE (15 CM BASE DA GUIA + 30 CM BASE DA SARJETA) X 22 CM ALTURA. AF_06/2016</v>
          </cell>
          <cell r="C1783" t="str">
            <v>M</v>
          </cell>
          <cell r="D1783">
            <v>56.98</v>
          </cell>
          <cell r="E1783">
            <v>18.2</v>
          </cell>
          <cell r="F1783">
            <v>37.92</v>
          </cell>
          <cell r="G1783">
            <v>0.86</v>
          </cell>
        </row>
        <row r="1784">
          <cell r="A1784" t="str">
            <v>94269</v>
          </cell>
          <cell r="B1784" t="str">
            <v>GUIA (MEIO-FIO) E SARJETA CONJUGADOS DE CONCRETO, MOLDADA  IN LOCO  EM TRECHO RETO COM EXTRUSORA, 60 CM BASE (15 CM BASE DA GUIA + 45 CM BASE DA SARJETA) X 26 CM ALTURA. AF_06/2016</v>
          </cell>
          <cell r="C1784" t="str">
            <v>M</v>
          </cell>
          <cell r="D1784">
            <v>74.92</v>
          </cell>
          <cell r="E1784">
            <v>18.05</v>
          </cell>
          <cell r="F1784">
            <v>56.04</v>
          </cell>
          <cell r="G1784">
            <v>0.83</v>
          </cell>
        </row>
        <row r="1785">
          <cell r="A1785" t="str">
            <v>94270</v>
          </cell>
          <cell r="B1785" t="str">
            <v>GUIA (MEIO-FIO) E SARJETA CONJUGADOS DE CONCRETO, MOLDADA IN LOCO  EM TRECHO CURVO COM EXTRUSORA, 60 CM BASE (15 CM BASE DA GUIA + 45 CM BASE DA SARJETA) X 26 CM ALTURA. AF_06/2016</v>
          </cell>
          <cell r="C1785" t="str">
            <v>M</v>
          </cell>
          <cell r="D1785">
            <v>81.31</v>
          </cell>
          <cell r="E1785">
            <v>22.58</v>
          </cell>
          <cell r="F1785">
            <v>57.52</v>
          </cell>
          <cell r="G1785">
            <v>1.21</v>
          </cell>
        </row>
        <row r="1786">
          <cell r="A1786" t="str">
            <v>94271</v>
          </cell>
          <cell r="B1786" t="str">
            <v>GUIA (MEIO-FIO) E SARJETA CONJUGADOS DE CONCRETO, MOLDADA  IN LOCO  EM TRECHO RETO COM EXTRUSORA, 65 CM BASE (15 CM BASE DA GUIA + 50 CM BASE DA SARJETA) X 30 CM ALTURA. AF_06/2016</v>
          </cell>
          <cell r="C1786" t="str">
            <v>M</v>
          </cell>
          <cell r="D1786">
            <v>91.35</v>
          </cell>
          <cell r="E1786">
            <v>21.71</v>
          </cell>
          <cell r="F1786">
            <v>68.52</v>
          </cell>
          <cell r="G1786">
            <v>1.1200000000000001</v>
          </cell>
        </row>
        <row r="1787">
          <cell r="A1787" t="str">
            <v>94272</v>
          </cell>
          <cell r="B1787" t="str">
            <v>GUIA (MEIO-FIO) E SARJETA CONJUGADOS DE CONCRETO, MOLDADA  IN LOCO  EM TRECHO CURVO COM EXTRUSORA, 65 CM BASE (15 CM BASE DA GUIA + 50 CM BASE DA SARJETA) X 26 CM ALTURA. AF_06/2016</v>
          </cell>
          <cell r="C1787" t="str">
            <v>M</v>
          </cell>
          <cell r="D1787">
            <v>99.87</v>
          </cell>
          <cell r="E1787">
            <v>27.75</v>
          </cell>
          <cell r="F1787">
            <v>70.510000000000005</v>
          </cell>
          <cell r="G1787">
            <v>1.61</v>
          </cell>
        </row>
        <row r="1788">
          <cell r="A1788" t="str">
            <v>94273</v>
          </cell>
          <cell r="B1788" t="str">
            <v>ASSENTAMENTO DE GUIA (MEIO-FIO) EM TRECHO RETO, CONFECCIONADA EM CONCRETO PRÉ-FABRICADO, DIMENSÕES 100X15X13X30 CM (COMPRIMENTO X BASE INFERIOR X BASE SUPERIOR X ALTURA), PARA VIAS URBANAS (USO VIÁRIO). AF_06/2016</v>
          </cell>
          <cell r="C1788" t="str">
            <v>M</v>
          </cell>
          <cell r="D1788">
            <v>54.7</v>
          </cell>
          <cell r="E1788">
            <v>14.55</v>
          </cell>
          <cell r="F1788">
            <v>40.15</v>
          </cell>
          <cell r="G1788">
            <v>0</v>
          </cell>
        </row>
        <row r="1789">
          <cell r="A1789" t="str">
            <v>94274</v>
          </cell>
          <cell r="B1789" t="str">
            <v>ASSENTAMENTO DE GUIA (MEIO-FIO) EM TRECHO CURVO, CONFECCIONADA EM CONCRETO PRÉ-FABRICADO, DIMENSÕES 100X15X13X30 CM (COMPRIMENTO X BASE INFERIOR X BASE SUPERIOR X ALTURA), PARA VIAS URBANAS (USO VIÁRIO). AF_06/2016</v>
          </cell>
          <cell r="C1789" t="str">
            <v>M</v>
          </cell>
          <cell r="D1789">
            <v>58.89</v>
          </cell>
          <cell r="E1789">
            <v>17.760000000000002</v>
          </cell>
          <cell r="F1789">
            <v>41.13</v>
          </cell>
          <cell r="G1789">
            <v>0</v>
          </cell>
        </row>
        <row r="1790">
          <cell r="A1790" t="str">
            <v>94275</v>
          </cell>
          <cell r="B1790" t="str">
            <v>ASSENTAMENTO DE GUIA (MEIO-FIO) EM TRECHO RETO, CONFECCIONADA EM CONCRETO PRÉ-FABRICADO, DIMENSÕES 100X15X13X20 CM (COMPRIMENTO X BASE INFERIOR X BASE SUPERIOR X ALTURA), PARA URBANIZAÇÃO INTERNA DE EMPREENDIMENTOS. AF_06/2016</v>
          </cell>
          <cell r="C1790" t="str">
            <v>M</v>
          </cell>
          <cell r="D1790">
            <v>49.19</v>
          </cell>
          <cell r="E1790">
            <v>13.17</v>
          </cell>
          <cell r="F1790">
            <v>36.020000000000003</v>
          </cell>
          <cell r="G1790">
            <v>0</v>
          </cell>
        </row>
        <row r="1791">
          <cell r="A1791" t="str">
            <v>94276</v>
          </cell>
          <cell r="B1791" t="str">
            <v>ASSENTAMENTO DE GUIA (MEIO-FIO) EM TRECHO CURVO, CONFECCIONADA EM CONCRETO PRÉ-FABRICADO, DIMENSÕES 100X15X13X20 CM (COMPRIMENTO X BASE INFERIOR X BASE SUPERIOR X ALTURA), PARA URBANIZAÇÃO INTERNA DE EMPREENDIMENTOS. AF_06/2016</v>
          </cell>
          <cell r="C1791" t="str">
            <v>M</v>
          </cell>
          <cell r="D1791">
            <v>53.38</v>
          </cell>
          <cell r="E1791">
            <v>16.399999999999999</v>
          </cell>
          <cell r="F1791">
            <v>36.979999999999997</v>
          </cell>
          <cell r="G1791">
            <v>0</v>
          </cell>
        </row>
        <row r="1792">
          <cell r="A1792" t="str">
            <v>94277</v>
          </cell>
          <cell r="B1792" t="str">
            <v>ASSENTAMENTO DE GUIA (MEIO-FIO) EM TRECHO RETO, CONFECCIONADA EM CONCRETO PRÉ-FABRICADO, DIMENSÕES 80X08X08X25 CM (COMPRIMENTO X BASE INFERIOR X BASE SUPERIOR X ALTURA), PARA URBANIZAÇÃO INTERNA DE EMPREENDIMENTOS. AF_06/2016</v>
          </cell>
          <cell r="C1792" t="str">
            <v>M</v>
          </cell>
          <cell r="D1792">
            <v>43.38</v>
          </cell>
          <cell r="E1792">
            <v>12.17</v>
          </cell>
          <cell r="F1792">
            <v>31.21</v>
          </cell>
          <cell r="G1792">
            <v>0</v>
          </cell>
        </row>
        <row r="1793">
          <cell r="A1793" t="str">
            <v>94278</v>
          </cell>
          <cell r="B1793" t="str">
            <v>ASSENTAMENTO DE GUIA (MEIO-FIO) EM TRECHO CURVO, CONFECCIONADA EM CONCRETO PRÉ-FABRICADO, DIMENSÕES 80X08X08X25 CM (COMPRIMENTO X BASE INFERIOR X BASE SUPERIOR X ALTURA), PARA URBANIZAÇÃO INTERNA DE EMPREENDIMENTOS. AF_06/2016</v>
          </cell>
          <cell r="C1793" t="str">
            <v>M</v>
          </cell>
          <cell r="D1793">
            <v>47.57</v>
          </cell>
          <cell r="E1793">
            <v>15.4</v>
          </cell>
          <cell r="F1793">
            <v>32.17</v>
          </cell>
          <cell r="G1793">
            <v>0</v>
          </cell>
        </row>
        <row r="1794">
          <cell r="A1794" t="str">
            <v>94279</v>
          </cell>
          <cell r="B1794" t="str">
            <v>ASSENTAMENTO DE GUIA (MEIO-FIO) EM TRECHO RETO, CONFECCIONADA EM CONCRETO PRÉ-FABRICADO, DIMENSÕES 39X6,5X6,5X19 CM (COMPRIMENTO X BASE INFERIOR X BASE SUPERIOR X ALTURA), PARA DELIMITAÇÃO DE JARDINS, PRAÇAS OU PASSEIOS. AF_05/2016</v>
          </cell>
          <cell r="C1794" t="str">
            <v>M</v>
          </cell>
          <cell r="D1794">
            <v>50.37</v>
          </cell>
          <cell r="E1794">
            <v>11.19</v>
          </cell>
          <cell r="F1794">
            <v>39.18</v>
          </cell>
          <cell r="G1794">
            <v>0</v>
          </cell>
        </row>
        <row r="1795">
          <cell r="A1795" t="str">
            <v>94280</v>
          </cell>
          <cell r="B1795" t="str">
            <v>ASSENTAMENTO DE GUIA (MEIO-FIO) EM TRECHO CURVO, CONFECCIONADA EM CONCRETO PRÉ-FABRICADO, DIMENSÕES 39X6,5X6,5X19 CM (COMPRIMENTO X BASE INFERIOR X BASE SUPERIOR X ALTURA), PARA DELIMITAÇÃO DE JARDINS, PRAÇAS OU PASSEIOS. AF_05/2016</v>
          </cell>
          <cell r="C1795" t="str">
            <v>M</v>
          </cell>
          <cell r="D1795">
            <v>54.56</v>
          </cell>
          <cell r="E1795">
            <v>14.42</v>
          </cell>
          <cell r="F1795">
            <v>40.14</v>
          </cell>
          <cell r="G1795">
            <v>0</v>
          </cell>
        </row>
        <row r="1796">
          <cell r="A1796" t="str">
            <v>94281</v>
          </cell>
          <cell r="B1796" t="str">
            <v>EXECUÇÃO DE SARJETA DE CONCRETO USINADO, MOLDADA  IN LOCO  EM TRECHO RETO, 30 CM BASE X 15 CM ALTURA. AF_06/2016</v>
          </cell>
          <cell r="C1796" t="str">
            <v>M</v>
          </cell>
          <cell r="D1796">
            <v>53</v>
          </cell>
          <cell r="E1796">
            <v>18.04</v>
          </cell>
          <cell r="F1796">
            <v>34.96</v>
          </cell>
          <cell r="G1796">
            <v>0</v>
          </cell>
        </row>
        <row r="1797">
          <cell r="A1797" t="str">
            <v>94282</v>
          </cell>
          <cell r="B1797" t="str">
            <v>EXECUÇÃO DE SARJETA DE CONCRETO USINADO, MOLDADA  IN LOCO  EM TRECHO CURVO, 30 CM BASE X 15 CM ALTURA. AF_06/2016</v>
          </cell>
          <cell r="C1797" t="str">
            <v>M</v>
          </cell>
          <cell r="D1797">
            <v>65.760000000000005</v>
          </cell>
          <cell r="E1797">
            <v>27.87</v>
          </cell>
          <cell r="F1797">
            <v>37.89</v>
          </cell>
          <cell r="G1797">
            <v>0</v>
          </cell>
        </row>
        <row r="1798">
          <cell r="A1798" t="str">
            <v>94283</v>
          </cell>
          <cell r="B1798" t="str">
            <v>EXECUÇÃO DE SARJETA DE CONCRETO USINADO, MOLDADA  IN LOCO  EM TRECHO RETO, 45 CM BASE X 15 CM ALTURA. AF_06/2016</v>
          </cell>
          <cell r="C1798" t="str">
            <v>M</v>
          </cell>
          <cell r="D1798">
            <v>68.650000000000006</v>
          </cell>
          <cell r="E1798">
            <v>19.68</v>
          </cell>
          <cell r="F1798">
            <v>48.97</v>
          </cell>
          <cell r="G1798">
            <v>0</v>
          </cell>
        </row>
        <row r="1799">
          <cell r="A1799" t="str">
            <v>94284</v>
          </cell>
          <cell r="B1799" t="str">
            <v>EXECUÇÃO DE SARJETA DE CONCRETO USINADO, MOLDADA  IN LOCO  EM TRECHO CURVO, 45 CM BASE X 15 CM ALTURA. AF_06/2016</v>
          </cell>
          <cell r="C1799" t="str">
            <v>M</v>
          </cell>
          <cell r="D1799">
            <v>81.41</v>
          </cell>
          <cell r="E1799">
            <v>29.49</v>
          </cell>
          <cell r="F1799">
            <v>51.92</v>
          </cell>
          <cell r="G1799">
            <v>0</v>
          </cell>
        </row>
        <row r="1800">
          <cell r="A1800" t="str">
            <v>94285</v>
          </cell>
          <cell r="B1800" t="str">
            <v>EXECUÇÃO DE SARJETA DE CONCRETO USINADO, MOLDADA  IN LOCO  EM TRECHO RETO, 60 CM BASE X 15 CM ALTURA. AF_06/2016</v>
          </cell>
          <cell r="C1800" t="str">
            <v>M</v>
          </cell>
          <cell r="D1800">
            <v>83.69</v>
          </cell>
          <cell r="E1800">
            <v>20.83</v>
          </cell>
          <cell r="F1800">
            <v>62.86</v>
          </cell>
          <cell r="G1800">
            <v>0</v>
          </cell>
        </row>
        <row r="1801">
          <cell r="A1801" t="str">
            <v>94286</v>
          </cell>
          <cell r="B1801" t="str">
            <v>EXECUÇÃO DE SARJETA DE CONCRETO USINADO, MOLDADA  IN LOCO  EM TRECHO CURVO, 60 CM BASE X 15 CM ALTURA. AF_06/2016</v>
          </cell>
          <cell r="C1801" t="str">
            <v>M</v>
          </cell>
          <cell r="D1801">
            <v>96.45</v>
          </cell>
          <cell r="E1801">
            <v>30.66</v>
          </cell>
          <cell r="F1801">
            <v>65.790000000000006</v>
          </cell>
          <cell r="G1801">
            <v>0</v>
          </cell>
        </row>
        <row r="1802">
          <cell r="A1802" t="str">
            <v>94287</v>
          </cell>
          <cell r="B1802" t="str">
            <v>EXECUÇÃO DE SARJETA DE CONCRETO USINADO, MOLDADA  IN LOCO  EM TRECHO RETO, 30 CM BASE X 10 CM ALTURA. AF_06/2016</v>
          </cell>
          <cell r="C1802" t="str">
            <v>M</v>
          </cell>
          <cell r="D1802">
            <v>41.36</v>
          </cell>
          <cell r="E1802">
            <v>16.46</v>
          </cell>
          <cell r="F1802">
            <v>24.9</v>
          </cell>
          <cell r="G1802">
            <v>0</v>
          </cell>
        </row>
        <row r="1803">
          <cell r="A1803" t="str">
            <v>94288</v>
          </cell>
          <cell r="B1803" t="str">
            <v>EXECUÇÃO DE SARJETA DE CONCRETO USINADO, MOLDADA  IN LOCO  EM TRECHO CURVO, 30 CM BASE X 10 CM ALTURA. AF_06/2016</v>
          </cell>
          <cell r="C1803" t="str">
            <v>M</v>
          </cell>
          <cell r="D1803">
            <v>52.52</v>
          </cell>
          <cell r="E1803">
            <v>25.05</v>
          </cell>
          <cell r="F1803">
            <v>27.47</v>
          </cell>
          <cell r="G1803">
            <v>0</v>
          </cell>
        </row>
        <row r="1804">
          <cell r="A1804" t="str">
            <v>94289</v>
          </cell>
          <cell r="B1804" t="str">
            <v>EXECUÇÃO DE SARJETA DE CONCRETO USINADO, MOLDADA  IN LOCO  EM TRECHO RETO, 45 CM BASE X 10 CM ALTURA. AF_06/2016</v>
          </cell>
          <cell r="C1804" t="str">
            <v>M</v>
          </cell>
          <cell r="D1804">
            <v>52.56</v>
          </cell>
          <cell r="E1804">
            <v>17.91</v>
          </cell>
          <cell r="F1804">
            <v>34.65</v>
          </cell>
          <cell r="G1804">
            <v>0</v>
          </cell>
        </row>
        <row r="1805">
          <cell r="A1805" t="str">
            <v>94290</v>
          </cell>
          <cell r="B1805" t="str">
            <v>EXECUÇÃO DE SARJETA DE CONCRETO USINADO, MOLDADA  IN LOCO  EM TRECHO CURVO, 45 CM BASE X 10 CM ALTURA. AF_06/2016</v>
          </cell>
          <cell r="C1805" t="str">
            <v>M</v>
          </cell>
          <cell r="D1805">
            <v>63.72</v>
          </cell>
          <cell r="E1805">
            <v>26.5</v>
          </cell>
          <cell r="F1805">
            <v>37.22</v>
          </cell>
          <cell r="G1805">
            <v>0</v>
          </cell>
        </row>
        <row r="1806">
          <cell r="A1806" t="str">
            <v>94291</v>
          </cell>
          <cell r="B1806" t="str">
            <v>EXECUÇÃO DE SARJETA DE CONCRETO USINADO, MOLDADA  IN LOCO  EM TRECHO RETO, 60 CM BASE X 10 CM ALTURA. AF_06/2016</v>
          </cell>
          <cell r="C1806" t="str">
            <v>M</v>
          </cell>
          <cell r="D1806">
            <v>63.2</v>
          </cell>
          <cell r="E1806">
            <v>18.91</v>
          </cell>
          <cell r="F1806">
            <v>44.29</v>
          </cell>
          <cell r="G1806">
            <v>0</v>
          </cell>
        </row>
        <row r="1807">
          <cell r="A1807" t="str">
            <v>94292</v>
          </cell>
          <cell r="B1807" t="str">
            <v>EXECUÇÃO DE SARJETA DE CONCRETO USINADO, MOLDADA  IN LOCO  EM TRECHO CURVO, 60 CM BASE X 10 CM ALTURA. AF_06/2016</v>
          </cell>
          <cell r="C1807" t="str">
            <v>M</v>
          </cell>
          <cell r="D1807">
            <v>74.36</v>
          </cell>
          <cell r="E1807">
            <v>27.5</v>
          </cell>
          <cell r="F1807">
            <v>46.86</v>
          </cell>
          <cell r="G1807">
            <v>0</v>
          </cell>
        </row>
        <row r="1808">
          <cell r="A1808" t="str">
            <v>94293</v>
          </cell>
          <cell r="B1808" t="str">
            <v>EXECUÇÃO DE SARJETÃO DE CONCRETO USINADO, MOLDADA  IN LOCO  EM TRECHO RETO, 100 CM BASE X 20 CM ALTURA. AF_06/2016</v>
          </cell>
          <cell r="C1808" t="str">
            <v>M</v>
          </cell>
          <cell r="D1808">
            <v>165.11</v>
          </cell>
          <cell r="E1808">
            <v>30.14</v>
          </cell>
          <cell r="F1808">
            <v>134.97</v>
          </cell>
          <cell r="G1808">
            <v>0</v>
          </cell>
        </row>
        <row r="1809">
          <cell r="A1809" t="str">
            <v>94294</v>
          </cell>
          <cell r="B1809" t="str">
            <v>EXECUÇÃO DE ESCORAS DE CONCRETO PARA CONTENÇÃO DE GUIAS PRÉ-FABRICADAS. AF_06/2016</v>
          </cell>
          <cell r="C1809" t="str">
            <v>M</v>
          </cell>
          <cell r="D1809">
            <v>8.9</v>
          </cell>
          <cell r="E1809">
            <v>2.7</v>
          </cell>
          <cell r="F1809">
            <v>6.15</v>
          </cell>
          <cell r="G1809">
            <v>0.03</v>
          </cell>
        </row>
        <row r="1810">
          <cell r="A1810" t="str">
            <v>104491</v>
          </cell>
          <cell r="B1810" t="str">
            <v>ADUELA/ GALERIA FECHADA PRE-MOLDADA DE CONCRETO ARMADO, SECAO QUADRANGULAR INTERNA DE 1,50 X 1,50 M (L X A), MISULA DE 20 X 20 CM, C = 1,00 M, ESPESSURA MIN = 15 CM, TB-45 E FCK DO CONCRETO = 30 MPA   FORNECIMENTO E ASSENTAMENTO. AF_01/2023</v>
          </cell>
          <cell r="C1810" t="str">
            <v>M</v>
          </cell>
          <cell r="D1810">
            <v>3860.07</v>
          </cell>
          <cell r="E1810">
            <v>53.8</v>
          </cell>
          <cell r="F1810">
            <v>3774.5</v>
          </cell>
          <cell r="G1810">
            <v>31.77</v>
          </cell>
        </row>
        <row r="1811">
          <cell r="A1811" t="str">
            <v>104492</v>
          </cell>
          <cell r="B1811" t="str">
            <v>ADUELA/ GALERIA FECHADA PRE-MOLDADA DE CONCRETO ARMADO, SECAO QUADRANGULAR INTERNA DE 2,00 X 2,00 M (L X A), MISULA DE 20 X 20 CM, C = 1,00 M, ESPESSURA MIN = 15 CM, TB-45 E FCK DO CONCRETO = 30 MPA   FORNECIMENTO E ASSENTAMENTO. AF_01/2023</v>
          </cell>
          <cell r="C1811" t="str">
            <v>M</v>
          </cell>
          <cell r="D1811">
            <v>4825.6499999999996</v>
          </cell>
          <cell r="E1811">
            <v>65.680000000000007</v>
          </cell>
          <cell r="F1811">
            <v>4726.32</v>
          </cell>
          <cell r="G1811">
            <v>33.65</v>
          </cell>
        </row>
        <row r="1812">
          <cell r="A1812" t="str">
            <v>104494</v>
          </cell>
          <cell r="B1812" t="str">
            <v>ADUELA/ GALERIA FECHADA PRE-MOLDADA DE CONCRETO ARMADO, SECAO QUADRANGULAR INTERNA DE 2,50 X 2,50 M (L X A), MISULA DE 20 X 20 CM, C = 1,00 M, ESPESSURA MIN = 15 CM, TB-45 E FCK DO CONCRETO = 30 MPA   FORNECIMENTO E ASSENTAMENTO. AF_01/2023</v>
          </cell>
          <cell r="C1812" t="str">
            <v>M</v>
          </cell>
          <cell r="D1812">
            <v>6516.2</v>
          </cell>
          <cell r="E1812">
            <v>76.91</v>
          </cell>
          <cell r="F1812">
            <v>6399.68</v>
          </cell>
          <cell r="G1812">
            <v>39.61</v>
          </cell>
        </row>
        <row r="1813">
          <cell r="A1813" t="str">
            <v>104497</v>
          </cell>
          <cell r="B1813" t="str">
            <v>ADUELA/ GALERIA FECHADA PRE-MOLDADA DE CONCRETO ARMADO, SECAO QUADRANGULAR INTERNA DE 3,00 X 3,00 M (L X A), MISULA DE 20 X 20 CM, C = 1,00 M, ESPESSURA MIN = 20 CM, TB-45 E FCK DO CONCRETO = 30 MPA   FORNECIMENTO E ASSENTAMENTO. AF_01/2023</v>
          </cell>
          <cell r="C1813" t="str">
            <v>M</v>
          </cell>
          <cell r="D1813">
            <v>7796.75</v>
          </cell>
          <cell r="E1813">
            <v>98.73</v>
          </cell>
          <cell r="F1813">
            <v>7576.94</v>
          </cell>
          <cell r="G1813">
            <v>119.25</v>
          </cell>
        </row>
        <row r="1814">
          <cell r="A1814" t="str">
            <v>104515</v>
          </cell>
          <cell r="B1814" t="str">
            <v>APLICAÇÃO DE MANTA GEOTÊXTIL NAS JUNTAS RÍGIDAS DE ADUELAS PRÉ-MOLDADAS DE CONCRETO ARMADO. AF_01/2023</v>
          </cell>
          <cell r="C1814" t="str">
            <v>M2</v>
          </cell>
          <cell r="D1814">
            <v>27.63</v>
          </cell>
          <cell r="E1814">
            <v>0.28999999999999998</v>
          </cell>
          <cell r="F1814">
            <v>27.34</v>
          </cell>
          <cell r="G1814">
            <v>0</v>
          </cell>
        </row>
        <row r="1815">
          <cell r="A1815" t="str">
            <v>102727</v>
          </cell>
          <cell r="B1815" t="str">
            <v>FABRICAÇÃO, MONTAGEM E DESMONTAGEM DE FÔRMA PARA BOCA PARA BUEIRO, EM CHAPA DE MADEIRA COMPENSADA RESINADA, E = 17 MM, 2 UTILIZAÇÕES. AF_07/2021</v>
          </cell>
          <cell r="C1815" t="str">
            <v>M2</v>
          </cell>
          <cell r="D1815">
            <v>109.91</v>
          </cell>
          <cell r="E1815">
            <v>33.340000000000003</v>
          </cell>
          <cell r="F1815">
            <v>68.78</v>
          </cell>
          <cell r="G1815">
            <v>7.79</v>
          </cell>
        </row>
        <row r="1816">
          <cell r="A1816" t="str">
            <v>102728</v>
          </cell>
          <cell r="B1816" t="str">
            <v>ARMAÇÃO DE MURO ALA E MURO TESTA UTILIZANDO AÇO CA-50 DE 6,3 MM - MONTAGEM. AF_07/2021</v>
          </cell>
          <cell r="C1816" t="str">
            <v>KG</v>
          </cell>
          <cell r="D1816">
            <v>15.09</v>
          </cell>
          <cell r="E1816">
            <v>3.41</v>
          </cell>
          <cell r="F1816">
            <v>11.68</v>
          </cell>
          <cell r="G1816">
            <v>0</v>
          </cell>
        </row>
        <row r="1817">
          <cell r="A1817" t="str">
            <v>102729</v>
          </cell>
          <cell r="B1817" t="str">
            <v>ARMAÇÃO DE MURO ALA E MURO TESTA UTILIZANDO AÇO CA-50 DE 8 MM - MONTAGEM. AF_07/2021</v>
          </cell>
          <cell r="C1817" t="str">
            <v>KG</v>
          </cell>
          <cell r="D1817">
            <v>14.18</v>
          </cell>
          <cell r="E1817">
            <v>2.39</v>
          </cell>
          <cell r="F1817">
            <v>11.79</v>
          </cell>
          <cell r="G1817">
            <v>0</v>
          </cell>
        </row>
        <row r="1818">
          <cell r="A1818" t="str">
            <v>102730</v>
          </cell>
          <cell r="B1818" t="str">
            <v>ARMAÇÃO DE MURO ALA E MURO TESTA UTILIZANDO AÇO CA-50 DE 10 MM - MONTAGEM. AF_07/2021</v>
          </cell>
          <cell r="C1818" t="str">
            <v>KG</v>
          </cell>
          <cell r="D1818">
            <v>12.67</v>
          </cell>
          <cell r="E1818">
            <v>1.71</v>
          </cell>
          <cell r="F1818">
            <v>10.96</v>
          </cell>
          <cell r="G1818">
            <v>0</v>
          </cell>
        </row>
        <row r="1819">
          <cell r="A1819" t="str">
            <v>102731</v>
          </cell>
          <cell r="B1819" t="str">
            <v>ARMAÇÃO DE MURO ALA E MURO TESTA UTILIZANDO AÇO CA-50 DE 12,5 MM - MONTAGEM. AF_07/2021</v>
          </cell>
          <cell r="C1819" t="str">
            <v>KG</v>
          </cell>
          <cell r="D1819">
            <v>10.7</v>
          </cell>
          <cell r="E1819">
            <v>1.21</v>
          </cell>
          <cell r="F1819">
            <v>9.49</v>
          </cell>
          <cell r="G1819">
            <v>0</v>
          </cell>
        </row>
        <row r="1820">
          <cell r="A1820" t="str">
            <v>102732</v>
          </cell>
          <cell r="B1820" t="str">
            <v>ARMAÇÃO DE MURO ALA E MURO TESTA UTILIZANDO AÇO CA-50 DE 16 MM - MONTAGEM. AF_07/2021</v>
          </cell>
          <cell r="C1820" t="str">
            <v>KG</v>
          </cell>
          <cell r="D1820">
            <v>10.14</v>
          </cell>
          <cell r="E1820">
            <v>0.78</v>
          </cell>
          <cell r="F1820">
            <v>9.36</v>
          </cell>
          <cell r="G1820">
            <v>0</v>
          </cell>
        </row>
        <row r="1821">
          <cell r="A1821" t="str">
            <v>102733</v>
          </cell>
          <cell r="B1821" t="str">
            <v>ARMAÇÃO DE MURO ALA E MURO TESTA UTILIZANDO AÇO CA-50 DE 20 MM - MONTAGEM. AF_07/2021</v>
          </cell>
          <cell r="C1821" t="str">
            <v>KG</v>
          </cell>
          <cell r="D1821">
            <v>11.32</v>
          </cell>
          <cell r="E1821">
            <v>0.5</v>
          </cell>
          <cell r="F1821">
            <v>10.82</v>
          </cell>
          <cell r="G1821">
            <v>0</v>
          </cell>
        </row>
        <row r="1822">
          <cell r="A1822" t="str">
            <v>102734</v>
          </cell>
          <cell r="B1822" t="str">
            <v>ARMAÇÃO DE SOLEIRA UTILIZANDO AÇO CA-50 DE 6,3 MM - MONTAGEM. AF_07/2021</v>
          </cell>
          <cell r="C1822" t="str">
            <v>KG</v>
          </cell>
          <cell r="D1822">
            <v>14.17</v>
          </cell>
          <cell r="E1822">
            <v>2.54</v>
          </cell>
          <cell r="F1822">
            <v>11.63</v>
          </cell>
          <cell r="G1822">
            <v>0</v>
          </cell>
        </row>
        <row r="1823">
          <cell r="A1823" t="str">
            <v>102735</v>
          </cell>
          <cell r="B1823" t="str">
            <v>ARMAÇÃO DE SOLEIRA UTILIZANDO AÇO CA-50 DE 8 MM - MONTAGEM. AF_07/2021</v>
          </cell>
          <cell r="C1823" t="str">
            <v>KG</v>
          </cell>
          <cell r="D1823">
            <v>13.39</v>
          </cell>
          <cell r="E1823">
            <v>1.73</v>
          </cell>
          <cell r="F1823">
            <v>11.66</v>
          </cell>
          <cell r="G1823">
            <v>0</v>
          </cell>
        </row>
        <row r="1824">
          <cell r="A1824" t="str">
            <v>102736</v>
          </cell>
          <cell r="B1824" t="str">
            <v>CONCRETAGEM DE BOCA PARA BUEIRO, FCK = 20 MPA, COM USO DE BOMBA - LANÇAMENTO, ADENSAMENTO E ACABAMENTO. AF_07/2021</v>
          </cell>
          <cell r="C1824" t="str">
            <v>M3</v>
          </cell>
          <cell r="D1824">
            <v>601.54</v>
          </cell>
          <cell r="E1824">
            <v>33.86</v>
          </cell>
          <cell r="F1824">
            <v>567.58000000000004</v>
          </cell>
          <cell r="G1824">
            <v>0.08</v>
          </cell>
        </row>
        <row r="1825">
          <cell r="A1825" t="str">
            <v>102737</v>
          </cell>
          <cell r="B1825" t="str">
            <v>BOCA PARA BUEIRO SIMPLES TUBULAR D = 40 CM EM CONCRETO, ALAS COM ESCONSIDADE DE 0°, INCLUINDO FÔRMAS E MATERIAIS. AF_07/2021</v>
          </cell>
          <cell r="C1825" t="str">
            <v>UN</v>
          </cell>
          <cell r="D1825">
            <v>1109.0899999999999</v>
          </cell>
          <cell r="E1825">
            <v>229.4</v>
          </cell>
          <cell r="F1825">
            <v>852.8</v>
          </cell>
          <cell r="G1825">
            <v>26.73</v>
          </cell>
        </row>
        <row r="1826">
          <cell r="A1826" t="str">
            <v>102738</v>
          </cell>
          <cell r="B1826" t="str">
            <v>BOCA PARA BUEIRO SIMPLES TUBULAR D = 60 CM EM CONCRETO, ALAS COM ESCONSIDADE DE 0°, INCLUINDO FÔRMAS E MATERIAIS. AF_07/2021</v>
          </cell>
          <cell r="C1826" t="str">
            <v>UN</v>
          </cell>
          <cell r="D1826">
            <v>2259.09</v>
          </cell>
          <cell r="E1826">
            <v>448.81</v>
          </cell>
          <cell r="F1826">
            <v>1763.08</v>
          </cell>
          <cell r="G1826">
            <v>46.87</v>
          </cell>
        </row>
        <row r="1827">
          <cell r="A1827" t="str">
            <v>102739</v>
          </cell>
          <cell r="B1827" t="str">
            <v>BOCA PARA BUEIRO SIMPLES TUBULAR D = 80 CM EM CONCRETO, ALAS COM ESCONSIDADE DE 0°, INCLUINDO FÔRMAS E MATERIAIS. AF_07/2021</v>
          </cell>
          <cell r="C1827" t="str">
            <v>UN</v>
          </cell>
          <cell r="D1827">
            <v>3778.35</v>
          </cell>
          <cell r="E1827">
            <v>733.38</v>
          </cell>
          <cell r="F1827">
            <v>2971.11</v>
          </cell>
          <cell r="G1827">
            <v>73.37</v>
          </cell>
        </row>
        <row r="1828">
          <cell r="A1828" t="str">
            <v>102740</v>
          </cell>
          <cell r="B1828" t="str">
            <v>BOCA PARA BUEIRO SIMPLES TUBULAR D = 100 CM EM CONCRETO, ALAS COM ESCONSIDADE DE 0°, INCLUINDO FÔRMAS E MATERIAIS. AF_07/2021</v>
          </cell>
          <cell r="C1828" t="str">
            <v>UN</v>
          </cell>
          <cell r="D1828">
            <v>5652.01</v>
          </cell>
          <cell r="E1828">
            <v>1072.9100000000001</v>
          </cell>
          <cell r="F1828">
            <v>4477.1499999999996</v>
          </cell>
          <cell r="G1828">
            <v>101.28</v>
          </cell>
        </row>
        <row r="1829">
          <cell r="A1829" t="str">
            <v>102741</v>
          </cell>
          <cell r="B1829" t="str">
            <v>BOCA PARA BUEIRO SIMPLES TUBULAR D = 120 CM EM CONCRETO, ALAS COM ESCONSIDADE DE 0°, INCLUINDO FÔRMAS E MATERIAIS. AF_07/2021</v>
          </cell>
          <cell r="C1829" t="str">
            <v>UN</v>
          </cell>
          <cell r="D1829">
            <v>7916.05</v>
          </cell>
          <cell r="E1829">
            <v>1471.24</v>
          </cell>
          <cell r="F1829">
            <v>6313.78</v>
          </cell>
          <cell r="G1829">
            <v>130.15</v>
          </cell>
        </row>
        <row r="1830">
          <cell r="A1830" t="str">
            <v>102742</v>
          </cell>
          <cell r="B1830" t="str">
            <v>BOCA PARA BUEIRO SIMPLES TUBULAR D = 150 CM EM CONCRETO, ALAS COM ESCONSIDADE DE 0°, INCLUINDO FÔRMAS E MATERIAIS. AF_07/2021</v>
          </cell>
          <cell r="C1830" t="str">
            <v>UN</v>
          </cell>
          <cell r="D1830">
            <v>13672.43</v>
          </cell>
          <cell r="E1830">
            <v>2485.27</v>
          </cell>
          <cell r="F1830">
            <v>10983.19</v>
          </cell>
          <cell r="G1830">
            <v>202.52</v>
          </cell>
        </row>
        <row r="1831">
          <cell r="A1831" t="str">
            <v>102743</v>
          </cell>
          <cell r="B1831" t="str">
            <v>BOCA PARA BUEIRO DUPLO TUBULAR D = 80 CM EM CONCRETO, ALAS COM ESCONSIDADE DE 0°, INCLUINDO FÔRMAS E MATERIAIS. AF_07/2021</v>
          </cell>
          <cell r="C1831" t="str">
            <v>UN</v>
          </cell>
          <cell r="D1831">
            <v>4565.8100000000004</v>
          </cell>
          <cell r="E1831">
            <v>884.85</v>
          </cell>
          <cell r="F1831">
            <v>3594.89</v>
          </cell>
          <cell r="G1831">
            <v>85.29</v>
          </cell>
        </row>
        <row r="1832">
          <cell r="A1832" t="str">
            <v>102744</v>
          </cell>
          <cell r="B1832" t="str">
            <v>BOCA PARA BUEIRO DUPLO TUBULAR D = 100 CM EM CONCRETO, ALAS COM ESCONSIDADE DE 0°, INCLUINDO FÔRMAS E MATERIAIS. AF_07/2021</v>
          </cell>
          <cell r="C1832" t="str">
            <v>UN</v>
          </cell>
          <cell r="D1832">
            <v>6827.44</v>
          </cell>
          <cell r="E1832">
            <v>1292.21</v>
          </cell>
          <cell r="F1832">
            <v>5416.66</v>
          </cell>
          <cell r="G1832">
            <v>117.49</v>
          </cell>
        </row>
        <row r="1833">
          <cell r="A1833" t="str">
            <v>102745</v>
          </cell>
          <cell r="B1833" t="str">
            <v>BOCA PARA BUEIRO DUPLO TUBULAR D = 120 CM EM CONCRETO, ALAS COM ESCONSIDADE DE 0°, INCLUINDO FÔRMAS E MATERIAIS. AF_07/2021</v>
          </cell>
          <cell r="C1833" t="str">
            <v>UN</v>
          </cell>
          <cell r="D1833">
            <v>9576.84</v>
          </cell>
          <cell r="E1833">
            <v>1772.41</v>
          </cell>
          <cell r="F1833">
            <v>7652.34</v>
          </cell>
          <cell r="G1833">
            <v>150.68</v>
          </cell>
        </row>
        <row r="1834">
          <cell r="A1834" t="str">
            <v>102746</v>
          </cell>
          <cell r="B1834" t="str">
            <v>BOCA PARA BUEIRO DUPLO TUBULAR D = 150 CM EM CONCRETO, ALAS COM ESCONSIDADE DE 0°, INCLUINDO FÔRMAS E MATERIAIS. AF_07/2021</v>
          </cell>
          <cell r="C1834" t="str">
            <v>UN</v>
          </cell>
          <cell r="D1834">
            <v>16559.05</v>
          </cell>
          <cell r="E1834">
            <v>2992.63</v>
          </cell>
          <cell r="F1834">
            <v>13331.72</v>
          </cell>
          <cell r="G1834">
            <v>232.33</v>
          </cell>
        </row>
        <row r="1835">
          <cell r="A1835" t="str">
            <v>102747</v>
          </cell>
          <cell r="B1835" t="str">
            <v>BOCA PARA BUEIRO TRIPLO TUBULAR D = 100 CM EM CONCRETO, ALAS COM ESCONSIDADE DE 0°, INCLUINDO FÔRMAS E MATERIAIS. AF_07/2021</v>
          </cell>
          <cell r="C1835" t="str">
            <v>UN</v>
          </cell>
          <cell r="D1835">
            <v>8456.49</v>
          </cell>
          <cell r="E1835">
            <v>1584.21</v>
          </cell>
          <cell r="F1835">
            <v>6734.04</v>
          </cell>
          <cell r="G1835">
            <v>136.76</v>
          </cell>
        </row>
        <row r="1836">
          <cell r="A1836" t="str">
            <v>102748</v>
          </cell>
          <cell r="B1836" t="str">
            <v>BOCA PARA BUEIRO TRIPLO TUBULAR D = 120 CM EM CONCRETO, ALAS COM ESCONSIDADE DE 0°, INCLUINDO FÔRMAS E MATERIAIS. AF_07/2021</v>
          </cell>
          <cell r="C1836" t="str">
            <v>UN</v>
          </cell>
          <cell r="D1836">
            <v>11812.64</v>
          </cell>
          <cell r="E1836">
            <v>2165.33</v>
          </cell>
          <cell r="F1836">
            <v>9470.58</v>
          </cell>
          <cell r="G1836">
            <v>174.78</v>
          </cell>
        </row>
        <row r="1837">
          <cell r="A1837" t="str">
            <v>102749</v>
          </cell>
          <cell r="B1837" t="str">
            <v>BOCA PARA BUEIRO TRIPLO TUBULAR D = 150 CM EM CONCRETO, ALAS COM ESCONSIDADE DE 0°, INCLUINDO FÔRMAS E MATERIAIS. AF_07/2021</v>
          </cell>
          <cell r="C1837" t="str">
            <v>UN</v>
          </cell>
          <cell r="D1837">
            <v>20226.55</v>
          </cell>
          <cell r="E1837">
            <v>3620.4</v>
          </cell>
          <cell r="F1837">
            <v>16338.39</v>
          </cell>
          <cell r="G1837">
            <v>264.47000000000003</v>
          </cell>
        </row>
        <row r="1838">
          <cell r="A1838" t="str">
            <v>102750</v>
          </cell>
          <cell r="B1838" t="str">
            <v>BOCA PARA BUEIRO SIMPLES TUBULAR D = 60 CM EM CONCRETO, ALAS COM ESCONSIDADE DE 30°, INCLUINDO FÔRMAS E MATERIAIS. AF_07/2021</v>
          </cell>
          <cell r="C1838" t="str">
            <v>UN</v>
          </cell>
          <cell r="D1838">
            <v>2750.01</v>
          </cell>
          <cell r="E1838">
            <v>538.04</v>
          </cell>
          <cell r="F1838">
            <v>2157.66</v>
          </cell>
          <cell r="G1838">
            <v>53.91</v>
          </cell>
        </row>
        <row r="1839">
          <cell r="A1839" t="str">
            <v>102751</v>
          </cell>
          <cell r="B1839" t="str">
            <v>BOCA PARA BUEIRO SIMPLES TUBULAR D = 80 CM EM CONCRETO, ALAS COM ESCONSIDADE DE 30°, INCLUINDO FÔRMAS E MATERIAIS. AF_07/2021</v>
          </cell>
          <cell r="C1839" t="str">
            <v>UN</v>
          </cell>
          <cell r="D1839">
            <v>4763.08</v>
          </cell>
          <cell r="E1839">
            <v>893.65</v>
          </cell>
          <cell r="F1839">
            <v>3788.32</v>
          </cell>
          <cell r="G1839">
            <v>80.540000000000006</v>
          </cell>
        </row>
        <row r="1840">
          <cell r="A1840" t="str">
            <v>102752</v>
          </cell>
          <cell r="B1840" t="str">
            <v>BOCA PARA BUEIRO SIMPLES TUBULAR D = 100 CM EM CONCRETO, ALAS COM ESCONSIDADE DE 30°, INCLUINDO FÔRMAS E MATERIAIS. AF_07/2021</v>
          </cell>
          <cell r="C1840" t="str">
            <v>UN</v>
          </cell>
          <cell r="D1840">
            <v>7570.22</v>
          </cell>
          <cell r="E1840">
            <v>1375.61</v>
          </cell>
          <cell r="F1840">
            <v>6081.14</v>
          </cell>
          <cell r="G1840">
            <v>112.69</v>
          </cell>
        </row>
        <row r="1841">
          <cell r="A1841" t="str">
            <v>102753</v>
          </cell>
          <cell r="B1841" t="str">
            <v>BOCA PARA BUEIRO SIMPLES TUBULAR D = 120 CM EM CONCRETO, ALAS COM ESCONSIDADE DE 30°, INCLUINDO FÔRMAS E MATERIAIS. AF_07/2021</v>
          </cell>
          <cell r="C1841" t="str">
            <v>UN</v>
          </cell>
          <cell r="D1841">
            <v>11184.01</v>
          </cell>
          <cell r="E1841">
            <v>1974.98</v>
          </cell>
          <cell r="F1841">
            <v>9060.9500000000007</v>
          </cell>
          <cell r="G1841">
            <v>147.1</v>
          </cell>
        </row>
        <row r="1842">
          <cell r="A1842" t="str">
            <v>102754</v>
          </cell>
          <cell r="B1842" t="str">
            <v>BOCA PARA BUEIRO SIMPLES TUBULAR D = 150 CM EM CONCRETO, ALAS COM ESCONSIDADE DE 30°, INCLUINDO FÔRMAS E MATERIAIS. AF_07/2021</v>
          </cell>
          <cell r="C1842" t="str">
            <v>UN</v>
          </cell>
          <cell r="D1842">
            <v>21187.53</v>
          </cell>
          <cell r="E1842">
            <v>3639.79</v>
          </cell>
          <cell r="F1842">
            <v>17311.46</v>
          </cell>
          <cell r="G1842">
            <v>234.41</v>
          </cell>
        </row>
        <row r="1843">
          <cell r="A1843" t="str">
            <v>102755</v>
          </cell>
          <cell r="B1843" t="str">
            <v>BOCA PARA BUEIRO DUPLO TUBULAR D = 100 CM EM CONCRETO, ALAS COM ESCONSIDADE DE 30°, INCLUINDO FÔRMAS E MATERIAIS. AF_07/2021</v>
          </cell>
          <cell r="C1843" t="str">
            <v>UN</v>
          </cell>
          <cell r="D1843">
            <v>10550.59</v>
          </cell>
          <cell r="E1843">
            <v>1874.49</v>
          </cell>
          <cell r="F1843">
            <v>8531.75</v>
          </cell>
          <cell r="G1843">
            <v>143.13</v>
          </cell>
        </row>
        <row r="1844">
          <cell r="A1844" t="str">
            <v>102756</v>
          </cell>
          <cell r="B1844" t="str">
            <v>BOCA PARA BUEIRO DUPLO TUBULAR D = 120 CM EM CONCRETO, ALAS COM ESCONSIDADE DE 30°, INCLUINDO FÔRMAS E MATERIAIS. AF_07/2021</v>
          </cell>
          <cell r="C1844" t="str">
            <v>UN</v>
          </cell>
          <cell r="D1844">
            <v>15639.38</v>
          </cell>
          <cell r="E1844">
            <v>2697.19</v>
          </cell>
          <cell r="F1844">
            <v>12754.97</v>
          </cell>
          <cell r="G1844">
            <v>185.69</v>
          </cell>
        </row>
        <row r="1845">
          <cell r="A1845" t="str">
            <v>102757</v>
          </cell>
          <cell r="B1845" t="str">
            <v>BOCA PARA BUEIRO DUPLO TUBULAR D = 150 CM EM CONCRETO, ALAS COM ESCONSIDADE DE 30°, INCLUINDO FÔRMAS E MATERIAIS. AF_07/2021</v>
          </cell>
          <cell r="C1845" t="str">
            <v>UN</v>
          </cell>
          <cell r="D1845">
            <v>28995.35</v>
          </cell>
          <cell r="E1845">
            <v>4861.28</v>
          </cell>
          <cell r="F1845">
            <v>23846.19</v>
          </cell>
          <cell r="G1845">
            <v>285.02</v>
          </cell>
        </row>
        <row r="1846">
          <cell r="A1846" t="str">
            <v>102758</v>
          </cell>
          <cell r="B1846" t="str">
            <v>BOCA PARA BUEIRO TRIPLO TUBULAR D = 100 CM EM CONCRETO, ALAS COM ESCONSIDADE DE 30°, INCLUINDO FÔRMAS E MATERIAIS. AF_07/2021</v>
          </cell>
          <cell r="C1846" t="str">
            <v>UN</v>
          </cell>
          <cell r="D1846">
            <v>13544.56</v>
          </cell>
          <cell r="E1846">
            <v>2376.83</v>
          </cell>
          <cell r="F1846">
            <v>10992.52</v>
          </cell>
          <cell r="G1846">
            <v>173.56</v>
          </cell>
        </row>
        <row r="1847">
          <cell r="A1847" t="str">
            <v>102759</v>
          </cell>
          <cell r="B1847" t="str">
            <v>BOCA PARA BUEIRO TRIPLO TUBULAR D = 120 CM EM CONCRETO, ALAS COM ESCONSIDADE DE 30°, INCLUINDO FÔRMAS E MATERIAIS. AF_07/2021</v>
          </cell>
          <cell r="C1847" t="str">
            <v>UN</v>
          </cell>
          <cell r="D1847">
            <v>20115.39</v>
          </cell>
          <cell r="E1847">
            <v>3424.48</v>
          </cell>
          <cell r="F1847">
            <v>16464.509999999998</v>
          </cell>
          <cell r="G1847">
            <v>224.31</v>
          </cell>
        </row>
        <row r="1848">
          <cell r="A1848" t="str">
            <v>102760</v>
          </cell>
          <cell r="B1848" t="str">
            <v>BOCA PARA BUEIRO TRIPLO TUBULAR D = 150 CM EM CONCRETO, ALAS COM ESCONSIDADE DE 30°, INCLUINDO FÔRMAS E MATERIAIS. AF_07/2021</v>
          </cell>
          <cell r="C1848" t="str">
            <v>UN</v>
          </cell>
          <cell r="D1848">
            <v>36953.269999999997</v>
          </cell>
          <cell r="E1848">
            <v>6114.87</v>
          </cell>
          <cell r="F1848">
            <v>30496.560000000001</v>
          </cell>
          <cell r="G1848">
            <v>338</v>
          </cell>
        </row>
        <row r="1849">
          <cell r="A1849" t="str">
            <v>102761</v>
          </cell>
          <cell r="B1849" t="str">
            <v>BOCA PARA BUEIRO SIMPLES CELULAR 150 X 150 CM EM CONCRETO, ALAS COM ESCONSIDADE DE 30°, INCLUINDO FÔRMAS E MATERIAIS. AF_07/2021</v>
          </cell>
          <cell r="C1849" t="str">
            <v>UN</v>
          </cell>
          <cell r="D1849">
            <v>13213.98</v>
          </cell>
          <cell r="E1849">
            <v>2699.94</v>
          </cell>
          <cell r="F1849">
            <v>10194.5</v>
          </cell>
          <cell r="G1849">
            <v>317.89999999999998</v>
          </cell>
        </row>
        <row r="1850">
          <cell r="A1850" t="str">
            <v>102762</v>
          </cell>
          <cell r="B1850" t="str">
            <v>BOCA PARA BUEIRO SIMPLES CELULAR 200 X 200 CM EM CONCRETO, ALAS COM ESCONSIDADE DE 30°, INCLUINDO FÔRMAS E MATERIAIS. AF_07/2021</v>
          </cell>
          <cell r="C1850" t="str">
            <v>UN</v>
          </cell>
          <cell r="D1850">
            <v>20332.5</v>
          </cell>
          <cell r="E1850">
            <v>3864</v>
          </cell>
          <cell r="F1850">
            <v>16034.45</v>
          </cell>
          <cell r="G1850">
            <v>431.38</v>
          </cell>
        </row>
        <row r="1851">
          <cell r="A1851" t="str">
            <v>102763</v>
          </cell>
          <cell r="B1851" t="str">
            <v>BOCA PARA BUEIRO SIMPLES CELULAR 250 X 250 CM EM CONCRETO, ALAS COM ESCONSIDADE DE 30°, INCLUINDO FÔRMAS E MATERIAIS. AF_07/2021</v>
          </cell>
          <cell r="C1851" t="str">
            <v>UN</v>
          </cell>
          <cell r="D1851">
            <v>28203.72</v>
          </cell>
          <cell r="E1851">
            <v>5211.41</v>
          </cell>
          <cell r="F1851">
            <v>22434.2</v>
          </cell>
          <cell r="G1851">
            <v>554.20000000000005</v>
          </cell>
        </row>
        <row r="1852">
          <cell r="A1852" t="str">
            <v>102764</v>
          </cell>
          <cell r="B1852" t="str">
            <v>BOCA PARA BUEIRO SIMPLES CELULAR 300 X 300 CM EM CONCRETO, ALAS COM ESCONSIDADE DE 30°, INCLUINDO FÔRMAS E MATERIAIS. AF_07/2021</v>
          </cell>
          <cell r="C1852" t="str">
            <v>UN</v>
          </cell>
          <cell r="D1852">
            <v>39707.26</v>
          </cell>
          <cell r="E1852">
            <v>6813.27</v>
          </cell>
          <cell r="F1852">
            <v>32195.29</v>
          </cell>
          <cell r="G1852">
            <v>693.26</v>
          </cell>
        </row>
        <row r="1853">
          <cell r="A1853" t="str">
            <v>102765</v>
          </cell>
          <cell r="B1853" t="str">
            <v>BOCA PARA BUEIRO DUPLO CELULAR 150 X 150 CM EM CONCRETO, ALAS COM ESCONSIDADE DE 30°, INCLUINDO FÔRMAS E MATERIAIS. AF_07/2021</v>
          </cell>
          <cell r="C1853" t="str">
            <v>UN</v>
          </cell>
          <cell r="D1853">
            <v>16429.54</v>
          </cell>
          <cell r="E1853">
            <v>3346.26</v>
          </cell>
          <cell r="F1853">
            <v>12685.56</v>
          </cell>
          <cell r="G1853">
            <v>395.2</v>
          </cell>
        </row>
        <row r="1854">
          <cell r="A1854" t="str">
            <v>102766</v>
          </cell>
          <cell r="B1854" t="str">
            <v>BOCA PARA BUEIRO DUPLO CELULAR 200 X 200 CM EM CONCRETO, ALAS COM ESCONSIDADE DE 30°, INCLUINDO FÔRMAS E MATERIAIS. AF_07/2021</v>
          </cell>
          <cell r="C1854" t="str">
            <v>UN</v>
          </cell>
          <cell r="D1854">
            <v>24609.1</v>
          </cell>
          <cell r="E1854">
            <v>4673.1000000000004</v>
          </cell>
          <cell r="F1854">
            <v>19429.759999999998</v>
          </cell>
          <cell r="G1854">
            <v>502.16</v>
          </cell>
        </row>
        <row r="1855">
          <cell r="A1855" t="str">
            <v>102767</v>
          </cell>
          <cell r="B1855" t="str">
            <v>BOCA PARA BUEIRO DUPLO CELULAR 250 X 250 CM EM CONCRETO, ALAS COM ESCONSIDADE DE 30°, INCLUINDO FÔRMAS E MATERIAIS. AF_07/2021</v>
          </cell>
          <cell r="C1855" t="str">
            <v>UN</v>
          </cell>
          <cell r="D1855">
            <v>34368.67</v>
          </cell>
          <cell r="E1855">
            <v>6321.63</v>
          </cell>
          <cell r="F1855">
            <v>27396.39</v>
          </cell>
          <cell r="G1855">
            <v>644.66999999999996</v>
          </cell>
        </row>
        <row r="1856">
          <cell r="A1856" t="str">
            <v>102768</v>
          </cell>
          <cell r="B1856" t="str">
            <v>BOCA PARA BUEIRO DUPLO CELULAR 300 X 300 CM EM CONCRETO, ALAS COM ESCONSIDADE DE 30°, INCLUINDO FÔRMAS E MATERIAIS. AF_07/2021</v>
          </cell>
          <cell r="C1856" t="str">
            <v>UN</v>
          </cell>
          <cell r="D1856">
            <v>47978.47</v>
          </cell>
          <cell r="E1856">
            <v>8175.97</v>
          </cell>
          <cell r="F1856">
            <v>38990.959999999999</v>
          </cell>
          <cell r="G1856">
            <v>803.21</v>
          </cell>
        </row>
        <row r="1857">
          <cell r="A1857" t="str">
            <v>102769</v>
          </cell>
          <cell r="B1857" t="str">
            <v>BOCA PARA BUEIRO TRIPLO CELULAR 150 X 150 CM EM CONCRETO, ALAS COM ESCONSIDADE DE 30°, INCLUINDO FÔRMAS E MATERIAIS. AF_07/2021</v>
          </cell>
          <cell r="C1857" t="str">
            <v>UN</v>
          </cell>
          <cell r="D1857">
            <v>18932.419999999998</v>
          </cell>
          <cell r="E1857">
            <v>3787.6</v>
          </cell>
          <cell r="F1857">
            <v>14715.69</v>
          </cell>
          <cell r="G1857">
            <v>425.72</v>
          </cell>
        </row>
        <row r="1858">
          <cell r="A1858" t="str">
            <v>102770</v>
          </cell>
          <cell r="B1858" t="str">
            <v>BOCA PARA BUEIRO TRIPLO CELULAR 200 X 200 CM EM CONCRETO, ALAS COM ESCONSIDADE DE 30°, INCLUINDO FÔRMAS E MATERIAIS. AF_07/2021</v>
          </cell>
          <cell r="C1858" t="str">
            <v>UN</v>
          </cell>
          <cell r="D1858">
            <v>28941.37</v>
          </cell>
          <cell r="E1858">
            <v>5485.15</v>
          </cell>
          <cell r="F1858">
            <v>22877.78</v>
          </cell>
          <cell r="G1858">
            <v>572.94000000000005</v>
          </cell>
        </row>
        <row r="1859">
          <cell r="A1859" t="str">
            <v>102771</v>
          </cell>
          <cell r="B1859" t="str">
            <v>BOCA PARA BUEIRO TRIPLO CELULAR 250 X 250 CM EM CONCRETO, ALAS COM ESCONSIDADE DE 30°, INCLUINDO FÔRMAS E MATERIAIS. AF_07/2021</v>
          </cell>
          <cell r="C1859" t="str">
            <v>UN</v>
          </cell>
          <cell r="D1859">
            <v>40395.97</v>
          </cell>
          <cell r="E1859">
            <v>7415.99</v>
          </cell>
          <cell r="F1859">
            <v>32239.37</v>
          </cell>
          <cell r="G1859">
            <v>732.55</v>
          </cell>
        </row>
        <row r="1860">
          <cell r="A1860" t="str">
            <v>102772</v>
          </cell>
          <cell r="B1860" t="str">
            <v>BOCA PARA BUEIRO TRIPLO CELULAR 300 X 300 CM EM CONCRETO, ALAS COM ESCONSIDADE DE 30°, INCLUINDO FÔRMAS E MATERIAIS. AF_07/2021</v>
          </cell>
          <cell r="C1860" t="str">
            <v>UN</v>
          </cell>
          <cell r="D1860">
            <v>56813.16</v>
          </cell>
          <cell r="E1860">
            <v>9598.5499999999993</v>
          </cell>
          <cell r="F1860">
            <v>46293.29</v>
          </cell>
          <cell r="G1860">
            <v>910.09</v>
          </cell>
        </row>
        <row r="1861">
          <cell r="A1861" t="str">
            <v>102773</v>
          </cell>
          <cell r="B1861" t="str">
            <v>BOCA PARA BUEIRO SIMPLES TUBULAR D = 40 CM EM GABIÃO, ALAS COM ESCONSIDADE DE 45°, INCLUINDO FÔRMAS E MATERIAIS. AF_07/2021</v>
          </cell>
          <cell r="C1861" t="str">
            <v>UN</v>
          </cell>
          <cell r="D1861">
            <v>7434.82</v>
          </cell>
          <cell r="E1861">
            <v>1394.71</v>
          </cell>
          <cell r="F1861">
            <v>5303.48</v>
          </cell>
          <cell r="G1861">
            <v>736.63</v>
          </cell>
        </row>
        <row r="1862">
          <cell r="A1862" t="str">
            <v>102774</v>
          </cell>
          <cell r="B1862" t="str">
            <v>BOCA PARA BUEIRO SIMPLES TUBULAR D = 60 CM EM GABIÃO, ALAS COM ESCONSIDADE DE 45°, INCLUINDO FÔRMAS E MATERIAIS. AF_07/2021</v>
          </cell>
          <cell r="C1862" t="str">
            <v>UN</v>
          </cell>
          <cell r="D1862">
            <v>7434.82</v>
          </cell>
          <cell r="E1862">
            <v>1394.71</v>
          </cell>
          <cell r="F1862">
            <v>5303.48</v>
          </cell>
          <cell r="G1862">
            <v>736.63</v>
          </cell>
        </row>
        <row r="1863">
          <cell r="A1863" t="str">
            <v>102775</v>
          </cell>
          <cell r="B1863" t="str">
            <v>BOCA PARA BUEIRO SIMPLES TUBULAR D = 80 CM EM GABIÃO, ALAS COM ESCONSIDADE DE 45°, INCLUINDO FÔRMAS E MATERIAIS. AF_07/2021</v>
          </cell>
          <cell r="C1863" t="str">
            <v>UN</v>
          </cell>
          <cell r="D1863">
            <v>11078.26</v>
          </cell>
          <cell r="E1863">
            <v>2097.2600000000002</v>
          </cell>
          <cell r="F1863">
            <v>7877.67</v>
          </cell>
          <cell r="G1863">
            <v>1103.33</v>
          </cell>
        </row>
        <row r="1864">
          <cell r="A1864" t="str">
            <v>102776</v>
          </cell>
          <cell r="B1864" t="str">
            <v>BOCA PARA BUEIRO SIMPLES TUBULAR D = 100 CM EM GABIÃO, ALAS COM ESCONSIDADE DE 45°, INCLUINDO FÔRMAS E MATERIAIS. AF_07/2021</v>
          </cell>
          <cell r="C1864" t="str">
            <v>UN</v>
          </cell>
          <cell r="D1864">
            <v>11078.26</v>
          </cell>
          <cell r="E1864">
            <v>2097.2600000000002</v>
          </cell>
          <cell r="F1864">
            <v>7877.67</v>
          </cell>
          <cell r="G1864">
            <v>1103.33</v>
          </cell>
        </row>
        <row r="1865">
          <cell r="A1865" t="str">
            <v>102777</v>
          </cell>
          <cell r="B1865" t="str">
            <v>BOCA PARA BUEIRO SIMPLES TUBULAR D = 120 CM EM GABIÃO, ALAS COM ESCONSIDADE DE 45°, INCLUINDO FÔRMAS E MATERIAIS. AF_07/2021</v>
          </cell>
          <cell r="C1865" t="str">
            <v>UN</v>
          </cell>
          <cell r="D1865">
            <v>16755.18</v>
          </cell>
          <cell r="E1865">
            <v>3184.13</v>
          </cell>
          <cell r="F1865">
            <v>11898.69</v>
          </cell>
          <cell r="G1865">
            <v>1672.36</v>
          </cell>
        </row>
        <row r="1866">
          <cell r="A1866" t="str">
            <v>102778</v>
          </cell>
          <cell r="B1866" t="str">
            <v>BOCA PARA BUEIRO SIMPLES TUBULAR D = 150 CM EM GABIÃO, ALAS COM ESCONSIDADE DE 45°, INCLUINDO FÔRMAS E MATERIAIS. AF_07/2021</v>
          </cell>
          <cell r="C1866" t="str">
            <v>UN</v>
          </cell>
          <cell r="D1866">
            <v>24826.11</v>
          </cell>
          <cell r="E1866">
            <v>3391.04</v>
          </cell>
          <cell r="F1866">
            <v>19673.36</v>
          </cell>
          <cell r="G1866">
            <v>1761.71</v>
          </cell>
        </row>
        <row r="1867">
          <cell r="A1867" t="str">
            <v>102779</v>
          </cell>
          <cell r="B1867" t="str">
            <v>BOCA PARA BUEIRO DUPLO TUBULAR D = 40 CM EM GABIÃO, ALAS COM ESCONSIDADE DE 45°, INCLUINDO FÔRMAS E MATERIAIS. AF_07/2021</v>
          </cell>
          <cell r="C1867" t="str">
            <v>UN</v>
          </cell>
          <cell r="D1867">
            <v>7434.82</v>
          </cell>
          <cell r="E1867">
            <v>1394.71</v>
          </cell>
          <cell r="F1867">
            <v>5303.48</v>
          </cell>
          <cell r="G1867">
            <v>736.63</v>
          </cell>
        </row>
        <row r="1868">
          <cell r="A1868" t="str">
            <v>102780</v>
          </cell>
          <cell r="B1868" t="str">
            <v>BOCA PARA BUEIRO DUPLO TUBULAR D = 60 CM EM GABIÃO, ALAS COM ESCONSIDADE DE 45°, INCLUINDO FÔRMAS E MATERIAIS. AF_07/2021</v>
          </cell>
          <cell r="C1868" t="str">
            <v>UN</v>
          </cell>
          <cell r="D1868">
            <v>8557.44</v>
          </cell>
          <cell r="E1868">
            <v>1603.39</v>
          </cell>
          <cell r="F1868">
            <v>6106.77</v>
          </cell>
          <cell r="G1868">
            <v>847.28</v>
          </cell>
        </row>
        <row r="1869">
          <cell r="A1869" t="str">
            <v>102781</v>
          </cell>
          <cell r="B1869" t="str">
            <v>BOCA PARA BUEIRO DUPLO TUBULAR D = 80 CM EM GABIÃO, ALAS COM ESCONSIDADE DE 45°, INCLUINDO FÔRMAS E MATERIAIS. AF_07/2021</v>
          </cell>
          <cell r="C1869" t="str">
            <v>UN</v>
          </cell>
          <cell r="D1869">
            <v>12656.31</v>
          </cell>
          <cell r="E1869">
            <v>2393.7600000000002</v>
          </cell>
          <cell r="F1869">
            <v>9002.73</v>
          </cell>
          <cell r="G1869">
            <v>1259.82</v>
          </cell>
        </row>
        <row r="1870">
          <cell r="A1870" t="str">
            <v>102782</v>
          </cell>
          <cell r="B1870" t="str">
            <v>BOCA PARA BUEIRO DUPLO TUBULAR D = 100 CM EM GABIÃO, ALAS COM ESCONSIDADE DE 45°, INCLUINDO FÔRMAS E MATERIAIS. AF_07/2021</v>
          </cell>
          <cell r="C1870" t="str">
            <v>UN</v>
          </cell>
          <cell r="D1870">
            <v>14059.36</v>
          </cell>
          <cell r="E1870">
            <v>2448.09</v>
          </cell>
          <cell r="F1870">
            <v>10326</v>
          </cell>
          <cell r="G1870">
            <v>1285.27</v>
          </cell>
        </row>
        <row r="1871">
          <cell r="A1871" t="str">
            <v>102783</v>
          </cell>
          <cell r="B1871" t="str">
            <v>BOCA PARA BUEIRO DUPLO TUBULAR D = 120 CM EM GABIÃO, ALAS COM ESCONSIDADE DE 45°, INCLUINDO FÔRMAS E MATERIAIS. AF_07/2021</v>
          </cell>
          <cell r="C1871" t="str">
            <v>UN</v>
          </cell>
          <cell r="D1871">
            <v>18613.66</v>
          </cell>
          <cell r="E1871">
            <v>3326.31</v>
          </cell>
          <cell r="F1871">
            <v>13543.7</v>
          </cell>
          <cell r="G1871">
            <v>1743.65</v>
          </cell>
        </row>
        <row r="1872">
          <cell r="A1872" t="str">
            <v>102784</v>
          </cell>
          <cell r="B1872" t="str">
            <v>BOCA PARA BUEIRO DUPLO TUBULAR D = 150 CM EM GABIÃO, ALAS COM ESCONSIDADE DE 45°, INCLUINDO FÔRMAS E MATERIAIS. AF_07/2021</v>
          </cell>
          <cell r="C1872" t="str">
            <v>UN</v>
          </cell>
          <cell r="D1872">
            <v>28861.57</v>
          </cell>
          <cell r="E1872">
            <v>3494.5</v>
          </cell>
          <cell r="F1872">
            <v>23560.71</v>
          </cell>
          <cell r="G1872">
            <v>1806.36</v>
          </cell>
        </row>
        <row r="1873">
          <cell r="A1873" t="str">
            <v>102785</v>
          </cell>
          <cell r="B1873" t="str">
            <v>BOCA PARA BUEIRO TRIPLO TUBULAR D = 40 CM EM GABIÃO, ALAS COM ESCONSIDADE DE 45°, INCLUINDO FÔRMAS E MATERIAIS. AF_07/2021</v>
          </cell>
          <cell r="C1873" t="str">
            <v>UN</v>
          </cell>
          <cell r="D1873">
            <v>8557.44</v>
          </cell>
          <cell r="E1873">
            <v>1603.39</v>
          </cell>
          <cell r="F1873">
            <v>6106.77</v>
          </cell>
          <cell r="G1873">
            <v>847.28</v>
          </cell>
        </row>
        <row r="1874">
          <cell r="A1874" t="str">
            <v>102786</v>
          </cell>
          <cell r="B1874" t="str">
            <v>BOCA PARA BUEIRO TRIPLO TUBULAR D = 60 CM EM GABIÃO, ALAS COM ESCONSIDADE DE 45°, INCLUINDO FÔRMAS E MATERIAIS. AF_07/2021</v>
          </cell>
          <cell r="C1874" t="str">
            <v>UN</v>
          </cell>
          <cell r="D1874">
            <v>9505.06</v>
          </cell>
          <cell r="E1874">
            <v>1569.89</v>
          </cell>
          <cell r="F1874">
            <v>7108.29</v>
          </cell>
          <cell r="G1874">
            <v>826.88</v>
          </cell>
        </row>
        <row r="1875">
          <cell r="A1875" t="str">
            <v>102787</v>
          </cell>
          <cell r="B1875" t="str">
            <v>BOCA PARA BUEIRO TRIPLO TUBULAR D = 80 CM EM GABIÃO, ALAS COM ESCONSIDADE DE 45°, INCLUINDO FÔRMAS E MATERIAIS. AF_07/2021</v>
          </cell>
          <cell r="C1875" t="str">
            <v>UN</v>
          </cell>
          <cell r="D1875">
            <v>14059.36</v>
          </cell>
          <cell r="E1875">
            <v>2448.09</v>
          </cell>
          <cell r="F1875">
            <v>10326</v>
          </cell>
          <cell r="G1875">
            <v>1285.27</v>
          </cell>
        </row>
        <row r="1876">
          <cell r="A1876" t="str">
            <v>102788</v>
          </cell>
          <cell r="B1876" t="str">
            <v>BOCA PARA BUEIRO TRIPLO TUBULAR D = 100 CM EM GABIÃO, ALAS COM ESCONSIDADE DE 45°, INCLUINDO FÔRMAS E MATERIAIS. AF_07/2021</v>
          </cell>
          <cell r="C1876" t="str">
            <v>UN</v>
          </cell>
          <cell r="D1876">
            <v>15429.59</v>
          </cell>
          <cell r="E1876">
            <v>2457</v>
          </cell>
          <cell r="F1876">
            <v>11686.46</v>
          </cell>
          <cell r="G1876">
            <v>1286.1300000000001</v>
          </cell>
        </row>
        <row r="1877">
          <cell r="A1877" t="str">
            <v>102789</v>
          </cell>
          <cell r="B1877" t="str">
            <v>BOCA PARA BUEIRO TRIPLO TUBULAR D = 120 CM EM GABIÃO, ALAS COM ESCONSIDADE DE 45°, INCLUINDO FÔRMAS E MATERIAIS. AF_07/2021</v>
          </cell>
          <cell r="C1877" t="str">
            <v>UN</v>
          </cell>
          <cell r="D1877">
            <v>20275.259999999998</v>
          </cell>
          <cell r="E1877">
            <v>3196.03</v>
          </cell>
          <cell r="F1877">
            <v>15411.73</v>
          </cell>
          <cell r="G1877">
            <v>1667.5</v>
          </cell>
        </row>
        <row r="1878">
          <cell r="A1878" t="str">
            <v>102790</v>
          </cell>
          <cell r="B1878" t="str">
            <v>BOCA PARA BUEIRO TRIPLO TUBULAR D = 150 CM EM GABIÃO, ALAS COM ESCONSIDADE DE 45°, INCLUINDO FÔRMAS E MATERIAIS. AF_07/2021</v>
          </cell>
          <cell r="C1878" t="str">
            <v>UN</v>
          </cell>
          <cell r="D1878">
            <v>33443.910000000003</v>
          </cell>
          <cell r="E1878">
            <v>4354.7299999999996</v>
          </cell>
          <cell r="F1878">
            <v>26828.62</v>
          </cell>
          <cell r="G1878">
            <v>2260.56</v>
          </cell>
        </row>
        <row r="1879">
          <cell r="A1879" t="str">
            <v>102791</v>
          </cell>
          <cell r="B1879" t="str">
            <v>BOCA PARA BUEIRO SIMPLES CELULAR 150 X 150 CM EM GABIÃO, ALAS COM ESCONSIDADE DE 45°, INCLUINDO FÔRMAS E MATERIAIS. AF_07/2021</v>
          </cell>
          <cell r="C1879" t="str">
            <v>UN</v>
          </cell>
          <cell r="D1879">
            <v>27000.46</v>
          </cell>
          <cell r="E1879">
            <v>4591.95</v>
          </cell>
          <cell r="F1879">
            <v>20002.57</v>
          </cell>
          <cell r="G1879">
            <v>2405.94</v>
          </cell>
        </row>
        <row r="1880">
          <cell r="A1880" t="str">
            <v>102792</v>
          </cell>
          <cell r="B1880" t="str">
            <v>BOCA PARA BUEIRO SIMPLES CELULAR 200 X 200 CM EM GABIÃO, ALAS COM ESCONSIDADE DE 45°, INCLUINDO FÔRMAS E MATERIAIS. AF_07/2021</v>
          </cell>
          <cell r="C1880" t="str">
            <v>UN</v>
          </cell>
          <cell r="D1880">
            <v>43858.44</v>
          </cell>
          <cell r="E1880">
            <v>7014.32</v>
          </cell>
          <cell r="F1880">
            <v>33180.839999999997</v>
          </cell>
          <cell r="G1880">
            <v>3663.28</v>
          </cell>
        </row>
        <row r="1881">
          <cell r="A1881" t="str">
            <v>102793</v>
          </cell>
          <cell r="B1881" t="str">
            <v>BOCA PARA BUEIRO SIMPLES CELULAR 250 X 250 CM EM GABIÃO, ALAS COM ESCONSIDADE DE 45°, INCLUINDO FÔRMAS E MATERIAIS. AF_07/2021</v>
          </cell>
          <cell r="C1881" t="str">
            <v>UN</v>
          </cell>
          <cell r="D1881">
            <v>58990.09</v>
          </cell>
          <cell r="E1881">
            <v>8697.4500000000007</v>
          </cell>
          <cell r="F1881">
            <v>45763.14</v>
          </cell>
          <cell r="G1881">
            <v>4529.5</v>
          </cell>
        </row>
        <row r="1882">
          <cell r="A1882" t="str">
            <v>102794</v>
          </cell>
          <cell r="B1882" t="str">
            <v>BOCA PARA BUEIRO SIMPLES CELULAR 300 X 300 CM EM GABIÃO, ALAS COM ESCONSIDADE DE 45°, INCLUINDO FÔRMAS E MATERIAIS. AF_07/2021</v>
          </cell>
          <cell r="C1882" t="str">
            <v>UN</v>
          </cell>
          <cell r="D1882">
            <v>84403.63</v>
          </cell>
          <cell r="E1882">
            <v>12167.75</v>
          </cell>
          <cell r="F1882">
            <v>65921.22</v>
          </cell>
          <cell r="G1882">
            <v>6314.66</v>
          </cell>
        </row>
        <row r="1883">
          <cell r="A1883" t="str">
            <v>102795</v>
          </cell>
          <cell r="B1883" t="str">
            <v>BOCA PARA BUEIRO DUPLO CELULAR 150 X 150 CM EM GABIÃO, ALAS COM ESCONSIDADE DE 45°, INCLUINDO FÔRMAS E MATERIAIS. AF_07/2021</v>
          </cell>
          <cell r="C1883" t="str">
            <v>UN</v>
          </cell>
          <cell r="D1883">
            <v>28828.34</v>
          </cell>
          <cell r="E1883">
            <v>4894.99</v>
          </cell>
          <cell r="F1883">
            <v>21364.63</v>
          </cell>
          <cell r="G1883">
            <v>2568.7199999999998</v>
          </cell>
        </row>
        <row r="1884">
          <cell r="A1884" t="str">
            <v>102796</v>
          </cell>
          <cell r="B1884" t="str">
            <v>BOCA PARA BUEIRO DUPLO CELULAR 200 X 200 CM EM GABIÃO, ALAS COM ESCONSIDADE DE 45°, INCLUINDO FÔRMAS E MATERIAIS. AF_07/2021</v>
          </cell>
          <cell r="C1884" t="str">
            <v>UN</v>
          </cell>
          <cell r="D1884">
            <v>46417.82</v>
          </cell>
          <cell r="E1884">
            <v>7346.41</v>
          </cell>
          <cell r="F1884">
            <v>35230.78</v>
          </cell>
          <cell r="G1884">
            <v>3840.63</v>
          </cell>
        </row>
        <row r="1885">
          <cell r="A1885" t="str">
            <v>102797</v>
          </cell>
          <cell r="B1885" t="str">
            <v>BOCA PARA BUEIRO DUPLO CELULAR 250 X 250 CM EM GABIÃO, ALAS COM ESCONSIDADE DE 45°, INCLUINDO FÔRMAS E MATERIAIS. AF_07/2021</v>
          </cell>
          <cell r="C1885" t="str">
            <v>UN</v>
          </cell>
          <cell r="D1885">
            <v>65803.28</v>
          </cell>
          <cell r="E1885">
            <v>10079.14</v>
          </cell>
          <cell r="F1885">
            <v>50456.7</v>
          </cell>
          <cell r="G1885">
            <v>5267.44</v>
          </cell>
        </row>
        <row r="1886">
          <cell r="A1886" t="str">
            <v>102798</v>
          </cell>
          <cell r="B1886" t="str">
            <v>BOCA PARA BUEIRO DUPLO CELULAR 300 X 300 CM EM GABIÃO, ALAS COM ESCONSIDADE DE 45°, INCLUINDO FÔRMAS E MATERIAIS. AF_07/2021</v>
          </cell>
          <cell r="C1886" t="str">
            <v>UN</v>
          </cell>
          <cell r="D1886">
            <v>80469.8</v>
          </cell>
          <cell r="E1886">
            <v>12136.19</v>
          </cell>
          <cell r="F1886">
            <v>62005.88</v>
          </cell>
          <cell r="G1886">
            <v>6327.73</v>
          </cell>
        </row>
        <row r="1887">
          <cell r="A1887" t="str">
            <v>102799</v>
          </cell>
          <cell r="B1887" t="str">
            <v>BOCA PARA BUEIRO TRIPLO CELULAR 150 X 150 CM EM GABIÃO, ALAS COM ESCONSIDADE DE 45°, INCLUINDO FÔRMAS E MATERIAIS. AF_07/2021</v>
          </cell>
          <cell r="C1887" t="str">
            <v>UN</v>
          </cell>
          <cell r="D1887">
            <v>29435.58</v>
          </cell>
          <cell r="E1887">
            <v>5012.09</v>
          </cell>
          <cell r="F1887">
            <v>21793.65</v>
          </cell>
          <cell r="G1887">
            <v>2629.84</v>
          </cell>
        </row>
        <row r="1888">
          <cell r="A1888" t="str">
            <v>102800</v>
          </cell>
          <cell r="B1888" t="str">
            <v>BOCA PARA BUEIRO TRIPLO CELULAR 200 X 200 CM EM GABIÃO, ALAS COM ESCONSIDADE DE 45°, INCLUINDO FÔRMAS E MATERIAIS. AF_07/2021</v>
          </cell>
          <cell r="C1888" t="str">
            <v>UN</v>
          </cell>
          <cell r="D1888">
            <v>50972.61</v>
          </cell>
          <cell r="E1888">
            <v>8089.33</v>
          </cell>
          <cell r="F1888">
            <v>38650.28</v>
          </cell>
          <cell r="G1888">
            <v>4233</v>
          </cell>
        </row>
        <row r="1889">
          <cell r="A1889" t="str">
            <v>102801</v>
          </cell>
          <cell r="B1889" t="str">
            <v>BOCA PARA BUEIRO TRIPLO CELULAR 250 X 250 CM EM GABIÃO, ALAS COM ESCONSIDADE DE 45°, INCLUINDO FÔRMAS E MATERIAIS. AF_07/2021</v>
          </cell>
          <cell r="C1889" t="str">
            <v>UN</v>
          </cell>
          <cell r="D1889">
            <v>71349.440000000002</v>
          </cell>
          <cell r="E1889">
            <v>10849.13</v>
          </cell>
          <cell r="F1889">
            <v>54828.13</v>
          </cell>
          <cell r="G1889">
            <v>5672.18</v>
          </cell>
        </row>
        <row r="1890">
          <cell r="A1890" t="str">
            <v>102802</v>
          </cell>
          <cell r="B1890" t="str">
            <v>BOCA PARA BUEIRO TRIPLO CELULAR 300 X 300 CM EM GABIÃO, ALAS COM ESCONSIDADE DE 45°, INCLUINDO FÔRMAS E MATERIAIS. AF_07/2021</v>
          </cell>
          <cell r="C1890" t="str">
            <v>UN</v>
          </cell>
          <cell r="D1890">
            <v>85524.26</v>
          </cell>
          <cell r="E1890">
            <v>12892.16</v>
          </cell>
          <cell r="F1890">
            <v>65899.41</v>
          </cell>
          <cell r="G1890">
            <v>6732.69</v>
          </cell>
        </row>
        <row r="1891">
          <cell r="A1891" t="str">
            <v>101570</v>
          </cell>
          <cell r="B1891" t="str">
            <v>ESCORAMENTO DE VALA, TIPO PONTALETEAMENTO, COM PROFUNDIDADE DE 0 A 1,5 M, LARGURA MENOR QUE 1,5 M. AF_08/2020</v>
          </cell>
          <cell r="C1891" t="str">
            <v>M2</v>
          </cell>
          <cell r="D1891">
            <v>20.32</v>
          </cell>
          <cell r="E1891">
            <v>12.39</v>
          </cell>
          <cell r="F1891">
            <v>7.93</v>
          </cell>
          <cell r="G1891">
            <v>0</v>
          </cell>
        </row>
        <row r="1892">
          <cell r="A1892" t="str">
            <v>101571</v>
          </cell>
          <cell r="B1892" t="str">
            <v>ESCORAMENTO DE VALA, TIPO PONTALETEAMENTO, COM PROFUNDIDADE DE 0 A 1,5 M, LARGURA MAIOR OU IGUAL A 1,5 M E MENOR QUE 2,5 M. AF_08/2020</v>
          </cell>
          <cell r="C1892" t="str">
            <v>M2</v>
          </cell>
          <cell r="D1892">
            <v>28.7</v>
          </cell>
          <cell r="E1892">
            <v>18.32</v>
          </cell>
          <cell r="F1892">
            <v>10.38</v>
          </cell>
          <cell r="G1892">
            <v>0</v>
          </cell>
        </row>
        <row r="1893">
          <cell r="A1893" t="str">
            <v>101572</v>
          </cell>
          <cell r="B1893" t="str">
            <v>ESCORAMENTO DE VALA, TIPO PONTALETEAMENTO, COM PROFUNDIDADE DE 1,5 A 3,0 M, LARGURA MENOR QUE 1,5 M. AF_08/2020</v>
          </cell>
          <cell r="C1893" t="str">
            <v>M2</v>
          </cell>
          <cell r="D1893">
            <v>15.8</v>
          </cell>
          <cell r="E1893">
            <v>9.2100000000000009</v>
          </cell>
          <cell r="F1893">
            <v>6.59</v>
          </cell>
          <cell r="G1893">
            <v>0</v>
          </cell>
        </row>
        <row r="1894">
          <cell r="A1894" t="str">
            <v>101573</v>
          </cell>
          <cell r="B1894" t="str">
            <v>ESCORAMENTO DE VALA, TIPO PONTALETEAMENTO, COM PROFUNDIDADE DE 1,5 A 3,0 M, LARGURA MAIOR OU IGUAL A 1,5 M E MENOR QUE 2,5 M. AF_08/2020</v>
          </cell>
          <cell r="C1894" t="str">
            <v>M2</v>
          </cell>
          <cell r="D1894">
            <v>24.17</v>
          </cell>
          <cell r="E1894">
            <v>15.15</v>
          </cell>
          <cell r="F1894">
            <v>9.02</v>
          </cell>
          <cell r="G1894">
            <v>0</v>
          </cell>
        </row>
        <row r="1895">
          <cell r="A1895" t="str">
            <v>101574</v>
          </cell>
          <cell r="B1895" t="str">
            <v>ESCORAMENTO DE VALA, TIPO PONTALETEAMENTO, COM PROFUNDIDADE DE 3,0 A 4,5 M, LARGURA MENOR QUE 1,5 M. AF_08/2020</v>
          </cell>
          <cell r="C1895" t="str">
            <v>M2</v>
          </cell>
          <cell r="D1895">
            <v>11.87</v>
          </cell>
          <cell r="E1895">
            <v>6.04</v>
          </cell>
          <cell r="F1895">
            <v>5.83</v>
          </cell>
          <cell r="G1895">
            <v>0</v>
          </cell>
        </row>
        <row r="1896">
          <cell r="A1896" t="str">
            <v>101575</v>
          </cell>
          <cell r="B1896" t="str">
            <v>ESCORAMENTO DE VALA, TIPO PONTALETEAMENTO, COM PROFUNDIDADE DE 3,0 A 4,5 M, LARGURA MAIOR OU IGUAL A 1,5 M E MENOR QUE 2,5 M. AF_08/2020</v>
          </cell>
          <cell r="C1896" t="str">
            <v>M2</v>
          </cell>
          <cell r="D1896">
            <v>20.5</v>
          </cell>
          <cell r="E1896">
            <v>11.96</v>
          </cell>
          <cell r="F1896">
            <v>8.5399999999999991</v>
          </cell>
          <cell r="G1896">
            <v>0</v>
          </cell>
        </row>
        <row r="1897">
          <cell r="A1897" t="str">
            <v>101576</v>
          </cell>
          <cell r="B1897" t="str">
            <v>ESCORAMENTO DE VALA, TIPO DESCONTÍNUO, COM PROFUNDIDADE DE 0 A 1,5 M, LARGURA MENOR QUE 1,5 M. AF_08/2020</v>
          </cell>
          <cell r="C1897" t="str">
            <v>M2</v>
          </cell>
          <cell r="D1897">
            <v>32.840000000000003</v>
          </cell>
          <cell r="E1897">
            <v>16.04</v>
          </cell>
          <cell r="F1897">
            <v>16.8</v>
          </cell>
          <cell r="G1897">
            <v>0</v>
          </cell>
        </row>
        <row r="1898">
          <cell r="A1898" t="str">
            <v>101577</v>
          </cell>
          <cell r="B1898" t="str">
            <v>ESCORAMENTO DE VALA, TIPO DESCONTÍNUO, COM PROFUNDIDADE DE 0 A 1,5 M, LARGURA MAIOR OU IGUAL A 1,5 M E MENOR QUE 2,5 M. AF_08/2020</v>
          </cell>
          <cell r="C1898" t="str">
            <v>M2</v>
          </cell>
          <cell r="D1898">
            <v>43.48</v>
          </cell>
          <cell r="E1898">
            <v>23.75</v>
          </cell>
          <cell r="F1898">
            <v>19.73</v>
          </cell>
          <cell r="G1898">
            <v>0</v>
          </cell>
        </row>
        <row r="1899">
          <cell r="A1899" t="str">
            <v>101578</v>
          </cell>
          <cell r="B1899" t="str">
            <v>ESCORAMENTO DE VALA, TIPO DESCONTÍNUO, COM PROFUNDIDADE DE 1,5 M A 3,0 M, LARGURA MENOR QUE 1,5 M. AF_08/2020</v>
          </cell>
          <cell r="C1899" t="str">
            <v>M2</v>
          </cell>
          <cell r="D1899">
            <v>26.54</v>
          </cell>
          <cell r="E1899">
            <v>11.9</v>
          </cell>
          <cell r="F1899">
            <v>14.64</v>
          </cell>
          <cell r="G1899">
            <v>0</v>
          </cell>
        </row>
        <row r="1900">
          <cell r="A1900" t="str">
            <v>101579</v>
          </cell>
          <cell r="B1900" t="str">
            <v>ESCORAMENTO DE VALA, TIPO DESCONTÍNUO, COM PROFUNDIDADE DE 1,5 A 3,0 M, LARGURA MAIOR OU IGUAL A 1,5 M E MENOR QUE 2,5 M. AF_08/2020</v>
          </cell>
          <cell r="C1900" t="str">
            <v>M2</v>
          </cell>
          <cell r="D1900">
            <v>37.18</v>
          </cell>
          <cell r="E1900">
            <v>19.62</v>
          </cell>
          <cell r="F1900">
            <v>17.559999999999999</v>
          </cell>
          <cell r="G1900">
            <v>0</v>
          </cell>
        </row>
        <row r="1901">
          <cell r="A1901" t="str">
            <v>101580</v>
          </cell>
          <cell r="B1901" t="str">
            <v>ESCORAMENTO DE VALA, TIPO DESCONTÍNUO, COM PROFUNDIDADE DE 3,0 A 4,5 M, LARGURA MENOR QUE 1,5 M. AF_08/2020</v>
          </cell>
          <cell r="C1901" t="str">
            <v>M2</v>
          </cell>
          <cell r="D1901">
            <v>22.33</v>
          </cell>
          <cell r="E1901">
            <v>7.78</v>
          </cell>
          <cell r="F1901">
            <v>14.55</v>
          </cell>
          <cell r="G1901">
            <v>0</v>
          </cell>
        </row>
        <row r="1902">
          <cell r="A1902" t="str">
            <v>101581</v>
          </cell>
          <cell r="B1902" t="str">
            <v>ESCORAMENTO DE VALA, TIPO DESCONTÍNUO, COM PROFUNDIDADE DE 3,0 A 4,5 M, LARGURA MAIOR OU IGUAL A 1,5 E MENOR QUE 2,5 M. AF_08/2020</v>
          </cell>
          <cell r="C1902" t="str">
            <v>M2</v>
          </cell>
          <cell r="D1902">
            <v>33.21</v>
          </cell>
          <cell r="E1902">
            <v>15.47</v>
          </cell>
          <cell r="F1902">
            <v>17.739999999999998</v>
          </cell>
          <cell r="G1902">
            <v>0</v>
          </cell>
        </row>
        <row r="1903">
          <cell r="A1903" t="str">
            <v>101582</v>
          </cell>
          <cell r="B1903" t="str">
            <v>ESCORAMENTO DE VALA, TIPO CONTÍNUO, COM PROFUNDIDADE DE 0 A 1,5 M, LARGURA MENOR QUE 1,5 M. AF_08/2020</v>
          </cell>
          <cell r="C1903" t="str">
            <v>M2</v>
          </cell>
          <cell r="D1903">
            <v>53.12</v>
          </cell>
          <cell r="E1903">
            <v>25.39</v>
          </cell>
          <cell r="F1903">
            <v>27.73</v>
          </cell>
          <cell r="G1903">
            <v>0</v>
          </cell>
        </row>
        <row r="1904">
          <cell r="A1904" t="str">
            <v>101583</v>
          </cell>
          <cell r="B1904" t="str">
            <v>ESCORAMENTO DE VALA, TIPO CONTÍNUO, COM PROFUNDIDADE DE 0 A 1,5 M, LARGURA MAIOR OU IGUAL A 1,5 M E MENOR QUE 2,5 M. AF_08/2020</v>
          </cell>
          <cell r="C1904" t="str">
            <v>M2</v>
          </cell>
          <cell r="D1904">
            <v>69.52</v>
          </cell>
          <cell r="E1904">
            <v>37.590000000000003</v>
          </cell>
          <cell r="F1904">
            <v>31.93</v>
          </cell>
          <cell r="G1904">
            <v>0</v>
          </cell>
        </row>
        <row r="1905">
          <cell r="A1905" t="str">
            <v>101584</v>
          </cell>
          <cell r="B1905" t="str">
            <v>ESCORAMENTO DE VALA, TIPO CONTÍNUO, COM PROFUNDIDADE DE 1,5 M A 3,0 M, LARGURA MENOR QUE 1,5 M. AF_08/2020</v>
          </cell>
          <cell r="C1905" t="str">
            <v>M2</v>
          </cell>
          <cell r="D1905">
            <v>42.74</v>
          </cell>
          <cell r="E1905">
            <v>18.86</v>
          </cell>
          <cell r="F1905">
            <v>23.88</v>
          </cell>
          <cell r="G1905">
            <v>0</v>
          </cell>
        </row>
        <row r="1906">
          <cell r="A1906" t="str">
            <v>101585</v>
          </cell>
          <cell r="B1906" t="str">
            <v>ESCORAMENTO DE VALA, TIPO CONTÍNUO, COM PROFUNDIDADE DE 1,5 A 3,0 M, LARGURA MAIOR OU IGUAL A 1,5 M E MENOR QUE 2,5 M. AF_08/2020</v>
          </cell>
          <cell r="C1906" t="str">
            <v>M2</v>
          </cell>
          <cell r="D1906">
            <v>59.14</v>
          </cell>
          <cell r="E1906">
            <v>31.06</v>
          </cell>
          <cell r="F1906">
            <v>28.08</v>
          </cell>
          <cell r="G1906">
            <v>0</v>
          </cell>
        </row>
        <row r="1907">
          <cell r="A1907" t="str">
            <v>101586</v>
          </cell>
          <cell r="B1907" t="str">
            <v>ESCORAMENTO DE VALA, TIPO CONTÍNUO, COM PROFUNDIDADE DE 3,0 A 4,5 M, LARGURA MENOR QUE 1,5 M. AF_08/2020</v>
          </cell>
          <cell r="C1907" t="str">
            <v>M2</v>
          </cell>
          <cell r="D1907">
            <v>35.19</v>
          </cell>
          <cell r="E1907">
            <v>12.31</v>
          </cell>
          <cell r="F1907">
            <v>22.88</v>
          </cell>
          <cell r="G1907">
            <v>0</v>
          </cell>
        </row>
        <row r="1908">
          <cell r="A1908" t="str">
            <v>101587</v>
          </cell>
          <cell r="B1908" t="str">
            <v>ESCORAMENTO DE VALA, TIPO CONTÍNUO, COM PROFUNDIDADE DE 3,0 A 4,5 M, LARGURA MAIOR OU IGUAL A 1,5 E MENOR QUE 2,5 M. AF_08/2020</v>
          </cell>
          <cell r="C1908" t="str">
            <v>M2</v>
          </cell>
          <cell r="D1908">
            <v>51.84</v>
          </cell>
          <cell r="E1908">
            <v>24.51</v>
          </cell>
          <cell r="F1908">
            <v>27.33</v>
          </cell>
          <cell r="G1908">
            <v>0</v>
          </cell>
        </row>
        <row r="1909">
          <cell r="A1909" t="str">
            <v>101588</v>
          </cell>
          <cell r="B1909" t="str">
            <v>ESCORAMENTO DE VALA, TIPO CONTÍNUO COM PERFIL METÁLICO "U", COM PROFUNDIDADE DE 0 A 1,5 M, LARGURA MENOR QUE 1,5 M. AF_08/2020</v>
          </cell>
          <cell r="C1909" t="str">
            <v>M2</v>
          </cell>
          <cell r="D1909">
            <v>95.41</v>
          </cell>
          <cell r="E1909">
            <v>34.67</v>
          </cell>
          <cell r="F1909">
            <v>25.12</v>
          </cell>
          <cell r="G1909">
            <v>35.619999999999997</v>
          </cell>
        </row>
        <row r="1910">
          <cell r="A1910" t="str">
            <v>101589</v>
          </cell>
          <cell r="B1910" t="str">
            <v>ESCORAMENTO DE VALA,TIPO CONTÍNUO COM PERFIL METÁLICO "U", COM PROFUNDIDADE DE 0 A 1,5 M, LARGURA MAIOR OU IGUAL A 1,5 E MENOR QUE 2,5 M. AF_08/2020</v>
          </cell>
          <cell r="C1910" t="str">
            <v>M2</v>
          </cell>
          <cell r="D1910">
            <v>139.99</v>
          </cell>
          <cell r="E1910">
            <v>51.34</v>
          </cell>
          <cell r="F1910">
            <v>35.909999999999997</v>
          </cell>
          <cell r="G1910">
            <v>52.74</v>
          </cell>
        </row>
        <row r="1911">
          <cell r="A1911" t="str">
            <v>101590</v>
          </cell>
          <cell r="B1911" t="str">
            <v>ESCORAMENTO DE VALA, TIPO CONTÍNUO COM PERFIL METÁLICO "U", COM PROFUNDIDADE DE 1,5 A 3,0 M, LARGURA MENOR QUE 1,5 M. AF_08/2020</v>
          </cell>
          <cell r="C1911" t="str">
            <v>M2</v>
          </cell>
          <cell r="D1911">
            <v>71.849999999999994</v>
          </cell>
          <cell r="E1911">
            <v>25.76</v>
          </cell>
          <cell r="F1911">
            <v>19.63</v>
          </cell>
          <cell r="G1911">
            <v>26.46</v>
          </cell>
        </row>
        <row r="1912">
          <cell r="A1912" t="str">
            <v>101591</v>
          </cell>
          <cell r="B1912" t="str">
            <v>ESCORAMENTO DE VALA, TIPO CONTÍNUO COM PERFIL METÁLICO "U", COM PROFUNDIDADE DE 1,5 A 3,0 M, LARGURA MAIOR OU IGUAL 1,5 M E MENOR QUE 2,5 M. AF_08/2020</v>
          </cell>
          <cell r="C1912" t="str">
            <v>M2</v>
          </cell>
          <cell r="D1912">
            <v>116.42</v>
          </cell>
          <cell r="E1912">
            <v>42.42</v>
          </cell>
          <cell r="F1912">
            <v>30.42</v>
          </cell>
          <cell r="G1912">
            <v>43.58</v>
          </cell>
        </row>
        <row r="1913">
          <cell r="A1913" t="str">
            <v>101592</v>
          </cell>
          <cell r="B1913" t="str">
            <v>ESCORAMENTO DE VALA, TIPO CONTÍNUO COM PERFIL METÁLICO "U", COM PROFUNDIDADE DE 3,0 A 4,5 M, LARGURA MENOR QUE 1,5 M. AF_08/2020</v>
          </cell>
          <cell r="C1913" t="str">
            <v>M2</v>
          </cell>
          <cell r="D1913">
            <v>49.46</v>
          </cell>
          <cell r="E1913">
            <v>16.84</v>
          </cell>
          <cell r="F1913">
            <v>15.31</v>
          </cell>
          <cell r="G1913">
            <v>17.309999999999999</v>
          </cell>
        </row>
        <row r="1914">
          <cell r="A1914" t="str">
            <v>101593</v>
          </cell>
          <cell r="B1914" t="str">
            <v>ESCORAMENTO DE VALA, TIPO CONTÍNUO COM PERFIL METÁLICO "U", COM PROFUNDIDADE DE 3,0 A 4,5 M, LARGURA MAIOR OU IGUAL A 1,5 M E MENOR QUE 2,5 M. AF_08/2020</v>
          </cell>
          <cell r="C1914" t="str">
            <v>M2</v>
          </cell>
          <cell r="D1914">
            <v>94.26</v>
          </cell>
          <cell r="E1914">
            <v>33.5</v>
          </cell>
          <cell r="F1914">
            <v>26.34</v>
          </cell>
          <cell r="G1914">
            <v>34.42</v>
          </cell>
        </row>
        <row r="1915">
          <cell r="A1915" t="str">
            <v>101600</v>
          </cell>
          <cell r="B1915" t="str">
            <v>ESCORAMENTO DE VALA, TIPO BLINDAGEM, COM PROFUNDIDADE DE 0 A 1,5 M, LARGURA MENOR QUE 1,5 M - EXECUÇÃO, NÃO INCLUI MATERIAL. AF_08/2020</v>
          </cell>
          <cell r="C1915" t="str">
            <v>M2</v>
          </cell>
          <cell r="D1915">
            <v>18.170000000000002</v>
          </cell>
          <cell r="E1915">
            <v>6.92</v>
          </cell>
          <cell r="F1915">
            <v>4.13</v>
          </cell>
          <cell r="G1915">
            <v>7.12</v>
          </cell>
        </row>
        <row r="1916">
          <cell r="A1916" t="str">
            <v>101601</v>
          </cell>
          <cell r="B1916" t="str">
            <v>ESCORAMENTO DE VALA, TIPO BLINDAGEM COM PROFUNDIDADE DE 0 A 1,5 M, LARGURA MAIOR OU IGUAL A 1,5 M E MENOR QUE 2,5 M - EXECUÇÃO, NÃO INCLUI MATERIAL. AF_08/2020</v>
          </cell>
          <cell r="C1916" t="str">
            <v>M2</v>
          </cell>
          <cell r="D1916">
            <v>26.88</v>
          </cell>
          <cell r="E1916">
            <v>10.220000000000001</v>
          </cell>
          <cell r="F1916">
            <v>6.11</v>
          </cell>
          <cell r="G1916">
            <v>10.55</v>
          </cell>
        </row>
        <row r="1917">
          <cell r="A1917" t="str">
            <v>101602</v>
          </cell>
          <cell r="B1917" t="str">
            <v>ESCORAMENTO DE VALA, TIPO BLINDAGEM, COM PROFUNDIDADE DE 1,5 A 3,0 M, LARGURA MENOR QUE 1,5 M - EXECUÇÃO, NÃO INCLUI MATERIAL. AF_08/2020</v>
          </cell>
          <cell r="C1917" t="str">
            <v>M2</v>
          </cell>
          <cell r="D1917">
            <v>13.46</v>
          </cell>
          <cell r="E1917">
            <v>5.13</v>
          </cell>
          <cell r="F1917">
            <v>3.04</v>
          </cell>
          <cell r="G1917">
            <v>5.29</v>
          </cell>
        </row>
        <row r="1918">
          <cell r="A1918" t="str">
            <v>101603</v>
          </cell>
          <cell r="B1918" t="str">
            <v>ESCORAMENTO DE VALA, TIPO BLINDAGEM, COM PROFUNDIDADE DE 1,5 A 3,0 M, LARGURA MAIOR OU IGUAL A 1,5 M E MENOR QUE 2,5 M - EXECUÇÃO, NÃO INCLUI MATERIAL. AF_08/2020</v>
          </cell>
          <cell r="C1918" t="str">
            <v>M2</v>
          </cell>
          <cell r="D1918">
            <v>22.19</v>
          </cell>
          <cell r="E1918">
            <v>8.4499999999999993</v>
          </cell>
          <cell r="F1918">
            <v>5.03</v>
          </cell>
          <cell r="G1918">
            <v>8.7100000000000009</v>
          </cell>
        </row>
        <row r="1919">
          <cell r="A1919" t="str">
            <v>101604</v>
          </cell>
          <cell r="B1919" t="str">
            <v>ESCORAMENTO DE VALA, TIPO BLINDAGEM, COM PROFUNDIDADE DE 3,0 A 4,5 M, LARGURA MENOR QUE 1,5 M - EXECUÇÃO, NÃO INCLUI MATERIAL. AF_08/2020</v>
          </cell>
          <cell r="C1919" t="str">
            <v>M2</v>
          </cell>
          <cell r="D1919">
            <v>8.81</v>
          </cell>
          <cell r="E1919">
            <v>3.35</v>
          </cell>
          <cell r="F1919">
            <v>1.98</v>
          </cell>
          <cell r="G1919">
            <v>3.48</v>
          </cell>
        </row>
        <row r="1920">
          <cell r="A1920" t="str">
            <v>101605</v>
          </cell>
          <cell r="B1920" t="str">
            <v>ESCORAMENTO DE VALA, TIPO BLINDAGEM, COM PROFUNDIDADE DE 3,0 A 4,5 M, LARGURA MAIOR OU IGUAL A 1,5 M E MENOR QUE 2,5 M - EXECUÇÃO, NÃO INCLUI MATERIAL. AF_08/2020</v>
          </cell>
          <cell r="C1920" t="str">
            <v>M2</v>
          </cell>
          <cell r="D1920">
            <v>17.53</v>
          </cell>
          <cell r="E1920">
            <v>6.69</v>
          </cell>
          <cell r="F1920">
            <v>3.96</v>
          </cell>
          <cell r="G1920">
            <v>6.88</v>
          </cell>
        </row>
        <row r="1921">
          <cell r="A1921" t="str">
            <v>90788</v>
          </cell>
          <cell r="B1921" t="str">
            <v>KIT DE PORTA-PRONTA DE MADEIRA EM ACABAMENTO MELAMÍNICO BRANCO, FOLHA LEVE OU MÉDIA, 60X210CM, EXCLUSIVE FECHADURA, FIXAÇÃO COM PREENCHIMENTO PARCIAL DE ESPUMA EXPANSIVA - FORNECIMENTO E INSTALAÇÃO. AF_12/2019</v>
          </cell>
          <cell r="C1921" t="str">
            <v>UN</v>
          </cell>
          <cell r="D1921">
            <v>1040.3499999999999</v>
          </cell>
          <cell r="E1921">
            <v>12.37</v>
          </cell>
          <cell r="F1921">
            <v>1027.98</v>
          </cell>
          <cell r="G1921">
            <v>0</v>
          </cell>
        </row>
        <row r="1922">
          <cell r="A1922" t="str">
            <v>90789</v>
          </cell>
          <cell r="B1922" t="str">
            <v>KIT DE PORTA-PRONTA DE MADEIRA EM ACABAMENTO MELAMÍNICO BRANCO, FOLHA LEVE OU MÉDIA, 70X210CM, EXCLUSIVE FECHADURA, FIXAÇÃO COM PREENCHIMENTO PARCIAL DE ESPUMA EXPANSIVA - FORNECIMENTO E INSTALAÇÃO. AF_12/2019</v>
          </cell>
          <cell r="C1922" t="str">
            <v>UN</v>
          </cell>
          <cell r="D1922">
            <v>1042.04</v>
          </cell>
          <cell r="E1922">
            <v>13.66</v>
          </cell>
          <cell r="F1922">
            <v>1028.3800000000001</v>
          </cell>
          <cell r="G1922">
            <v>0</v>
          </cell>
        </row>
        <row r="1923">
          <cell r="A1923" t="str">
            <v>90790</v>
          </cell>
          <cell r="B1923" t="str">
            <v>KIT DE PORTA-PRONTA DE MADEIRA EM ACABAMENTO MELAMÍNICO BRANCO, FOLHA LEVE OU MÉDIA, 80X210CM, EXCLUSIVE FECHADURA, FIXAÇÃO COM PREENCHIMENTO PARCIAL DE ESPUMA EXPANSIVA - FORNECIMENTO E INSTALAÇÃO. AF_12/2019</v>
          </cell>
          <cell r="C1923" t="str">
            <v>UN</v>
          </cell>
          <cell r="D1923">
            <v>1074.53</v>
          </cell>
          <cell r="E1923">
            <v>14.93</v>
          </cell>
          <cell r="F1923">
            <v>1059.5999999999999</v>
          </cell>
          <cell r="G1923">
            <v>0</v>
          </cell>
        </row>
        <row r="1924">
          <cell r="A1924" t="str">
            <v>90791</v>
          </cell>
          <cell r="B1924" t="str">
            <v>KIT DE PORTA-PRONTA DE MADEIRA EM ACABAMENTO MELAMÍNICO BRANCO, FOLHA PESADA OU SUPERPESADA, 80X210CM, FIXAÇÃO COM PREENCHIMENTO PARCIAL DE ESPUMA EXPANSIVA - FORNECIMENTO E INSTALAÇÃO. AF_12/2019</v>
          </cell>
          <cell r="C1924" t="str">
            <v>UN</v>
          </cell>
          <cell r="D1924">
            <v>1258.82</v>
          </cell>
          <cell r="E1924">
            <v>20.2</v>
          </cell>
          <cell r="F1924">
            <v>1238.6199999999999</v>
          </cell>
          <cell r="G1924">
            <v>0</v>
          </cell>
        </row>
        <row r="1925">
          <cell r="A1925" t="str">
            <v>90793</v>
          </cell>
          <cell r="B1925" t="str">
            <v>KIT DE PORTA-PRONTA DE MADEIRA EM ACABAMENTO MELAMÍNICO BRANCO, FOLHA PESADA OU SUPERPESADA, 90X210CM, FIXAÇÃO COM PREENCHIMENTO TOTAL DE ESPUMA EXPANSIVA - FORNECIMENTO E INSTALAÇÃO. AF_12/2019</v>
          </cell>
          <cell r="C1925" t="str">
            <v>UN</v>
          </cell>
          <cell r="D1925">
            <v>1324.22</v>
          </cell>
          <cell r="E1925">
            <v>25.01</v>
          </cell>
          <cell r="F1925">
            <v>1299.21</v>
          </cell>
          <cell r="G1925">
            <v>0</v>
          </cell>
        </row>
        <row r="1926">
          <cell r="A1926" t="str">
            <v>90794</v>
          </cell>
          <cell r="B1926" t="str">
            <v>KIT DE PORTA-PRONTA DE MADEIRA EM ACABAMENTO MELAMÍNICO BRANCO, FOLHA LEVE OU MÉDIA, E BATENTE METÁLICO, 60X210CM, FIXAÇÃO COM ARGAMASSA - FORNECIMENTO E INSTALAÇÃO. AF_12/2019</v>
          </cell>
          <cell r="C1926" t="str">
            <v>UN</v>
          </cell>
          <cell r="D1926">
            <v>883.55</v>
          </cell>
          <cell r="E1926">
            <v>52.8</v>
          </cell>
          <cell r="F1926">
            <v>830.75</v>
          </cell>
          <cell r="G1926">
            <v>0</v>
          </cell>
        </row>
        <row r="1927">
          <cell r="A1927" t="str">
            <v>90795</v>
          </cell>
          <cell r="B1927" t="str">
            <v>KIT DE PORTA-PRONTA DE MADEIRA EM ACABAMENTO MELAMÍNICO BRANCO, FOLHA LEVE OU MÉDIA, E BATENTE METÁLICO, 70X210CM, FIXAÇÃO COM ARGAMASSA - FORNECIMENTO E INSTALAÇÃO. AF_12/2019</v>
          </cell>
          <cell r="C1927" t="str">
            <v>UN</v>
          </cell>
          <cell r="D1927">
            <v>890.73</v>
          </cell>
          <cell r="E1927">
            <v>58.25</v>
          </cell>
          <cell r="F1927">
            <v>832.48</v>
          </cell>
          <cell r="G1927">
            <v>0</v>
          </cell>
        </row>
        <row r="1928">
          <cell r="A1928" t="str">
            <v>90796</v>
          </cell>
          <cell r="B1928" t="str">
            <v>KIT DE PORTA-PRONTA DE MADEIRA EM ACABAMENTO MELAMÍNICO BRANCO, FOLHA LEVE OU MÉDIA, E BATENTE METÁLICO, 80X210CM, FIXAÇÃO COM ARGAMASSA - FORNECIMENTO E INSTALAÇÃO. AF_12/2019</v>
          </cell>
          <cell r="C1928" t="str">
            <v>UN</v>
          </cell>
          <cell r="D1928">
            <v>897.91</v>
          </cell>
          <cell r="E1928">
            <v>63.69</v>
          </cell>
          <cell r="F1928">
            <v>834.22</v>
          </cell>
          <cell r="G1928">
            <v>0</v>
          </cell>
        </row>
        <row r="1929">
          <cell r="A1929" t="str">
            <v>90797</v>
          </cell>
          <cell r="B1929" t="str">
            <v>KIT DE PORTA-PRONTA DE MADEIRA EM ACABAMENTO MELAMÍNICO BRANCO, FOLHA LEVE OU MÉDIA, E BATENTE METÁLICO, 90X210CM, FIXAÇÃO COM ARGAMASSA - FORNECIMENTO E INSTALAÇÃO. AF_12/2019</v>
          </cell>
          <cell r="C1929" t="str">
            <v>UN</v>
          </cell>
          <cell r="D1929">
            <v>905.07</v>
          </cell>
          <cell r="E1929">
            <v>69.11</v>
          </cell>
          <cell r="F1929">
            <v>835.96</v>
          </cell>
          <cell r="G1929">
            <v>0</v>
          </cell>
        </row>
        <row r="1930">
          <cell r="A1930" t="str">
            <v>90798</v>
          </cell>
          <cell r="B1930" t="str">
            <v>KIT DE PORTA-PRONTA DE MADEIRA EM ACABAMENTO MELAMÍNICO BRANCO, FOLHA PESADA OU SUPERPESADA, E BATENTE METÁLICO, 80X210CM, FIXAÇÃO COM ARGAMASSA - FORNECIMENTO E INSTALAÇÃO. AF_12/2019</v>
          </cell>
          <cell r="C1930" t="str">
            <v>UN</v>
          </cell>
          <cell r="D1930">
            <v>1323.29</v>
          </cell>
          <cell r="E1930">
            <v>71.64</v>
          </cell>
          <cell r="F1930">
            <v>1251.6500000000001</v>
          </cell>
          <cell r="G1930">
            <v>0</v>
          </cell>
        </row>
        <row r="1931">
          <cell r="A1931" t="str">
            <v>90799</v>
          </cell>
          <cell r="B1931" t="str">
            <v>KIT DE PORTA-PRONTA DE MADEIRA EM ACABAMENTO MELAMÍNICO BRANCO, FOLHA PESADA OU SUPERPESADA, E BATENTE METÁLICO, 90X210CM, FIXAÇÃO COM ARGAMASSA - FORNECIMENTO E INSTALAÇÃO. AF_12/2019</v>
          </cell>
          <cell r="C1931" t="str">
            <v>UN</v>
          </cell>
          <cell r="D1931">
            <v>1364.38</v>
          </cell>
          <cell r="E1931">
            <v>77.77</v>
          </cell>
          <cell r="F1931">
            <v>1286.6099999999999</v>
          </cell>
          <cell r="G1931">
            <v>0</v>
          </cell>
        </row>
        <row r="1932">
          <cell r="A1932" t="str">
            <v>90801</v>
          </cell>
          <cell r="B1932" t="str">
            <v>BATENTE PARA PORTA DE MADEIRA, PADRÃO MÉDIO - FORNECIMENTO E MONTAGEM. AF_12/2019</v>
          </cell>
          <cell r="C1932" t="str">
            <v>UN</v>
          </cell>
          <cell r="D1932">
            <v>436.04</v>
          </cell>
          <cell r="E1932">
            <v>73.599999999999994</v>
          </cell>
          <cell r="F1932">
            <v>362.44</v>
          </cell>
          <cell r="G1932">
            <v>0</v>
          </cell>
        </row>
        <row r="1933">
          <cell r="A1933" t="str">
            <v>90806</v>
          </cell>
          <cell r="B1933" t="str">
            <v>BATENTE PARA PORTA DE MADEIRA, FIXAÇÃO COM ARGAMASSA, PADRÃO MÉDIO - FORNECIMENTO E INSTALAÇÃO. AF_12/2019</v>
          </cell>
          <cell r="C1933" t="str">
            <v>UN</v>
          </cell>
          <cell r="D1933">
            <v>525.91999999999996</v>
          </cell>
          <cell r="E1933">
            <v>130.02000000000001</v>
          </cell>
          <cell r="F1933">
            <v>395.9</v>
          </cell>
          <cell r="G1933">
            <v>0</v>
          </cell>
        </row>
        <row r="1934">
          <cell r="A1934" t="str">
            <v>90820</v>
          </cell>
          <cell r="B1934" t="str">
            <v>PORTA DE MADEIRA PARA PINTURA, SEMI-OCA (LEVE OU MÉDIA), 60X210CM, ESPESSURA DE 3,5CM, INCLUSO DOBRADIÇAS - FORNECIMENTO E INSTALAÇÃO. AF_12/2019</v>
          </cell>
          <cell r="C1934" t="str">
            <v>UN</v>
          </cell>
          <cell r="D1934">
            <v>401.52</v>
          </cell>
          <cell r="E1934">
            <v>34.5</v>
          </cell>
          <cell r="F1934">
            <v>367.02</v>
          </cell>
          <cell r="G1934">
            <v>0</v>
          </cell>
        </row>
        <row r="1935">
          <cell r="A1935" t="str">
            <v>90821</v>
          </cell>
          <cell r="B1935" t="str">
            <v>PORTA DE MADEIRA PARA PINTURA, SEMI-OCA (LEVE OU MÉDIA), 70X210CM, ESPESSURA DE 3,5CM, INCLUSO DOBRADIÇAS - FORNECIMENTO E INSTALAÇÃO. AF_12/2019</v>
          </cell>
          <cell r="C1935" t="str">
            <v>UN</v>
          </cell>
          <cell r="D1935">
            <v>408.46</v>
          </cell>
          <cell r="E1935">
            <v>38.07</v>
          </cell>
          <cell r="F1935">
            <v>370.39</v>
          </cell>
          <cell r="G1935">
            <v>0</v>
          </cell>
        </row>
        <row r="1936">
          <cell r="A1936" t="str">
            <v>90822</v>
          </cell>
          <cell r="B1936" t="str">
            <v>PORTA DE MADEIRA PARA PINTURA, SEMI-OCA (LEVE OU MÉDIA), 80X210CM, ESPESSURA DE 3,5CM, INCLUSO DOBRADIÇAS - FORNECIMENTO E INSTALAÇÃO. AF_12/2019</v>
          </cell>
          <cell r="C1936" t="str">
            <v>UN</v>
          </cell>
          <cell r="D1936">
            <v>437.06</v>
          </cell>
          <cell r="E1936">
            <v>41.62</v>
          </cell>
          <cell r="F1936">
            <v>395.44</v>
          </cell>
          <cell r="G1936">
            <v>0</v>
          </cell>
        </row>
        <row r="1937">
          <cell r="A1937" t="str">
            <v>90823</v>
          </cell>
          <cell r="B1937" t="str">
            <v>PORTA DE MADEIRA PARA PINTURA, SEMI-OCA (LEVE OU MÉDIA), 90X210CM, ESPESSURA DE 3,5CM, INCLUSO DOBRADIÇAS - FORNECIMENTO E INSTALAÇÃO. AF_12/2019</v>
          </cell>
          <cell r="C1937" t="str">
            <v>UN</v>
          </cell>
          <cell r="D1937">
            <v>536.96</v>
          </cell>
          <cell r="E1937">
            <v>45.17</v>
          </cell>
          <cell r="F1937">
            <v>491.79</v>
          </cell>
          <cell r="G1937">
            <v>0</v>
          </cell>
        </row>
        <row r="1938">
          <cell r="A1938" t="str">
            <v>90824</v>
          </cell>
          <cell r="B1938" t="str">
            <v>PORTA DE MADEIRA PARA PINTURA, SEMI-OCA (PESADA OU SUPERPESADA), 80X210CM, ESPESSURA DE 3,5CM, INCLUSO DOBRADIÇAS - FORNECIMENTO E INSTALAÇÃO. AF_12/2019</v>
          </cell>
          <cell r="C1938" t="str">
            <v>UN</v>
          </cell>
          <cell r="D1938">
            <v>765.75</v>
          </cell>
          <cell r="E1938">
            <v>57.76</v>
          </cell>
          <cell r="F1938">
            <v>707.99</v>
          </cell>
          <cell r="G1938">
            <v>0</v>
          </cell>
        </row>
        <row r="1939">
          <cell r="A1939" t="str">
            <v>90825</v>
          </cell>
          <cell r="B1939" t="str">
            <v>PORTA DE MADEIRA, MACIÇA (PESADA OU SUPERPESADA), 90X210CM, ESPESSURA DE 3,5CM, INCLUSO DOBRADIÇAS - FORNECIMENTO E INSTALAÇÃO. AF_12/2019</v>
          </cell>
          <cell r="C1939" t="str">
            <v>UN</v>
          </cell>
          <cell r="D1939">
            <v>852.21</v>
          </cell>
          <cell r="E1939">
            <v>62.69</v>
          </cell>
          <cell r="F1939">
            <v>789.52</v>
          </cell>
          <cell r="G1939">
            <v>0</v>
          </cell>
        </row>
        <row r="1940">
          <cell r="A1940" t="str">
            <v>90830</v>
          </cell>
          <cell r="B1940" t="str">
            <v>FECHADURA DE EMBUTIR COM CILINDRO, EXTERNA, COMPLETA, ACABAMENTO PADRÃO MÉDIO, INCLUSO EXECUÇÃO DE FURO - FORNECIMENTO E INSTALAÇÃO. AF_12/2019</v>
          </cell>
          <cell r="C1940" t="str">
            <v>UN</v>
          </cell>
          <cell r="D1940">
            <v>186.16</v>
          </cell>
          <cell r="E1940">
            <v>26.98</v>
          </cell>
          <cell r="F1940">
            <v>159.18</v>
          </cell>
          <cell r="G1940">
            <v>0</v>
          </cell>
        </row>
        <row r="1941">
          <cell r="A1941" t="str">
            <v>90831</v>
          </cell>
          <cell r="B1941" t="str">
            <v>FECHADURA DE EMBUTIR PARA PORTA DE BANHEIRO, COMPLETA, ACABAMENTO PADRÃO MÉDIO, INCLUSO EXECUÇÃO DE FURO - FORNECIMENTO E INSTALAÇÃO. AF_12/2019</v>
          </cell>
          <cell r="C1941" t="str">
            <v>UN</v>
          </cell>
          <cell r="D1941">
            <v>163.77000000000001</v>
          </cell>
          <cell r="E1941">
            <v>20.65</v>
          </cell>
          <cell r="F1941">
            <v>143.12</v>
          </cell>
          <cell r="G1941">
            <v>0</v>
          </cell>
        </row>
        <row r="1942">
          <cell r="A1942" t="str">
            <v>90841</v>
          </cell>
          <cell r="B1942" t="str">
            <v>KIT DE PORTA DE MADEIRA PARA PINTURA, SEMI-OCA (LEVE OU MÉDIA), PADRÃO MÉDIO, 60X210CM, ESPESSURA DE 3,5CM, ITENS INCLUSOS: DOBRADIÇAS, MONTAGEM E INSTALAÇÃO DO BATENTE, FECHADURA COM EXECUÇÃO DO FURO - FORNECIMENTO E INSTALAÇÃO. AF_12/2019</v>
          </cell>
          <cell r="C1942" t="str">
            <v>UN</v>
          </cell>
          <cell r="D1942">
            <v>1252.97</v>
          </cell>
          <cell r="E1942">
            <v>202.71</v>
          </cell>
          <cell r="F1942">
            <v>1050.26</v>
          </cell>
          <cell r="G1942">
            <v>0</v>
          </cell>
        </row>
        <row r="1943">
          <cell r="A1943" t="str">
            <v>90842</v>
          </cell>
          <cell r="B1943" t="str">
            <v>KIT DE PORTA DE MADEIRA PARA PINTURA, SEMI-OCA (LEVE OU MÉDIA), PADRÃO MÉDIO, 70X210CM, ESPESSURA DE 3,5CM, ITENS INCLUSOS: DOBRADIÇAS, MONTAGEM E INSTALAÇÃO DO BATENTE, FECHADURA COM EXECUÇÃO DO FURO - FORNECIMENTO E INSTALAÇÃO. AF_12/2019</v>
          </cell>
          <cell r="C1943" t="str">
            <v>UN</v>
          </cell>
          <cell r="D1943">
            <v>1263.28</v>
          </cell>
          <cell r="E1943">
            <v>206.65</v>
          </cell>
          <cell r="F1943">
            <v>1056.6300000000001</v>
          </cell>
          <cell r="G1943">
            <v>0</v>
          </cell>
        </row>
        <row r="1944">
          <cell r="A1944" t="str">
            <v>90843</v>
          </cell>
          <cell r="B1944" t="str">
            <v>KIT DE PORTA DE MADEIRA PARA PINTURA, SEMI-OCA (LEVE OU MÉDIA), PADRÃO MÉDIO, 80X210CM, ESPESSURA DE 3,5CM, ITENS INCLUSOS: DOBRADIÇAS, MONTAGEM E INSTALAÇÃO DO BATENTE, FECHADURA COM EXECUÇÃO DO FURO - FORNECIMENTO E INSTALAÇÃO. AF_12/2019</v>
          </cell>
          <cell r="C1944" t="str">
            <v>UN</v>
          </cell>
          <cell r="D1944">
            <v>1317.64</v>
          </cell>
          <cell r="E1944">
            <v>216.9</v>
          </cell>
          <cell r="F1944">
            <v>1100.74</v>
          </cell>
          <cell r="G1944">
            <v>0</v>
          </cell>
        </row>
        <row r="1945">
          <cell r="A1945" t="str">
            <v>90844</v>
          </cell>
          <cell r="B1945" t="str">
            <v>KIT DE PORTA DE MADEIRA PARA PINTURA, SEMI-OCA (LEVE OU MÉDIA), PADRÃO MÉDIO, 90X210CM, ESPESSURA DE 3,5CM, ITENS INCLUSOS: DOBRADIÇAS, MONTAGEM E INSTALAÇÃO DO BATENTE, FECHADURA COM EXECUÇÃO DO FURO - FORNECIMENTO E INSTALAÇÃO. AF_12/2019</v>
          </cell>
          <cell r="C1945" t="str">
            <v>UN</v>
          </cell>
          <cell r="D1945">
            <v>1420.91</v>
          </cell>
          <cell r="E1945">
            <v>220.81</v>
          </cell>
          <cell r="F1945">
            <v>1200.0999999999999</v>
          </cell>
          <cell r="G1945">
            <v>0</v>
          </cell>
        </row>
        <row r="1946">
          <cell r="A1946" t="str">
            <v>90845</v>
          </cell>
          <cell r="B1946" t="str">
            <v>KIT DE PORTA DE MADEIRA PARA PINTURA, SEMI-OCA (PESADA OU SUPERPESADA), PADRÃO MÉDIO, 80X210CM, ESPESSURA DE 3,5CM, ITENS INCLUSOS: DOBRADIÇAS, MONTAGEM E INSTALAÇÃO DO BATENTE, FECHADURA COM EXECUÇÃO DO FURO - FORNECIMENTO E INSTALAÇÃO. AF_12/2019</v>
          </cell>
          <cell r="C1946" t="str">
            <v>UN</v>
          </cell>
          <cell r="D1946">
            <v>1646.33</v>
          </cell>
          <cell r="E1946">
            <v>233.02</v>
          </cell>
          <cell r="F1946">
            <v>1413.31</v>
          </cell>
          <cell r="G1946">
            <v>0</v>
          </cell>
        </row>
        <row r="1947">
          <cell r="A1947" t="str">
            <v>90846</v>
          </cell>
          <cell r="B1947" t="str">
            <v>KIT DE PORTA DE MADEIRA PARA PINTURA, SEMI-OCA (PESADA OU SUPERPESADA), PADRÃO MÉDIO, 90X210CM, ESPESSURA DE 3,5CM, ITENS INCLUSOS: DOBRADIÇAS, MONTAGEM E INSTALAÇÃO DO BATENTE, FECHADURA COM EXECUÇÃO DO FURO - FORNECIMENTO E INSTALAÇÃO. AF_12/2019</v>
          </cell>
          <cell r="C1947" t="str">
            <v>UN</v>
          </cell>
          <cell r="D1947">
            <v>1736.16</v>
          </cell>
          <cell r="E1947">
            <v>238.31</v>
          </cell>
          <cell r="F1947">
            <v>1497.85</v>
          </cell>
          <cell r="G1947">
            <v>0</v>
          </cell>
        </row>
        <row r="1948">
          <cell r="A1948" t="str">
            <v>90847</v>
          </cell>
          <cell r="B1948" t="str">
            <v>KIT DE PORTA DE MADEIRA PARA PINTURA, SEMI-OCA (LEVE OU MÉDIA), PADRÃO MÉDIO, 60X210CM, ESPESSURA DE 3,5CM, ITENS INCLUSOS: DOBRADIÇAS, MONTAGEM E INSTALAÇÃO DO BATENTE, SEM FECHADURA - FORNECIMENTO E INSTALAÇÃO. AF_12/2019</v>
          </cell>
          <cell r="C1948" t="str">
            <v>UN</v>
          </cell>
          <cell r="D1948">
            <v>1089.2</v>
          </cell>
          <cell r="E1948">
            <v>182.06</v>
          </cell>
          <cell r="F1948">
            <v>907.14</v>
          </cell>
          <cell r="G1948">
            <v>0</v>
          </cell>
        </row>
        <row r="1949">
          <cell r="A1949" t="str">
            <v>90848</v>
          </cell>
          <cell r="B1949" t="str">
            <v>KIT DE PORTA DE MADEIRA PARA PINTURA, SEMI-OCA (LEVE OU MÉDIA), PADRÃO MÉDIO, 70X210CM, ESPESSURA DE 3,5CM, ITENS INCLUSOS: DOBRADIÇAS, MONTAGEM E INSTALAÇÃO DO BATENTE, SEM FECHADURA - FORNECIMENTO E INSTALAÇÃO. AF_12/2019</v>
          </cell>
          <cell r="C1949" t="str">
            <v>UN</v>
          </cell>
          <cell r="D1949">
            <v>1099.51</v>
          </cell>
          <cell r="E1949">
            <v>185.99</v>
          </cell>
          <cell r="F1949">
            <v>913.52</v>
          </cell>
          <cell r="G1949">
            <v>0</v>
          </cell>
        </row>
        <row r="1950">
          <cell r="A1950" t="str">
            <v>90849</v>
          </cell>
          <cell r="B1950" t="str">
            <v>KIT DE PORTA DE MADEIRA PARA PINTURA, SEMI-OCA (LEVE OU MÉDIA), PADRÃO MÉDIO, 80X210CM, ESPESSURA DE 3,5CM, ITENS INCLUSOS: DOBRADIÇAS, MONTAGEM E INSTALAÇÃO DO BATENTE, SEM FECHADURA - FORNECIMENTO E INSTALAÇÃO. AF_12/2019</v>
          </cell>
          <cell r="C1950" t="str">
            <v>UN</v>
          </cell>
          <cell r="D1950">
            <v>1131.48</v>
          </cell>
          <cell r="E1950">
            <v>189.92</v>
          </cell>
          <cell r="F1950">
            <v>941.56</v>
          </cell>
          <cell r="G1950">
            <v>0</v>
          </cell>
        </row>
        <row r="1951">
          <cell r="A1951" t="str">
            <v>90850</v>
          </cell>
          <cell r="B1951" t="str">
            <v>KIT DE PORTA DE MADEIRA PARA PINTURA, SEMI-OCA (LEVE OU MÉDIA), PADRÃO MÉDIO, 90X210CM, ESPESSURA DE 3,5CM, ITENS INCLUSOS: DOBRADIÇAS, MONTAGEM E INSTALAÇÃO DO BATENTE, SEM FECHADURA - FORNECIMENTO E INSTALAÇÃO. AF_12/2019</v>
          </cell>
          <cell r="C1951" t="str">
            <v>UN</v>
          </cell>
          <cell r="D1951">
            <v>1234.75</v>
          </cell>
          <cell r="E1951">
            <v>193.83</v>
          </cell>
          <cell r="F1951">
            <v>1040.92</v>
          </cell>
          <cell r="G1951">
            <v>0</v>
          </cell>
        </row>
        <row r="1952">
          <cell r="A1952" t="str">
            <v>90851</v>
          </cell>
          <cell r="B1952" t="str">
            <v>KIT DE PORTA DE MADEIRA PARA PINTURA, SEMI-OCA (PESADA OU SUPERPESADA), PADRÃO MÉDIO, 80X210CM, ESPESSURA DE 3,5CM, ITENS INCLUSOS: DOBRADIÇAS, MONTAGEM E INSTALAÇÃO DO BATENTE, SEM FECHADURA - FORNECIMENTO E INSTALAÇÃO. AF_12/2019</v>
          </cell>
          <cell r="C1952" t="str">
            <v>UN</v>
          </cell>
          <cell r="D1952">
            <v>1460.17</v>
          </cell>
          <cell r="E1952">
            <v>206.04</v>
          </cell>
          <cell r="F1952">
            <v>1254.1300000000001</v>
          </cell>
          <cell r="G1952">
            <v>0</v>
          </cell>
        </row>
        <row r="1953">
          <cell r="A1953" t="str">
            <v>90852</v>
          </cell>
          <cell r="B1953" t="str">
            <v>KIT DE PORTA DE MADEIRA PARA PINTURA, SEMI-OCA (PESADA OU SUPERPESADA), PADRÃO MÉDIO, 90X210CM, ESPESSURA DE 3,5CM, ITENS INCLUSOS: DOBRADIÇAS, MONTAGEM E INSTALAÇÃO DO BATENTE, SEM FECHADURA - FORNECIMENTO E INSTALAÇÃO. AF_12/2019</v>
          </cell>
          <cell r="C1953" t="str">
            <v>UN</v>
          </cell>
          <cell r="D1953">
            <v>1550</v>
          </cell>
          <cell r="E1953">
            <v>211.33</v>
          </cell>
          <cell r="F1953">
            <v>1338.67</v>
          </cell>
          <cell r="G1953">
            <v>0</v>
          </cell>
        </row>
        <row r="1954">
          <cell r="A1954" t="str">
            <v>91009</v>
          </cell>
          <cell r="B1954" t="str">
            <v>PORTA DE MADEIRA PARA VERNIZ, SEMI-OCA (LEVE OU MÉDIA), 60X210CM, ESPESSURA DE 3,5CM, INCLUSO DOBRADIÇAS - FORNECIMENTO E INSTALAÇÃO. AF_12/2019</v>
          </cell>
          <cell r="C1954" t="str">
            <v>UN</v>
          </cell>
          <cell r="D1954">
            <v>415.79</v>
          </cell>
          <cell r="E1954">
            <v>34.5</v>
          </cell>
          <cell r="F1954">
            <v>381.29</v>
          </cell>
          <cell r="G1954">
            <v>0</v>
          </cell>
        </row>
        <row r="1955">
          <cell r="A1955" t="str">
            <v>91010</v>
          </cell>
          <cell r="B1955" t="str">
            <v>PORTA DE MADEIRA PARA VERNIZ, SEMI-OCA (LEVE OU MÉDIA), 70X210CM, ESPESSURA DE 3,5CM, INCLUSO DOBRADIÇAS - FORNECIMENTO E INSTALAÇÃO. AF_12/2019</v>
          </cell>
          <cell r="C1955" t="str">
            <v>UN</v>
          </cell>
          <cell r="D1955">
            <v>423.4</v>
          </cell>
          <cell r="E1955">
            <v>38.07</v>
          </cell>
          <cell r="F1955">
            <v>385.33</v>
          </cell>
          <cell r="G1955">
            <v>0</v>
          </cell>
        </row>
        <row r="1956">
          <cell r="A1956" t="str">
            <v>91011</v>
          </cell>
          <cell r="B1956" t="str">
            <v>PORTA DE MADEIRA PARA VERNIZ, SEMI-OCA (LEVE OU MÉDIA), 80X210CM, ESPESSURA DE 3,5CM, INCLUSO DOBRADIÇAS - FORNECIMENTO E INSTALAÇÃO. AF_12/2019</v>
          </cell>
          <cell r="C1956" t="str">
            <v>UN</v>
          </cell>
          <cell r="D1956">
            <v>494.99</v>
          </cell>
          <cell r="E1956">
            <v>41.62</v>
          </cell>
          <cell r="F1956">
            <v>453.37</v>
          </cell>
          <cell r="G1956">
            <v>0</v>
          </cell>
        </row>
        <row r="1957">
          <cell r="A1957" t="str">
            <v>91012</v>
          </cell>
          <cell r="B1957" t="str">
            <v>PORTA DE MADEIRA PARA VERNIZ, SEMI-OCA (LEVE OU MÉDIA), 90X210CM, ESPESSURA DE 3,5CM, INCLUSO DOBRADIÇAS - FORNECIMENTO E INSTALAÇÃO. AF_12/2019</v>
          </cell>
          <cell r="C1957" t="str">
            <v>UN</v>
          </cell>
          <cell r="D1957">
            <v>549.6</v>
          </cell>
          <cell r="E1957">
            <v>45.17</v>
          </cell>
          <cell r="F1957">
            <v>504.43</v>
          </cell>
          <cell r="G1957">
            <v>0</v>
          </cell>
        </row>
        <row r="1958">
          <cell r="A1958" t="str">
            <v>91013</v>
          </cell>
          <cell r="B1958" t="str">
            <v>KIT DE PORTA DE MADEIRA PARA VERNIZ, SEMI-OCA (LEVE OU MÉDIA), PADRÃO MÉDIO, 60X210CM, ESPESSURA DE 3,5CM, ITENS INCLUSOS: DOBRADIÇAS, MONTAGEM E INSTALAÇÃO DO BATENTE, SEM FECHADURA - FORNECIMENTO E INSTALAÇÃO. AF_12/2019</v>
          </cell>
          <cell r="C1958" t="str">
            <v>UN</v>
          </cell>
          <cell r="D1958">
            <v>1103.47</v>
          </cell>
          <cell r="E1958">
            <v>182.06</v>
          </cell>
          <cell r="F1958">
            <v>921.41</v>
          </cell>
          <cell r="G1958">
            <v>0</v>
          </cell>
        </row>
        <row r="1959">
          <cell r="A1959" t="str">
            <v>91014</v>
          </cell>
          <cell r="B1959" t="str">
            <v>KIT DE PORTA DE MADEIRA PARA VERNIZ, SEMI-OCA (LEVE OU MÉDIA), PADRÃO MÉDIO, 70X210CM, ESPESSURA DE 3,5CM, ITENS INCLUSOS: DOBRADIÇAS, MONTAGEM E INSTALAÇÃO DO BATENTE, SEM FECHADURA - FORNECIMENTO E INSTALAÇÃO. AF_12/2019</v>
          </cell>
          <cell r="C1959" t="str">
            <v>UN</v>
          </cell>
          <cell r="D1959">
            <v>1114.45</v>
          </cell>
          <cell r="E1959">
            <v>185.99</v>
          </cell>
          <cell r="F1959">
            <v>928.46</v>
          </cell>
          <cell r="G1959">
            <v>0</v>
          </cell>
        </row>
        <row r="1960">
          <cell r="A1960" t="str">
            <v>91015</v>
          </cell>
          <cell r="B1960" t="str">
            <v>KIT DE PORTA DE MADEIRA PARA VERNIZ, SEMI-OCA (LEVE OU MÉDIA), PADRÃO MÉDIO, 80X210CM, ESPESSURA DE 3,5CM, ITENS INCLUSOS: DOBRADIÇAS, MONTAGEM E INSTALAÇÃO DO BATENTE, SEM FECHADURA - FORNECIMENTO E INSTALAÇÃO. AF_12/2019</v>
          </cell>
          <cell r="C1960" t="str">
            <v>UN</v>
          </cell>
          <cell r="D1960">
            <v>1189.4100000000001</v>
          </cell>
          <cell r="E1960">
            <v>189.91</v>
          </cell>
          <cell r="F1960">
            <v>999.5</v>
          </cell>
          <cell r="G1960">
            <v>0</v>
          </cell>
        </row>
        <row r="1961">
          <cell r="A1961" t="str">
            <v>91016</v>
          </cell>
          <cell r="B1961" t="str">
            <v>KIT DE PORTA DE MADEIRA PARA VERNIZ, SEMI-OCA (LEVE OU MÉDIA), PADRÃO MÉDIO, 90X210CM, ESPESSURA DE 3,5CM, ITENS INCLUSOS: DOBRADIÇAS, MONTAGEM E INSTALAÇÃO DO BATENTE, SEM FECHADURA - FORNECIMENTO E INSTALAÇÃO. AF_12/2019</v>
          </cell>
          <cell r="C1961" t="str">
            <v>UN</v>
          </cell>
          <cell r="D1961">
            <v>1247.3900000000001</v>
          </cell>
          <cell r="E1961">
            <v>193.82</v>
          </cell>
          <cell r="F1961">
            <v>1053.57</v>
          </cell>
          <cell r="G1961">
            <v>0</v>
          </cell>
        </row>
        <row r="1962">
          <cell r="A1962" t="str">
            <v>91287</v>
          </cell>
          <cell r="B1962" t="str">
            <v>BATENTE PARA PORTA DE MADEIRA, PADRÃO POPULAR - FORNECIMENTO E MONTAGEM. AF_12/2019</v>
          </cell>
          <cell r="C1962" t="str">
            <v>UN</v>
          </cell>
          <cell r="D1962">
            <v>307.02999999999997</v>
          </cell>
          <cell r="E1962">
            <v>73.89</v>
          </cell>
          <cell r="F1962">
            <v>233.14</v>
          </cell>
          <cell r="G1962">
            <v>0</v>
          </cell>
        </row>
        <row r="1963">
          <cell r="A1963" t="str">
            <v>91292</v>
          </cell>
          <cell r="B1963" t="str">
            <v>BATENTE PARA PORTA DE MADEIRA, FIXAÇÃO COM ARGAMASSA, PADRÃO POPULAR. FORNECIMENTO E INSTALAÇÃO. AF_12/2019</v>
          </cell>
          <cell r="C1963" t="str">
            <v>UN</v>
          </cell>
          <cell r="D1963">
            <v>396.91</v>
          </cell>
          <cell r="E1963">
            <v>130.32</v>
          </cell>
          <cell r="F1963">
            <v>266.58999999999997</v>
          </cell>
          <cell r="G1963">
            <v>0</v>
          </cell>
        </row>
        <row r="1964">
          <cell r="A1964" t="str">
            <v>91295</v>
          </cell>
          <cell r="B1964" t="str">
            <v>PORTA DE MADEIRA FRISADA, SEMI-OCA (LEVE OU MÉDIA), 60X210CM, ESPESSURA DE 3CM, INCLUSO DOBRADIÇAS - FORNECIMENTO E INSTALAÇÃO. AF_12/2019</v>
          </cell>
          <cell r="C1964" t="str">
            <v>UN</v>
          </cell>
          <cell r="D1964">
            <v>428.14</v>
          </cell>
          <cell r="E1964">
            <v>34.5</v>
          </cell>
          <cell r="F1964">
            <v>393.64</v>
          </cell>
          <cell r="G1964">
            <v>0</v>
          </cell>
        </row>
        <row r="1965">
          <cell r="A1965" t="str">
            <v>91296</v>
          </cell>
          <cell r="B1965" t="str">
            <v>PORTA DE MADEIRA FRISADA, SEMI-OCA (LEVE OU MÉDIA), 70X210CM, ESPESSURA DE 3CM, INCLUSO DOBRADIÇAS - FORNECIMENTO E INSTALAÇÃO. AF_12/2019</v>
          </cell>
          <cell r="C1965" t="str">
            <v>UN</v>
          </cell>
          <cell r="D1965">
            <v>457.92</v>
          </cell>
          <cell r="E1965">
            <v>38.07</v>
          </cell>
          <cell r="F1965">
            <v>419.85</v>
          </cell>
          <cell r="G1965">
            <v>0</v>
          </cell>
        </row>
        <row r="1966">
          <cell r="A1966" t="str">
            <v>91297</v>
          </cell>
          <cell r="B1966" t="str">
            <v>PORTA DE MADEIRA FRISADA, SEMI-OCA (LEVE OU MÉDIA), 80X210CM, ESPESSURA DE 3,5CM, INCLUSO DOBRADIÇAS - FORNECIMENTO E INSTALAÇÃO. AF_12/2019</v>
          </cell>
          <cell r="C1966" t="str">
            <v>UN</v>
          </cell>
          <cell r="D1966">
            <v>503.22</v>
          </cell>
          <cell r="E1966">
            <v>41.62</v>
          </cell>
          <cell r="F1966">
            <v>461.6</v>
          </cell>
          <cell r="G1966">
            <v>0</v>
          </cell>
        </row>
        <row r="1967">
          <cell r="A1967" t="str">
            <v>91298</v>
          </cell>
          <cell r="B1967" t="str">
            <v>PORTA DE MADEIRA TIPO VENEZIANA, 80X210CM, ESPESSURA DE 3CM, INCLUSO DOBRADIÇAS - FORNECIMENTO E INSTALAÇÃO. AF_12/2019</v>
          </cell>
          <cell r="C1967" t="str">
            <v>UN</v>
          </cell>
          <cell r="D1967">
            <v>1458.3</v>
          </cell>
          <cell r="E1967">
            <v>41.62</v>
          </cell>
          <cell r="F1967">
            <v>1416.68</v>
          </cell>
          <cell r="G1967">
            <v>0</v>
          </cell>
        </row>
        <row r="1968">
          <cell r="A1968" t="str">
            <v>91299</v>
          </cell>
          <cell r="B1968" t="str">
            <v>PORTA DE MADEIRA, TIPO MEXICANA, MACIÇA (PESADA OU SUPERPESADA), 80X210CM, ESPESSURA DE 3,5CM, INCLUSO DOBRADIÇAS - FORNECIMENTO E INSTALAÇÃO. AF_12/2019</v>
          </cell>
          <cell r="C1968" t="str">
            <v>UN</v>
          </cell>
          <cell r="D1968">
            <v>2051.6799999999998</v>
          </cell>
          <cell r="E1968">
            <v>57.76</v>
          </cell>
          <cell r="F1968">
            <v>1993.92</v>
          </cell>
          <cell r="G1968">
            <v>0</v>
          </cell>
        </row>
        <row r="1969">
          <cell r="A1969" t="str">
            <v>91304</v>
          </cell>
          <cell r="B1969" t="str">
            <v>FECHADURA DE EMBUTIR COM CILINDRO, EXTERNA, COMPLETA, ACABAMENTO PADRÃO POPULAR, INCLUSO EXECUÇÃO DE FURO - FORNECIMENTO E INSTALAÇÃO. AF_12/2019</v>
          </cell>
          <cell r="C1969" t="str">
            <v>UN</v>
          </cell>
          <cell r="D1969">
            <v>111.41</v>
          </cell>
          <cell r="E1969">
            <v>26.98</v>
          </cell>
          <cell r="F1969">
            <v>84.43</v>
          </cell>
          <cell r="G1969">
            <v>0</v>
          </cell>
        </row>
        <row r="1970">
          <cell r="A1970" t="str">
            <v>91305</v>
          </cell>
          <cell r="B1970" t="str">
            <v>FECHADURA DE EMBUTIR PARA PORTA DE BANHEIRO, COMPLETA, ACABAMENTO PADRÃO POPULAR, INCLUSO EXECUÇÃO DE FURO - FORNECIMENTO E INSTALAÇÃO. AF_12/2019</v>
          </cell>
          <cell r="C1970" t="str">
            <v>UN</v>
          </cell>
          <cell r="D1970">
            <v>112.34</v>
          </cell>
          <cell r="E1970">
            <v>20.66</v>
          </cell>
          <cell r="F1970">
            <v>91.68</v>
          </cell>
          <cell r="G1970">
            <v>0</v>
          </cell>
        </row>
        <row r="1971">
          <cell r="A1971" t="str">
            <v>91306</v>
          </cell>
          <cell r="B1971" t="str">
            <v>FECHADURA DE EMBUTIR PARA PORTAS INTERNAS, COMPLETA, ACABAMENTO PADRÃO MÉDIO, COM EXECUÇÃO DE FURO - FORNECIMENTO E INSTALAÇÃO. AF_12/2019</v>
          </cell>
          <cell r="C1971" t="str">
            <v>UN</v>
          </cell>
          <cell r="D1971">
            <v>163.77000000000001</v>
          </cell>
          <cell r="E1971">
            <v>20.65</v>
          </cell>
          <cell r="F1971">
            <v>143.12</v>
          </cell>
          <cell r="G1971">
            <v>0</v>
          </cell>
        </row>
        <row r="1972">
          <cell r="A1972" t="str">
            <v>91307</v>
          </cell>
          <cell r="B1972" t="str">
            <v>FECHADURA DE EMBUTIR PARA PORTAS INTERNAS, COMPLETA, ACABAMENTO PADRÃO POPULAR, COM EXECUÇÃO DE FURO - FORNECIMENTO E INSTALAÇÃO. AF_12/2019</v>
          </cell>
          <cell r="C1972" t="str">
            <v>UN</v>
          </cell>
          <cell r="D1972">
            <v>94.99</v>
          </cell>
          <cell r="E1972">
            <v>20.66</v>
          </cell>
          <cell r="F1972">
            <v>74.33</v>
          </cell>
          <cell r="G1972">
            <v>0</v>
          </cell>
        </row>
        <row r="1973">
          <cell r="A1973" t="str">
            <v>91312</v>
          </cell>
          <cell r="B1973" t="str">
            <v>KIT DE PORTA DE MADEIRA PARA PINTURA, SEMI-OCA (LEVE OU MÉDIA), PADRÃO POPULAR, 60X210CM, ESPESSURA DE 3,5CM, ITENS INCLUSOS: DOBRADIÇAS, MONTAGEM E INSTALAÇÃO DO BATENTE, FECHADURA COM EXECUÇÃO DO FURO - FORNECIMENTO E INSTALAÇÃO. AF_12/2019</v>
          </cell>
          <cell r="C1973" t="str">
            <v>UN</v>
          </cell>
          <cell r="D1973">
            <v>1016.94</v>
          </cell>
          <cell r="E1973">
            <v>203.03</v>
          </cell>
          <cell r="F1973">
            <v>813.91</v>
          </cell>
          <cell r="G1973">
            <v>0</v>
          </cell>
        </row>
        <row r="1974">
          <cell r="A1974" t="str">
            <v>91313</v>
          </cell>
          <cell r="B1974" t="str">
            <v>KIT DE PORTA DE MADEIRA PARA PINTURA, SEMI-OCA (LEVE OU MÉDIA), PADRÃO POPULAR, 70X210CM, ESPESSURA DE 3,5CM, ITENS INCLUSOS: DOBRADIÇAS, MONTAGEM E INSTALAÇÃO DO BATENTE, FECHADURA COM EXECUÇÃO DO FURO - FORNECIMENTO E INSTALAÇÃO. AF_12/2019</v>
          </cell>
          <cell r="C1974" t="str">
            <v>UN</v>
          </cell>
          <cell r="D1974">
            <v>1008.74</v>
          </cell>
          <cell r="E1974">
            <v>206.97</v>
          </cell>
          <cell r="F1974">
            <v>801.77</v>
          </cell>
          <cell r="G1974">
            <v>0</v>
          </cell>
        </row>
        <row r="1975">
          <cell r="A1975" t="str">
            <v>91314</v>
          </cell>
          <cell r="B1975" t="str">
            <v>KIT DE PORTA DE MADEIRA PARA PINTURA, SEMI-OCA (LEVE OU MÉDIA), PADRÃO POPULAR, 80X210CM, ESPESSURA DE 3,5CM, ITENS INCLUSOS: DOBRADIÇAS, MONTAGEM E INSTALAÇÃO DO BATENTE, FECHADURA COM EXECUÇÃO DO FURO - FORNECIMENTO E INSTALAÇÃO. AF_12/2019</v>
          </cell>
          <cell r="C1975" t="str">
            <v>UN</v>
          </cell>
          <cell r="D1975">
            <v>1055.98</v>
          </cell>
          <cell r="E1975">
            <v>217.22</v>
          </cell>
          <cell r="F1975">
            <v>838.76</v>
          </cell>
          <cell r="G1975">
            <v>0</v>
          </cell>
        </row>
        <row r="1976">
          <cell r="A1976" t="str">
            <v>91315</v>
          </cell>
          <cell r="B1976" t="str">
            <v>KIT DE PORTA DE MADEIRA PARA PINTURA, SEMI-OCA (LEVE OU MÉDIA), PADRÃO POPULAR, 90X210CM, ESPESSURA DE 3,5CM, ITENS INCLUSOS: DOBRADIÇAS, MONTAGEM E INSTALAÇÃO DO BATENTE, FECHADURA COM EXECUÇÃO DO FURO - FORNECIMENTO E INSTALAÇÃO. AF_12/2019</v>
          </cell>
          <cell r="C1976" t="str">
            <v>UN</v>
          </cell>
          <cell r="D1976">
            <v>1158.0899999999999</v>
          </cell>
          <cell r="E1976">
            <v>221.13</v>
          </cell>
          <cell r="F1976">
            <v>936.96</v>
          </cell>
          <cell r="G1976">
            <v>0</v>
          </cell>
        </row>
        <row r="1977">
          <cell r="A1977" t="str">
            <v>91316</v>
          </cell>
          <cell r="B1977" t="str">
            <v>KIT DE PORTA DE MADEIRA PARA PINTURA, SEMI-OCA (PESADA OU SUPERPESADA), PADRÃO POPULAR, 80X210CM, ESPESSURA DE 3,5CM, ITENS INCLUSOS: DOBRADIÇAS, MONTAGEM E INSTALAÇÃO DO BATENTE, FECHADURA COM EXECUÇÃO DO FURO - FORNECIMENTO E INSTALAÇÃO. AF_12/2019</v>
          </cell>
          <cell r="C1977" t="str">
            <v>UN</v>
          </cell>
          <cell r="D1977">
            <v>1384.67</v>
          </cell>
          <cell r="E1977">
            <v>233.32</v>
          </cell>
          <cell r="F1977">
            <v>1151.3499999999999</v>
          </cell>
          <cell r="G1977">
            <v>0</v>
          </cell>
        </row>
        <row r="1978">
          <cell r="A1978" t="str">
            <v>91317</v>
          </cell>
          <cell r="B1978" t="str">
            <v>KIT DE PORTA DE MADEIRA PARA PINTURA, SEMI-OCA (PESADA OU SUPERPESADA), PADRÃO POPULAR, 90X210CM, ESPESSURA DE 3,5CM, ITENS INCLUSOS: DOBRADIÇAS, MONTAGEM E INSTALAÇÃO DO BATENTE, FECHADURA COM EXECUÇÃO DO FURO - FORNECIMENTO E INSTALAÇÃO. AF_12/2019</v>
          </cell>
          <cell r="C1978" t="str">
            <v>UN</v>
          </cell>
          <cell r="D1978">
            <v>1473.34</v>
          </cell>
          <cell r="E1978">
            <v>238.62</v>
          </cell>
          <cell r="F1978">
            <v>1234.72</v>
          </cell>
          <cell r="G1978">
            <v>0</v>
          </cell>
        </row>
        <row r="1979">
          <cell r="A1979" t="str">
            <v>91318</v>
          </cell>
          <cell r="B1979" t="str">
            <v>KIT DE PORTA DE MADEIRA PARA PINTURA, SEMI-OCA (LEVE OU MÉDIA), PADRÃO POPULAR, 60X210CM, ESPESSURA DE 3,5CM, ITENS INCLUSOS: DOBRADIÇAS, MONTAGEM E INSTALAÇÃO DO BATENTE, SEM FECHADURA - FORNECIMENTO E INSTALAÇÃO. AF_12/2019</v>
          </cell>
          <cell r="C1979" t="str">
            <v>UN</v>
          </cell>
          <cell r="D1979">
            <v>904.6</v>
          </cell>
          <cell r="E1979">
            <v>182.37</v>
          </cell>
          <cell r="F1979">
            <v>722.23</v>
          </cell>
          <cell r="G1979">
            <v>0</v>
          </cell>
        </row>
        <row r="1980">
          <cell r="A1980" t="str">
            <v>91319</v>
          </cell>
          <cell r="B1980" t="str">
            <v>KIT DE PORTA DE MADEIRA PARA PINTURA, SEMI-OCA (LEVE OU MÉDIA), PADRÃO POPULAR, 70X210CM, ESPESSURA DE 3,5CM, ITENS INCLUSOS: DOBRADIÇAS, MONTAGEM E INSTALAÇÃO DO BATENTE, SEM FECHADURA - FORNECIMENTO E INSTALAÇÃO. AF_12/2019</v>
          </cell>
          <cell r="C1980" t="str">
            <v>UN</v>
          </cell>
          <cell r="D1980">
            <v>913.75</v>
          </cell>
          <cell r="E1980">
            <v>186.3</v>
          </cell>
          <cell r="F1980">
            <v>727.45</v>
          </cell>
          <cell r="G1980">
            <v>0</v>
          </cell>
        </row>
        <row r="1981">
          <cell r="A1981" t="str">
            <v>91320</v>
          </cell>
          <cell r="B1981" t="str">
            <v>KIT DE PORTA DE MADEIRA PARA PINTURA, SEMI-OCA (LEVE OU MÉDIA), PADRÃO POPULAR, 80X210CM, ESPESSURA DE 3,5CM, ITENS INCLUSOS: DOBRADIÇAS, MONTAGEM E INSTALAÇÃO DO BATENTE, SEM FECHADURA - FORNECIMENTO E INSTALAÇÃO. AF_12/2019</v>
          </cell>
          <cell r="C1981" t="str">
            <v>UN</v>
          </cell>
          <cell r="D1981">
            <v>944.57</v>
          </cell>
          <cell r="E1981">
            <v>190.22</v>
          </cell>
          <cell r="F1981">
            <v>754.35</v>
          </cell>
          <cell r="G1981">
            <v>0</v>
          </cell>
        </row>
        <row r="1982">
          <cell r="A1982" t="str">
            <v>91321</v>
          </cell>
          <cell r="B1982" t="str">
            <v>KIT DE PORTA DE MADEIRA PARA PINTURA, SEMI-OCA (LEVE OU MÉDIA), PADRÃO POPULAR, 90X210CM, ESPESSURA DE 3,5CM, ITENS INCLUSOS: DOBRADIÇAS, MONTAGEM E INSTALAÇÃO DO BATENTE, SEM FECHADURA - FORNECIMENTO E INSTALAÇÃO. AF_12/2019</v>
          </cell>
          <cell r="C1982" t="str">
            <v>UN</v>
          </cell>
          <cell r="D1982">
            <v>1046.68</v>
          </cell>
          <cell r="E1982">
            <v>194.13</v>
          </cell>
          <cell r="F1982">
            <v>852.55</v>
          </cell>
          <cell r="G1982">
            <v>0</v>
          </cell>
        </row>
        <row r="1983">
          <cell r="A1983" t="str">
            <v>91322</v>
          </cell>
          <cell r="B1983" t="str">
            <v>KIT DE PORTA DE MADEIRA PARA PINTURA, SEMI-OCA (PESADA OU SUPERPESADA), PADRÃO POPULAR, 80X210CM, ESPESSURA DE 3,5CM, ITENS INCLUSOS: DOBRADIÇAS, MONTAGEM E INSTALAÇÃO DO BATENTE, SEM FECHADURA - FORNECIMENTO E INSTALAÇÃO. AF_12/2019</v>
          </cell>
          <cell r="C1983" t="str">
            <v>UN</v>
          </cell>
          <cell r="D1983">
            <v>1273.26</v>
          </cell>
          <cell r="E1983">
            <v>206.33</v>
          </cell>
          <cell r="F1983">
            <v>1066.93</v>
          </cell>
          <cell r="G1983">
            <v>0</v>
          </cell>
        </row>
        <row r="1984">
          <cell r="A1984" t="str">
            <v>91323</v>
          </cell>
          <cell r="B1984" t="str">
            <v>KIT DE PORTA DE MADEIRA PARA PINTURA, SEMI-OCA (PESADA OU SUPERPESADA), PADRÃO POPULAR, 90X210CM, ESPESSURA DE 3,5CM, ITENS INCLUSOS: DOBRADIÇAS, MONTAGEM E INSTALAÇÃO DO BATENTE, SEM FECHADURA - FORNECIMENTO E INSTALAÇÃO. AF_12/2019</v>
          </cell>
          <cell r="C1984" t="str">
            <v>UN</v>
          </cell>
          <cell r="D1984">
            <v>1361.93</v>
          </cell>
          <cell r="E1984">
            <v>211.62</v>
          </cell>
          <cell r="F1984">
            <v>1150.31</v>
          </cell>
          <cell r="G1984">
            <v>0</v>
          </cell>
        </row>
        <row r="1985">
          <cell r="A1985" t="str">
            <v>91324</v>
          </cell>
          <cell r="B1985" t="str">
            <v>KIT DE PORTA DE MADEIRA PARA VERNIZ, SEMI-OCA (LEVE OU MÉDIA), PADRÃO POPULAR, 60X210CM, ESPESSURA DE 3,5CM, ITENS INCLUSOS: DOBRADIÇAS, MONTAGEM E INSTALAÇÃO DO BATENTE, SEM FECHADURA - FORNECIMENTO E INSTALAÇÃO. AF_12/2019</v>
          </cell>
          <cell r="C1985" t="str">
            <v>UN</v>
          </cell>
          <cell r="D1985">
            <v>918.87</v>
          </cell>
          <cell r="E1985">
            <v>182.37</v>
          </cell>
          <cell r="F1985">
            <v>736.5</v>
          </cell>
          <cell r="G1985">
            <v>0</v>
          </cell>
        </row>
        <row r="1986">
          <cell r="A1986" t="str">
            <v>91325</v>
          </cell>
          <cell r="B1986" t="str">
            <v>KIT DE PORTA DE MADEIRA PARA VERNIZ, SEMI-OCA (LEVE OU MÉDIA), PADRÃO POPULAR, 70X210CM, ESPESSURA DE 3,5CM, ITENS INCLUSOS: DOBRADIÇAS, MONTAGEM E INSTALAÇÃO DO BATENTE, SEM FECHADURA - FORNECIMENTO E INSTALAÇÃO. AF_12/2019</v>
          </cell>
          <cell r="C1986" t="str">
            <v>UN</v>
          </cell>
          <cell r="D1986">
            <v>928.69</v>
          </cell>
          <cell r="E1986">
            <v>186.3</v>
          </cell>
          <cell r="F1986">
            <v>742.39</v>
          </cell>
          <cell r="G1986">
            <v>0</v>
          </cell>
        </row>
        <row r="1987">
          <cell r="A1987" t="str">
            <v>91326</v>
          </cell>
          <cell r="B1987" t="str">
            <v>KIT DE PORTA DE MADEIRA PARA VERNIZ, SEMI-OCA (LEVE OU MÉDIA), PADRÃO POPULAR, 80X210CM, ESPESSURA DE 3,5CM, ITENS INCLUSOS: DOBRADIÇAS, MONTAGEM E INSTALAÇÃO DO BATENTE, SEM FECHADURA - FORNECIMENTO E INSTALAÇÃO. AF_12/2019</v>
          </cell>
          <cell r="C1987" t="str">
            <v>UN</v>
          </cell>
          <cell r="D1987">
            <v>1002.5</v>
          </cell>
          <cell r="E1987">
            <v>190.21</v>
          </cell>
          <cell r="F1987">
            <v>812.29</v>
          </cell>
          <cell r="G1987">
            <v>0</v>
          </cell>
        </row>
        <row r="1988">
          <cell r="A1988" t="str">
            <v>91327</v>
          </cell>
          <cell r="B1988" t="str">
            <v>KIT DE PORTA DE MADEIRA PARA VERNIZ, SEMI-OCA (LEVE OU MÉDIA), PADRÃO POPULAR, 90X210CM, ESPESSURA DE 3,5CM, ITENS INCLUSOS: DOBRADIÇAS, MONTAGEM E INSTALAÇÃO DO BATENTE, SEM FECHADURA - FORNECIMENTO E INSTALAÇÃO. AF_12/2019</v>
          </cell>
          <cell r="C1988" t="str">
            <v>UN</v>
          </cell>
          <cell r="D1988">
            <v>1059.32</v>
          </cell>
          <cell r="E1988">
            <v>194.13</v>
          </cell>
          <cell r="F1988">
            <v>865.19</v>
          </cell>
          <cell r="G1988">
            <v>0</v>
          </cell>
        </row>
        <row r="1989">
          <cell r="A1989" t="str">
            <v>91328</v>
          </cell>
          <cell r="B1989" t="str">
            <v>KIT DE PORTA DE MADEIRA FRISADA, SEMI-OCA (LEVE OU MÉDIA), PADRÃO MÉDIO 60X210CM, ESPESSURA DE 3CM, ITENS INCLUSOS: DOBRADIÇAS, MONTAGEM E INSTALAÇÃO DO BATENTE, SEM FECHADURA - FORNECIMENTO E INSTALAÇÃO. AF_12/2019</v>
          </cell>
          <cell r="C1989" t="str">
            <v>UN</v>
          </cell>
          <cell r="D1989">
            <v>1115.82</v>
          </cell>
          <cell r="E1989">
            <v>182.06</v>
          </cell>
          <cell r="F1989">
            <v>933.76</v>
          </cell>
          <cell r="G1989">
            <v>0</v>
          </cell>
        </row>
        <row r="1990">
          <cell r="A1990" t="str">
            <v>91329</v>
          </cell>
          <cell r="B1990" t="str">
            <v>KIT DE PORTA DE MADEIRA FRISADA, SEMI-OCA (LEVE OU MÉDIA), PADRÃO POPULAR, 60X210CM, ESPESSURA DE 3CM, ITENS INCLUSOS: DOBRADIÇAS, MONTAGEM E INSTALAÇÃO DO BATENTE, SEM FECHADURA - FORNECIMENTO E INSTALAÇÃO. AF_12/2019</v>
          </cell>
          <cell r="C1990" t="str">
            <v>UN</v>
          </cell>
          <cell r="D1990">
            <v>931.22</v>
          </cell>
          <cell r="E1990">
            <v>182.37</v>
          </cell>
          <cell r="F1990">
            <v>748.85</v>
          </cell>
          <cell r="G1990">
            <v>0</v>
          </cell>
        </row>
        <row r="1991">
          <cell r="A1991" t="str">
            <v>91330</v>
          </cell>
          <cell r="B1991" t="str">
            <v>KIT DE PORTA DE MADEIRA FRISADA, SEMI-OCA (LEVE OU MÉDIA), PADRÃO MÉDIO, 70X210CM, ESPESSURA DE 3CM, ITENS INCLUSOS: DOBRADIÇAS, MONTAGEM E INSTALAÇÃO DO BATENTE, SEM FECHADURA - FORNECIMENTO E INSTALAÇÃO. AF_12/2019</v>
          </cell>
          <cell r="C1991" t="str">
            <v>UN</v>
          </cell>
          <cell r="D1991">
            <v>1148.97</v>
          </cell>
          <cell r="E1991">
            <v>185.99</v>
          </cell>
          <cell r="F1991">
            <v>962.98</v>
          </cell>
          <cell r="G1991">
            <v>0</v>
          </cell>
        </row>
        <row r="1992">
          <cell r="A1992" t="str">
            <v>91331</v>
          </cell>
          <cell r="B1992" t="str">
            <v>KIT DE PORTA DE MADEIRA FRISADA, SEMI-OCA (LEVE OU MÉDIA), PADRÃO POPULAR, 70X210CM, ESPESSURA DE 3CM, ITENS INCLUSOS: DOBRADIÇAS, MONTAGEM E INSTALAÇÃO DO BATENTE, SEM FECHADURA - FORNECIMENTO E INSTALAÇÃO. AF_12/2019</v>
          </cell>
          <cell r="C1992" t="str">
            <v>UN</v>
          </cell>
          <cell r="D1992">
            <v>963.21</v>
          </cell>
          <cell r="E1992">
            <v>186.29</v>
          </cell>
          <cell r="F1992">
            <v>776.92</v>
          </cell>
          <cell r="G1992">
            <v>0</v>
          </cell>
        </row>
        <row r="1993">
          <cell r="A1993" t="str">
            <v>91332</v>
          </cell>
          <cell r="B1993" t="str">
            <v>KIT DE PORTA DE MADEIRA FRISADA, SEMI-OCA (LEVE OU MÉDIA), PADRÃO MÉDIO, 80X210CM, ESPESSURA DE 3,5CM, ITENS INCLUSOS: DOBRADIÇAS, MONTAGEM E INSTALAÇÃO DO BATENTE, SEM FECHADURA - FORNECIMENTO E INSTALAÇÃO. AF_12/2019</v>
          </cell>
          <cell r="C1993" t="str">
            <v>UN</v>
          </cell>
          <cell r="D1993">
            <v>1197.6400000000001</v>
          </cell>
          <cell r="E1993">
            <v>189.91</v>
          </cell>
          <cell r="F1993">
            <v>1007.73</v>
          </cell>
          <cell r="G1993">
            <v>0</v>
          </cell>
        </row>
        <row r="1994">
          <cell r="A1994" t="str">
            <v>91333</v>
          </cell>
          <cell r="B1994" t="str">
            <v>KIT DE PORTA DE MADEIRA FRISADA, SEMI-OCA (LEVE OU MÉDIA), PADRÃO POPULAR, 80X210CM, ESPESSURA DE 3,5CM, ITENS INCLUSOS: DOBRADIÇAS, MONTAGEM E INSTALAÇÃO DO BATENTE, SEM FECHADURA - FORNECIMENTO E INSTALAÇÃO. AF_12/2019</v>
          </cell>
          <cell r="C1994" t="str">
            <v>UN</v>
          </cell>
          <cell r="D1994">
            <v>1010.73</v>
          </cell>
          <cell r="E1994">
            <v>190.21</v>
          </cell>
          <cell r="F1994">
            <v>820.52</v>
          </cell>
          <cell r="G1994">
            <v>0</v>
          </cell>
        </row>
        <row r="1995">
          <cell r="A1995" t="str">
            <v>91334</v>
          </cell>
          <cell r="B1995" t="str">
            <v>KIT DE PORTA DE MADEIRA TIPO VENEZIANA, PADRÃO MÉDIO, 80X210CM, ESPESSURA DE 3CM, ITENS INCLUSOS: DOBRADIÇAS, MONTAGEM E INSTALAÇÃO DO BATENTE, SEM FECHADURA - FORNECIMENTO E INSTALAÇÃO. AF_12/2019</v>
          </cell>
          <cell r="C1995" t="str">
            <v>UN</v>
          </cell>
          <cell r="D1995">
            <v>2152.7199999999998</v>
          </cell>
          <cell r="E1995">
            <v>189.85</v>
          </cell>
          <cell r="F1995">
            <v>1962.87</v>
          </cell>
          <cell r="G1995">
            <v>0</v>
          </cell>
        </row>
        <row r="1996">
          <cell r="A1996" t="str">
            <v>91335</v>
          </cell>
          <cell r="B1996" t="str">
            <v>KIT DE PORTA DE MADEIRA TIPO VENEZIANA, PADRÃO POPULAR, 80X210CM, ESPESSURA DE 3CM, ITENS INCLUSOS: DOBRADIÇAS, MONTAGEM E INSTALAÇÃO DO BATENTE, SEM FECHADURA - FORNECIMENTO E INSTALAÇÃO. AF_12/2019</v>
          </cell>
          <cell r="C1996" t="str">
            <v>UN</v>
          </cell>
          <cell r="D1996">
            <v>1965.81</v>
          </cell>
          <cell r="E1996">
            <v>190.14</v>
          </cell>
          <cell r="F1996">
            <v>1775.67</v>
          </cell>
          <cell r="G1996">
            <v>0</v>
          </cell>
        </row>
        <row r="1997">
          <cell r="A1997" t="str">
            <v>91336</v>
          </cell>
          <cell r="B1997" t="str">
            <v>KIT DE PORTA DE MADEIRA TIPO MEXICANA, MACIÇA (PESADA OU SUPERPESADA), PADRÃO MÉDIO, 80X210CM, ESPESSURA DE 3CM, ITENS INCLUSOS: DOBRADIÇAS, MONTAGEM E INSTALAÇÃO DO BATENTE, SEM FECHADURA - FORNECIMENTO E INSTALAÇÃO. AF_12/2019</v>
          </cell>
          <cell r="C1997" t="str">
            <v>UN</v>
          </cell>
          <cell r="D1997">
            <v>2746.1</v>
          </cell>
          <cell r="E1997">
            <v>205.98</v>
          </cell>
          <cell r="F1997">
            <v>2540.12</v>
          </cell>
          <cell r="G1997">
            <v>0</v>
          </cell>
        </row>
        <row r="1998">
          <cell r="A1998" t="str">
            <v>91337</v>
          </cell>
          <cell r="B1998" t="str">
            <v>KIT DE PORTA DE MADEIRA TIPO MEXICANA, MACIÇA (PESADA OU SUPERPESADA), PADRÃO POPULAR, 80X210CM, ESPESSURA DE 3CM, ITENS INCLUSOS: DOBRADIÇAS, MONTAGEM E INSTALAÇÃO DO BATENTE, SEM FECHADURA - FORNECIMENTO E INSTALAÇÃO. AF_12/2019</v>
          </cell>
          <cell r="C1998" t="str">
            <v>UN</v>
          </cell>
          <cell r="D1998">
            <v>2559.19</v>
          </cell>
          <cell r="E1998">
            <v>206.27</v>
          </cell>
          <cell r="F1998">
            <v>2352.92</v>
          </cell>
          <cell r="G1998">
            <v>0</v>
          </cell>
        </row>
        <row r="1999">
          <cell r="A1999" t="str">
            <v>100659</v>
          </cell>
          <cell r="B1999" t="str">
            <v>ALIZAR DE 5X1,5CM PARA PORTA FIXADO COM PREGOS, PADRÃO MÉDIO - FORNECIMENTO E INSTALAÇÃO. AF_12/2019</v>
          </cell>
          <cell r="C1999" t="str">
            <v>M</v>
          </cell>
          <cell r="D1999">
            <v>16.850000000000001</v>
          </cell>
          <cell r="E1999">
            <v>1.82</v>
          </cell>
          <cell r="F1999">
            <v>15.03</v>
          </cell>
          <cell r="G1999">
            <v>0</v>
          </cell>
        </row>
        <row r="2000">
          <cell r="A2000" t="str">
            <v>100660</v>
          </cell>
          <cell r="B2000" t="str">
            <v>ALIZAR DE 5X1,5CM PARA PORTA FIXADO COM PREGOS, PADRÃO POPULAR - FORNECIMENTO E INSTALAÇÃO. AF_12/2019</v>
          </cell>
          <cell r="C2000" t="str">
            <v>M</v>
          </cell>
          <cell r="D2000">
            <v>11.06</v>
          </cell>
          <cell r="E2000">
            <v>1.82</v>
          </cell>
          <cell r="F2000">
            <v>9.24</v>
          </cell>
          <cell r="G2000">
            <v>0</v>
          </cell>
        </row>
        <row r="2001">
          <cell r="A2001" t="str">
            <v>100675</v>
          </cell>
          <cell r="B2001" t="str">
            <v>KIT DE PORTA-PRONTA DE MADEIRA EM ACABAMENTO MELAMÍNICO BRANCO, FOLHA LEVE OU MÉDIA, 90X210, EXCLUSIVE FECHADURA, FIXAÇÃO COM PREENCHIMENTO TOTAL DE ESPUMA EXPANSIVA - FORNECIMENTO E INSTALAÇÃO. AF_12/2019</v>
          </cell>
          <cell r="C2001" t="str">
            <v>UN</v>
          </cell>
          <cell r="D2001">
            <v>1180.71</v>
          </cell>
          <cell r="E2001">
            <v>18.34</v>
          </cell>
          <cell r="F2001">
            <v>1162.3699999999999</v>
          </cell>
          <cell r="G2001">
            <v>0</v>
          </cell>
        </row>
        <row r="2002">
          <cell r="A2002" t="str">
            <v>100676</v>
          </cell>
          <cell r="B2002" t="str">
            <v>BATENTE PARA PORTA COM BANDEIRA, FIXAÇÃO COM PARAFUSO E BUCHA. AF_12/2019</v>
          </cell>
          <cell r="C2002" t="str">
            <v>UN</v>
          </cell>
          <cell r="D2002">
            <v>257.64</v>
          </cell>
          <cell r="E2002">
            <v>58.63</v>
          </cell>
          <cell r="F2002">
            <v>199.01</v>
          </cell>
          <cell r="G2002">
            <v>0</v>
          </cell>
        </row>
        <row r="2003">
          <cell r="A2003" t="str">
            <v>100678</v>
          </cell>
          <cell r="B2003" t="str">
            <v>KIT DE PORTA DE MADEIRA PARA VERNIZ, SEMI-OCA (LEVE OU MÉDIA), PADRÃO MÉDIO, 60X210CM, ESPESSURA DE 3,5CM, ITENS INCLUSOS: DOBRADIÇAS, MONTAGEM E INSTALAÇÃO DE BATENTE, FECHADURA COM EXECUÇÃO DO FURO - FORNECIMENTO E INSTALAÇÃO. AF_12/2019</v>
          </cell>
          <cell r="C2003" t="str">
            <v>UN</v>
          </cell>
          <cell r="D2003">
            <v>1267.24</v>
          </cell>
          <cell r="E2003">
            <v>202.71</v>
          </cell>
          <cell r="F2003">
            <v>1064.53</v>
          </cell>
          <cell r="G2003">
            <v>0</v>
          </cell>
        </row>
        <row r="2004">
          <cell r="A2004" t="str">
            <v>100679</v>
          </cell>
          <cell r="B2004" t="str">
            <v>KIT DE PORTA DE MADEIRA PARA VERNIZ, SEMI-OCA (LEVE OU MÉDIA), PADRÃO POPULAR, 60X210CM, ESPESSURA DE 3,5CM, ITENS INCLUSOS: DOBRADIÇAS, MONTAGEM E INSTALAÇÃO DE BATENTE, FECHADURA COM EXECUÇÃO DO FURO - FORNECIMENTO E INSTALAÇÃO. AF_12/2019</v>
          </cell>
          <cell r="C2004" t="str">
            <v>UN</v>
          </cell>
          <cell r="D2004">
            <v>1031.21</v>
          </cell>
          <cell r="E2004">
            <v>203.03</v>
          </cell>
          <cell r="F2004">
            <v>828.18</v>
          </cell>
          <cell r="G2004">
            <v>0</v>
          </cell>
        </row>
        <row r="2005">
          <cell r="A2005" t="str">
            <v>100680</v>
          </cell>
          <cell r="B2005" t="str">
            <v>KIT DE PORTA DE MADEIRA PARA VERNIZ, SEMI-OCA (LEVE OU MÉDIA), PADRÃO MÉDIO, 70X210CM, ESPESSURA DE 3,5CM, ITENS INCLUSOS: DOBRADIÇAS, MONTAGEM E INSTALAÇÃO DE BATENTE, FECHADURA COM EXECUÇÃO DO FURO - FORNECIMENTO E INSTALAÇÃO. AF_12/2019</v>
          </cell>
          <cell r="C2005" t="str">
            <v>UN</v>
          </cell>
          <cell r="D2005">
            <v>1278.22</v>
          </cell>
          <cell r="E2005">
            <v>206.65</v>
          </cell>
          <cell r="F2005">
            <v>1071.57</v>
          </cell>
          <cell r="G2005">
            <v>0</v>
          </cell>
        </row>
        <row r="2006">
          <cell r="A2006" t="str">
            <v>100681</v>
          </cell>
          <cell r="B2006" t="str">
            <v>KIT DE PORTA DE MADEIRA FRISADA, SEMI-OCA (LEVE OU MÉDIA), PADRÃO MÉDIO, 70X210CM, ESPESSURA DE 3CM, ITENS INCLUSOS: DOBRADIÇAS, MONTAGEM E INSTALAÇÃO DE BATENTE, FECHADURA COM EXECUÇÃO DO FURO - FORNECIMENTO E INSTALAÇÃO. AF_12/2019</v>
          </cell>
          <cell r="C2006" t="str">
            <v>UN</v>
          </cell>
          <cell r="D2006">
            <v>1312.74</v>
          </cell>
          <cell r="E2006">
            <v>206.64</v>
          </cell>
          <cell r="F2006">
            <v>1106.0999999999999</v>
          </cell>
          <cell r="G2006">
            <v>0</v>
          </cell>
        </row>
        <row r="2007">
          <cell r="A2007" t="str">
            <v>100682</v>
          </cell>
          <cell r="B2007" t="str">
            <v>KIT DE PORTA DE MADEIRA FRISADA, SEMI-OCA (LEVE OU MÉDIA), PADRÃO POPULAR, 70X210CM, ESPESSURA DE 3CM, ITENS INCLUSOS: DOBRADIÇAS, MONTAGEM E INSTALAÇÃO DE BATENTE, FECHADURA COM EXECUÇÃO DO FURO - FORNECIMENTO E INSTALAÇÃO. AF_12/2019</v>
          </cell>
          <cell r="C2007" t="str">
            <v>UN</v>
          </cell>
          <cell r="D2007">
            <v>1058.2</v>
          </cell>
          <cell r="E2007">
            <v>206.96</v>
          </cell>
          <cell r="F2007">
            <v>851.24</v>
          </cell>
          <cell r="G2007">
            <v>0</v>
          </cell>
        </row>
        <row r="2008">
          <cell r="A2008" t="str">
            <v>100683</v>
          </cell>
          <cell r="B2008" t="str">
            <v>KIT DE PORTA DE MADEIRA PARA VERNIZ, SEMI-OCA (LEVE OU MÉDIA), PADRÃO MÉDIO, 80X210CM, ESPESSURA DE 3,5CM, ITENS INCLUSOS: DOBRADIÇAS, MONTAGEM E INSTALAÇÃO DE BATENTE, FECHADURA COM EXECUÇÃO DO FURO - FORNECIMENTO E INSTALAÇÃO. AF_12/2019</v>
          </cell>
          <cell r="C2008" t="str">
            <v>UN</v>
          </cell>
          <cell r="D2008">
            <v>1375.57</v>
          </cell>
          <cell r="E2008">
            <v>216.89</v>
          </cell>
          <cell r="F2008">
            <v>1158.68</v>
          </cell>
          <cell r="G2008">
            <v>0</v>
          </cell>
        </row>
        <row r="2009">
          <cell r="A2009" t="str">
            <v>100684</v>
          </cell>
          <cell r="B2009" t="str">
            <v>KIT DE PORTA DE MADEIRA PARA VERNIZ, SEMI-OCA (LEVE OU MÉDIA), PADRÃO POPULAR, 80X210CM, ESPESSURA DE 3,5CM, ITENS INCLUSOS: DOBRADIÇAS, MONTAGEM E INSTALAÇÃO DE BATENTE, FECHADURA COM EXECUÇÃO DO FURO - FORNECIMENTO E INSTALAÇÃO. AF_12/2019</v>
          </cell>
          <cell r="C2009" t="str">
            <v>UN</v>
          </cell>
          <cell r="D2009">
            <v>1113.9100000000001</v>
          </cell>
          <cell r="E2009">
            <v>217.21</v>
          </cell>
          <cell r="F2009">
            <v>896.7</v>
          </cell>
          <cell r="G2009">
            <v>0</v>
          </cell>
        </row>
        <row r="2010">
          <cell r="A2010" t="str">
            <v>100685</v>
          </cell>
          <cell r="B2010" t="str">
            <v>KIT DE PORTA DE MADEIRA PARA VERNIZ, SEMI-OCA (LEVE OU MÉDIA), PADRÃO MÉDIO, 90X210CM, ESPESSURA DE 3,5CM, ITENS INCLUSOS: DOBRADIÇAS, MONTAGEM E INSTALAÇÃO DE BATENTE, FECHADURA COM EXECUÇÃO DO FURO - FORNECIMENTO E INSTALAÇÃO. AF_12/2019</v>
          </cell>
          <cell r="C2010" t="str">
            <v>UN</v>
          </cell>
          <cell r="D2010">
            <v>1433.55</v>
          </cell>
          <cell r="E2010">
            <v>220.81</v>
          </cell>
          <cell r="F2010">
            <v>1212.74</v>
          </cell>
          <cell r="G2010">
            <v>0</v>
          </cell>
        </row>
        <row r="2011">
          <cell r="A2011" t="str">
            <v>100686</v>
          </cell>
          <cell r="B2011" t="str">
            <v>KIT DE PORTA DE MADEIRA PARA VERNIZ, SEMI-OCA (LEVE OU MÉDIA), PADRÃO POPULAR, 90X210CM, ESPESSURA DE 3CM, ITENS INCLUSOS: DOBRADIÇAS, MONTAGEM E INSTALAÇÃO DE BATENTE, FECHADURA COM EXECUÇÃO DO FURO - FORNECIMENTO E INSTALAÇÃO. AF_12/2019</v>
          </cell>
          <cell r="C2011" t="str">
            <v>UN</v>
          </cell>
          <cell r="D2011">
            <v>1170.73</v>
          </cell>
          <cell r="E2011">
            <v>221.12</v>
          </cell>
          <cell r="F2011">
            <v>949.61</v>
          </cell>
          <cell r="G2011">
            <v>0</v>
          </cell>
        </row>
        <row r="2012">
          <cell r="A2012" t="str">
            <v>100687</v>
          </cell>
          <cell r="B2012" t="str">
            <v>KIT DE PORTA DE MADEIRA FRISADA, SEMI-OCA (LEVE OU MÉDIA), PADRÃO MÉDIO, 60X210CM, ESPESSURA DE 3,5CM, ITENS INCLUSOS: DOBRADIÇAS, MONTAGEM E INSTALAÇÃO DE BATENTE, FECHADURA COM EXECUÇÃO DO FURO - FORNECIMENTO E INSTALAÇÃO. AF_12/2019</v>
          </cell>
          <cell r="C2012" t="str">
            <v>UN</v>
          </cell>
          <cell r="D2012">
            <v>1279.5899999999999</v>
          </cell>
          <cell r="E2012">
            <v>202.71</v>
          </cell>
          <cell r="F2012">
            <v>1076.8800000000001</v>
          </cell>
          <cell r="G2012">
            <v>0</v>
          </cell>
        </row>
        <row r="2013">
          <cell r="A2013" t="str">
            <v>100688</v>
          </cell>
          <cell r="B2013" t="str">
            <v>KIT DE PORTA DE MADEIRA FRISADA, SEMI-OCA (LEVE OU MÉDIA), PADRÃO POPULAR, 60X210CM, ESPESSURA DE 3CM, ITENS INCLUSOS: DOBRADIÇAS, MONTAGEM E INSTALAÇÃO DE BATENTE, FECHADURA COM EXECUÇÃO DO FURO - FORNECIMENTO E INSTALAÇÃO. AF_12/2019</v>
          </cell>
          <cell r="C2013" t="str">
            <v>UN</v>
          </cell>
          <cell r="D2013">
            <v>1043.56</v>
          </cell>
          <cell r="E2013">
            <v>203.03</v>
          </cell>
          <cell r="F2013">
            <v>840.53</v>
          </cell>
          <cell r="G2013">
            <v>0</v>
          </cell>
        </row>
        <row r="2014">
          <cell r="A2014" t="str">
            <v>100689</v>
          </cell>
          <cell r="B2014" t="str">
            <v>KIT DE PORTA DE MADEIRA FRISADA, SEMI-OCA (LEVE OU MÉDIA), PADRÃO MÉDIO, 80X210CM, ESPESSURA DE 3,5CM, ITENS INCLUSOS: DOBRADIÇAS, MONTAGEM E INSTALAÇÃO DE BATENTE, FECHADURA COM EXECUÇÃO DO FURO - FORNECIMENTO E INSTALAÇÃO. AF_12/2019</v>
          </cell>
          <cell r="C2014" t="str">
            <v>UN</v>
          </cell>
          <cell r="D2014">
            <v>1383.8</v>
          </cell>
          <cell r="E2014">
            <v>216.89</v>
          </cell>
          <cell r="F2014">
            <v>1166.9100000000001</v>
          </cell>
          <cell r="G2014">
            <v>0</v>
          </cell>
        </row>
        <row r="2015">
          <cell r="A2015" t="str">
            <v>100690</v>
          </cell>
          <cell r="B2015" t="str">
            <v>KIT DE PORTA DE MADEIRA FRISADA, SEMI-OCA (LEVE OU MÉDIA), PADRÃO POPULAR, 80X210CM, ESPESSURA DE 3,5CM, ITENS INCLUSOS: DOBRADIÇAS, MONTAGEM E INSTALAÇÃO DE BATENTE, FECHADURA COM EXECUÇÃO DO FURO - FORNECIMENTO E INSTALAÇÃO. AF_12/2019</v>
          </cell>
          <cell r="C2015" t="str">
            <v>UN</v>
          </cell>
          <cell r="D2015">
            <v>1122.1400000000001</v>
          </cell>
          <cell r="E2015">
            <v>217.21</v>
          </cell>
          <cell r="F2015">
            <v>904.93</v>
          </cell>
          <cell r="G2015">
            <v>0</v>
          </cell>
        </row>
        <row r="2016">
          <cell r="A2016" t="str">
            <v>100691</v>
          </cell>
          <cell r="B2016" t="str">
            <v>KIT DE PORTA DE MADEIRA TIPO VENEZIANA, 80X210CM (ESPESSURA DE 3CM), PADRÃO MÉDIO, ITENS INCLUSOS: DOBRADIÇAS, MONTAGEM E INSTALAÇÃO DE BATENTE, FECHADURA COM EXECUÇÃO DO FURO - FORNECIMENTO E INSTALAÇÃO. AF_12/2019</v>
          </cell>
          <cell r="C2016" t="str">
            <v>UN</v>
          </cell>
          <cell r="D2016">
            <v>2338.88</v>
          </cell>
          <cell r="E2016">
            <v>216.84</v>
          </cell>
          <cell r="F2016">
            <v>2122.04</v>
          </cell>
          <cell r="G2016">
            <v>0</v>
          </cell>
        </row>
        <row r="2017">
          <cell r="A2017" t="str">
            <v>100692</v>
          </cell>
          <cell r="B2017" t="str">
            <v>KIT DE PORTA DE MADEIRA TIPO VENEZIANA, 80X210CM (ESPESSURA DE 3CM), PADRÃO POPULAR, ITENS INCLUSOS: DOBRADIÇAS, MONTAGEM E INSTALAÇÃO DE BATENTE, FECHADURA COM EXECUÇÃO DO FURO - FORNECIMENTO E INSTALAÇÃO. AF_12/2019</v>
          </cell>
          <cell r="C2017" t="str">
            <v>UN</v>
          </cell>
          <cell r="D2017">
            <v>2077.2199999999998</v>
          </cell>
          <cell r="E2017">
            <v>217.13</v>
          </cell>
          <cell r="F2017">
            <v>1860.09</v>
          </cell>
          <cell r="G2017">
            <v>0</v>
          </cell>
        </row>
        <row r="2018">
          <cell r="A2018" t="str">
            <v>100693</v>
          </cell>
          <cell r="B2018" t="str">
            <v>KIT DE PORTA DE MADEIRA TIPO MEXICANA, MACIÇA (PESADA OU SUPERPESADA), PADRÃO MÉDIO, 80X210CM, ESPESSURA DE 3,5CM, ITENS INCLUSOS: DOBRADIÇAS, MONTAGEM E INSTALAÇÃO DE BATENTE, FECHADURA COM EXECUÇÃO DO FURO - FORNECIMENTO E INSTALAÇÃO. AF_12/2019</v>
          </cell>
          <cell r="C2018" t="str">
            <v>UN</v>
          </cell>
          <cell r="D2018">
            <v>2932.26</v>
          </cell>
          <cell r="E2018">
            <v>232.97</v>
          </cell>
          <cell r="F2018">
            <v>2699.29</v>
          </cell>
          <cell r="G2018">
            <v>0</v>
          </cell>
        </row>
        <row r="2019">
          <cell r="A2019" t="str">
            <v>100694</v>
          </cell>
          <cell r="B2019" t="str">
            <v>KIT DE PORTA DE MADEIRA TIPO MEXICANA, MACIÇA (PESADA OU SUPERPESADA), PADRÃO POPULAR, 80X210CM, ESPESSURA DE 3,5CM, ITENS INCLUSOS: DOBRADIÇAS, MONTAGEM E INSTALAÇÃO DE BATENTE, FECHADURA COM EXECUÇÃO DO FURO - FORNECIMENTO E INSTALAÇÃO. AF_12/2019</v>
          </cell>
          <cell r="C2019" t="str">
            <v>UN</v>
          </cell>
          <cell r="D2019">
            <v>2670.6</v>
          </cell>
          <cell r="E2019">
            <v>233.26</v>
          </cell>
          <cell r="F2019">
            <v>2437.34</v>
          </cell>
          <cell r="G2019">
            <v>0</v>
          </cell>
        </row>
        <row r="2020">
          <cell r="A2020" t="str">
            <v>100695</v>
          </cell>
          <cell r="B2020" t="str">
            <v>RECOLOCAÇÃO DE FOLHAS DE PORTA DE MADEIRA LEVE OU MÉDIA DE 60CM DE LARGURA, CONSIDERANDO REAPROVEITAMENTO DO MATERIAL. AF_12/2019</v>
          </cell>
          <cell r="C2020" t="str">
            <v>UN</v>
          </cell>
          <cell r="D2020">
            <v>57.38</v>
          </cell>
          <cell r="E2020">
            <v>43.14</v>
          </cell>
          <cell r="F2020">
            <v>14.24</v>
          </cell>
          <cell r="G2020">
            <v>0</v>
          </cell>
        </row>
        <row r="2021">
          <cell r="A2021" t="str">
            <v>100696</v>
          </cell>
          <cell r="B2021" t="str">
            <v>RECOLOCAÇÃO DE FOLHAS DE PORTA DE MADEIRA LEVE OU MÉDIA DE 70CM DE LARGURA, CONSIDERANDO REAPROVEITAMENTO DO MATERIAL. AF_12/2019</v>
          </cell>
          <cell r="C2021" t="str">
            <v>UN</v>
          </cell>
          <cell r="D2021">
            <v>63.85</v>
          </cell>
          <cell r="E2021">
            <v>48.12</v>
          </cell>
          <cell r="F2021">
            <v>15.73</v>
          </cell>
          <cell r="G2021">
            <v>0</v>
          </cell>
        </row>
        <row r="2022">
          <cell r="A2022" t="str">
            <v>100697</v>
          </cell>
          <cell r="B2022" t="str">
            <v>RECOLOCAÇÃO DE FOLHAS DE PORTA DE MADEIRA LEVE OU MÉDIA DE 80CM DE LARGURA, CONSIDERANDO REAPROVEITAMENTO DO MATERIAL. AF_12/2019</v>
          </cell>
          <cell r="C2022" t="str">
            <v>UN</v>
          </cell>
          <cell r="D2022">
            <v>70.34</v>
          </cell>
          <cell r="E2022">
            <v>53.09</v>
          </cell>
          <cell r="F2022">
            <v>17.25</v>
          </cell>
          <cell r="G2022">
            <v>0</v>
          </cell>
        </row>
        <row r="2023">
          <cell r="A2023" t="str">
            <v>100698</v>
          </cell>
          <cell r="B2023" t="str">
            <v>RECOLOCAÇÃO DE FOLHAS DE PORTA DE MADEIRA LEVE OU MÉDIA DE 90CM DE LARGURA, CONSIDERANDO REAPROVEITAMENTO DO MATERIAL. AF_12/2019</v>
          </cell>
          <cell r="C2023" t="str">
            <v>UN</v>
          </cell>
          <cell r="D2023">
            <v>76.83</v>
          </cell>
          <cell r="E2023">
            <v>58.09</v>
          </cell>
          <cell r="F2023">
            <v>18.739999999999998</v>
          </cell>
          <cell r="G2023">
            <v>0</v>
          </cell>
        </row>
        <row r="2024">
          <cell r="A2024" t="str">
            <v>100699</v>
          </cell>
          <cell r="B2024" t="str">
            <v>RECOLOCAÇÃO DE FOLHAS DE PORTA DE MADEIRA PESADA OU SUPERPESADA DE 80CM DE LARGURA, CONSIDERANDO REAPROVEITAMENTO DO MATERIAL. AF_12/2019</v>
          </cell>
          <cell r="C2024" t="str">
            <v>UN</v>
          </cell>
          <cell r="D2024">
            <v>91.27</v>
          </cell>
          <cell r="E2024">
            <v>69.22</v>
          </cell>
          <cell r="F2024">
            <v>22.05</v>
          </cell>
          <cell r="G2024">
            <v>0</v>
          </cell>
        </row>
        <row r="2025">
          <cell r="A2025" t="str">
            <v>100700</v>
          </cell>
          <cell r="B2025" t="str">
            <v>PORTA DE MADEIRA COMPENSADA LISA PARA PINTURA, 120X210X3,5CM, 2 FOLHAS, INCLUSO ADUELA 2A, ALIZAR 2A E DOBRADIÇAS. AF_12/2019</v>
          </cell>
          <cell r="C2025" t="str">
            <v>UN</v>
          </cell>
          <cell r="D2025">
            <v>1070.78</v>
          </cell>
          <cell r="E2025">
            <v>135.88</v>
          </cell>
          <cell r="F2025">
            <v>934.9</v>
          </cell>
          <cell r="G2025">
            <v>0</v>
          </cell>
        </row>
        <row r="2026">
          <cell r="A2026" t="str">
            <v>100712</v>
          </cell>
          <cell r="B2026" t="str">
            <v>KIT DE PORTA DE MADEIRA PARA VERNIZ, SEMI-OCA (LEVE OU MÉDIA), PADRÃO POPULAR, 70X210CM, ESPESSURA DE 3,5CM, ITENS INCLUSOS: DOBRADIÇAS, MONTAGEM E INSTALAÇÃO DE BATENTE, FECHADURA COM EXECUÇÃO DO FURO - FORNECIMENTO E INSTALAÇÃO. AF_12/2019</v>
          </cell>
          <cell r="C2026" t="str">
            <v>UN</v>
          </cell>
          <cell r="D2026">
            <v>1023.68</v>
          </cell>
          <cell r="E2026">
            <v>206.96</v>
          </cell>
          <cell r="F2026">
            <v>816.72</v>
          </cell>
          <cell r="G2026">
            <v>0</v>
          </cell>
        </row>
        <row r="2027">
          <cell r="A2027" t="str">
            <v>100665</v>
          </cell>
          <cell r="B2027" t="str">
            <v>JANELA DE MADEIRA - CEDRINHO/ANGELIM OU EQUIVALENTE DA REGIÃO - DE ABRIR COM 4 FOLHAS (2 VENEZIANAS E 2 GUILHOTINAS PARA VIDRO), COM BATENTE, ALIZAR E FERRAGENS. EXCLUSIVE VIDROS, ACABAMENTO E CONTRAMARCO. FORNECIMENTO E INSTALAÇÃO. AF_12/2019</v>
          </cell>
          <cell r="C2027" t="str">
            <v>M2</v>
          </cell>
          <cell r="D2027">
            <v>1034.1500000000001</v>
          </cell>
          <cell r="E2027">
            <v>46.66</v>
          </cell>
          <cell r="F2027">
            <v>987.49</v>
          </cell>
          <cell r="G2027">
            <v>0</v>
          </cell>
        </row>
        <row r="2028">
          <cell r="A2028" t="str">
            <v>100666</v>
          </cell>
          <cell r="B2028" t="str">
            <v>JANELA DE MADEIRA (PINUS/EUCALIPTO OU EQUIV.) DE ABRIR COM 4 FOLHAS (2 VENEZIANAS E 2 GUILHOTINAS PARA VIDRO), COM BATENTE, ALIZAR E FERRAGENS. EXCLUSIVE VIDROS, ACABAMENTO E CONTRAMARCO. FORNECIMENTO E INSTALAÇÃO. AF_12/2019</v>
          </cell>
          <cell r="C2028" t="str">
            <v>M2</v>
          </cell>
          <cell r="D2028">
            <v>813.81</v>
          </cell>
          <cell r="E2028">
            <v>46.66</v>
          </cell>
          <cell r="F2028">
            <v>767.15</v>
          </cell>
          <cell r="G2028">
            <v>0</v>
          </cell>
        </row>
        <row r="2029">
          <cell r="A2029" t="str">
            <v>100667</v>
          </cell>
          <cell r="B2029" t="str">
            <v>JANELA DE MADEIRA (IMBUIA/CEDRO OU EQUIV.) DE ABRIR COM 4 FOLHAS (2 VENEZIANAS E 2 GUILHOTINAS PARA VIDRO), COM BATENTE, ALIZAR E FERRAGENS. EXCLUSIVE VIDROS, ACABAMENTO E CONTRAMARCO. FORNECIMENTO E INSTALAÇÃO. AF_12/2019</v>
          </cell>
          <cell r="C2029" t="str">
            <v>M2</v>
          </cell>
          <cell r="D2029">
            <v>1345.66</v>
          </cell>
          <cell r="E2029">
            <v>46.66</v>
          </cell>
          <cell r="F2029">
            <v>1299</v>
          </cell>
          <cell r="G2029">
            <v>0</v>
          </cell>
        </row>
        <row r="2030">
          <cell r="A2030" t="str">
            <v>100668</v>
          </cell>
          <cell r="B2030" t="str">
            <v>JANELA DE MADEIRA (CEDRINHO/ANGELIM OU EQUIV.) TIPO MAXIM-AR, PARA VIDRO, COM BATENTE, ALIZAR E FERRAGENS. EXCLUSIVE VIDRO, ACABAMENTO E CONTRAMARCO. FORNECIMENTO E INSTALAÇÃO. AF_12/2019</v>
          </cell>
          <cell r="C2030" t="str">
            <v>M2</v>
          </cell>
          <cell r="D2030">
            <v>1600.28</v>
          </cell>
          <cell r="E2030">
            <v>104.99</v>
          </cell>
          <cell r="F2030">
            <v>1495.29</v>
          </cell>
          <cell r="G2030">
            <v>0</v>
          </cell>
        </row>
        <row r="2031">
          <cell r="A2031" t="str">
            <v>100669</v>
          </cell>
          <cell r="B2031" t="str">
            <v>JANELA DE MADEIRA (PINUS/EUCALIPTO OU EQUIV.) TIPO BASCULANTE COM 2 FOLHAS PARA VIDRO, COM BATENTE, ALIZAR E FERRAGENS. EXCLUSIVE VIDROS, ACABAMENTO E CONTRAMARCO. FORNECIMENTO E INSTALAÇÃO. AF_12/2019</v>
          </cell>
          <cell r="C2031" t="str">
            <v>M2</v>
          </cell>
          <cell r="D2031">
            <v>976.32</v>
          </cell>
          <cell r="E2031">
            <v>67.19</v>
          </cell>
          <cell r="F2031">
            <v>909.13</v>
          </cell>
          <cell r="G2031">
            <v>0</v>
          </cell>
        </row>
        <row r="2032">
          <cell r="A2032" t="str">
            <v>100670</v>
          </cell>
          <cell r="B2032" t="str">
            <v>JANELA DE MADEIRA (CEDRINHO/ANGELIM OU EQUIV.) DE CORRER COM 6 FOLHAS (2 VENEZ. FIXAS, 2 VENEZ. DE CORRER E 2 DE CORRER PARA VIDRO), COM BATENTE, ALIZAR E FERRAGENS. EXCLUSIVE VIDROS, ACABAMENTO E CONTRAMARCO. FORNECIMENTO E INSTALAÇÃO. AF_12/2019</v>
          </cell>
          <cell r="C2032" t="str">
            <v>M2</v>
          </cell>
          <cell r="D2032">
            <v>1312.25</v>
          </cell>
          <cell r="E2032">
            <v>51.85</v>
          </cell>
          <cell r="F2032">
            <v>1260.4000000000001</v>
          </cell>
          <cell r="G2032">
            <v>0</v>
          </cell>
        </row>
        <row r="2033">
          <cell r="A2033" t="str">
            <v>100671</v>
          </cell>
          <cell r="B2033" t="str">
            <v>JANELA DE MADEIRA (IMBUIA/CEDRO OU EQUIV) DE CORRER COM 6 FOLHAS (2 VENEZIANAS FIXAS, 2 VENEZIANAS DE CORRER E 2 DE CORRER PARA VIDRO), COM BATENTE, ALIZAR E FERRAGENS. EXCLUSIVE VIDROS, ACABAMENTO E CONTRAMARCO. FORNECIMENTO E INSTALAÇÃO. AF_12/2019</v>
          </cell>
          <cell r="C2033" t="str">
            <v>M2</v>
          </cell>
          <cell r="D2033">
            <v>1629.13</v>
          </cell>
          <cell r="E2033">
            <v>51.85</v>
          </cell>
          <cell r="F2033">
            <v>1577.28</v>
          </cell>
          <cell r="G2033">
            <v>0</v>
          </cell>
        </row>
        <row r="2034">
          <cell r="A2034" t="str">
            <v>100672</v>
          </cell>
          <cell r="B2034" t="str">
            <v>JANELA DE MADEIRA (PINUS/EUCALIPTO OU EQUIV.) DE CORRER COM 6 FOLHAS (2 VENEZ. FIXAS, 2 VENEZ. DE CORRER E 2 DE CORRER PARA VIDRO), COM BATENTE, ALIZAR E FERRAGENS. EXCLUSIVE VIDROS, ACABAMENTO E CONTRAMARCO. FORNECIMENTO EINSTALAÇÃO. AF_12/2019</v>
          </cell>
          <cell r="C2034" t="str">
            <v>M2</v>
          </cell>
          <cell r="D2034">
            <v>1051.4100000000001</v>
          </cell>
          <cell r="E2034">
            <v>51.85</v>
          </cell>
          <cell r="F2034">
            <v>999.56</v>
          </cell>
          <cell r="G2034">
            <v>0</v>
          </cell>
        </row>
        <row r="2035">
          <cell r="A2035" t="str">
            <v>100701</v>
          </cell>
          <cell r="B2035" t="str">
            <v>PORTA DE FERRO, DE ABRIR, TIPO GRADE COM CHAPA, COM GUARNIÇÕES. AF_12/2019</v>
          </cell>
          <cell r="C2035" t="str">
            <v>M2</v>
          </cell>
          <cell r="D2035">
            <v>548.99</v>
          </cell>
          <cell r="E2035">
            <v>14.58</v>
          </cell>
          <cell r="F2035">
            <v>534.41</v>
          </cell>
          <cell r="G2035">
            <v>0</v>
          </cell>
        </row>
        <row r="2036">
          <cell r="A2036" t="str">
            <v>94559</v>
          </cell>
          <cell r="B2036" t="str">
            <v>JANELA DE AÇO TIPO BASCULANTE PARA VIDROS, COM BATENTE, FERRAGENS E PINTURA ANTICORROSIVA. EXCLUSIVE VIDROS, ACABAMENTO, ALIZAR E CONTRAMARCO. FORNECIMENTO E INSTALAÇÃO. AF_12/2019</v>
          </cell>
          <cell r="C2036" t="str">
            <v>M2</v>
          </cell>
          <cell r="D2036">
            <v>668.97</v>
          </cell>
          <cell r="E2036">
            <v>132.35</v>
          </cell>
          <cell r="F2036">
            <v>536.62</v>
          </cell>
          <cell r="G2036">
            <v>0</v>
          </cell>
        </row>
        <row r="2037">
          <cell r="A2037" t="str">
            <v>94562</v>
          </cell>
          <cell r="B2037" t="str">
            <v>JANELA DE AÇO DE CORRER COM 4 FOLHAS PARA VIDRO, COM BATENTE, FERRAGENS E PINTURA ANTICORROSIVA. EXCLUSIVE VIDROS, ALIZAR E CONTRAMARCO. FORNECIMENTO E INSTALAÇÃO. AF_12/2019</v>
          </cell>
          <cell r="C2037" t="str">
            <v>M2</v>
          </cell>
          <cell r="D2037">
            <v>620.96</v>
          </cell>
          <cell r="E2037">
            <v>60.39</v>
          </cell>
          <cell r="F2037">
            <v>560.57000000000005</v>
          </cell>
          <cell r="G2037">
            <v>0</v>
          </cell>
        </row>
        <row r="2038">
          <cell r="A2038" t="str">
            <v>94587</v>
          </cell>
          <cell r="B2038" t="str">
            <v>CONTRAMARCO DE AÇO, FIXAÇÃO COM ARGAMASSA - FORNECIMENTO E INSTALAÇÃO. AF_12/2019</v>
          </cell>
          <cell r="C2038" t="str">
            <v>M</v>
          </cell>
          <cell r="D2038">
            <v>78.72</v>
          </cell>
          <cell r="E2038">
            <v>18.899999999999999</v>
          </cell>
          <cell r="F2038">
            <v>59.82</v>
          </cell>
          <cell r="G2038">
            <v>0</v>
          </cell>
        </row>
        <row r="2039">
          <cell r="A2039" t="str">
            <v>94588</v>
          </cell>
          <cell r="B2039" t="str">
            <v>CONTRAMARCO DE AÇO, FIXAÇÃO COM PARAFUSO - FORNECIMENTO E INSTALAÇÃO. AF_12/2019</v>
          </cell>
          <cell r="C2039" t="str">
            <v>M</v>
          </cell>
          <cell r="D2039">
            <v>71.569999999999993</v>
          </cell>
          <cell r="E2039">
            <v>9.7899999999999991</v>
          </cell>
          <cell r="F2039">
            <v>61.78</v>
          </cell>
          <cell r="G2039">
            <v>0</v>
          </cell>
        </row>
        <row r="2040">
          <cell r="A2040" t="str">
            <v>99837</v>
          </cell>
          <cell r="B2040" t="str">
            <v>GUARDA-CORPO DE AÇO GALVANIZADO DE 1,10M, MONTANTES TUBULARES DE 1.1/4 ESPAÇADOS DE 1,20M, TRAVESSA SUPERIOR DE 1.1/2, GRADIL FORMADO POR TUBOS HORIZONTAIS DE 1 E VERTICAIS DE 3/4, FIXADO COM CHUMBADOR MECÂNICO. AF_04/2019_PS</v>
          </cell>
          <cell r="C2040" t="str">
            <v>M</v>
          </cell>
          <cell r="D2040">
            <v>578.15</v>
          </cell>
          <cell r="E2040">
            <v>187.64</v>
          </cell>
          <cell r="F2040">
            <v>390.51</v>
          </cell>
          <cell r="G2040">
            <v>0</v>
          </cell>
        </row>
        <row r="2041">
          <cell r="A2041" t="str">
            <v>99839</v>
          </cell>
          <cell r="B2041" t="str">
            <v>GUARDA-CORPO DE AÇO GALVANIZADO DE 1,10M DE ALTURA, MONTANTES TUBULARES DE 1.1/2  ESPAÇADOS DE 1,20M, TRAVESSA SUPERIOR DE 2 , GRADIL FORMADO POR BARRAS CHATAS EM FERRO DE 32X4,8MM, FIXADO COM CHUMBADOR MECÂNICO. AF_04/2019_PS</v>
          </cell>
          <cell r="C2041" t="str">
            <v>M</v>
          </cell>
          <cell r="D2041">
            <v>468.93</v>
          </cell>
          <cell r="E2041">
            <v>196.83</v>
          </cell>
          <cell r="F2041">
            <v>272.10000000000002</v>
          </cell>
          <cell r="G2041">
            <v>0</v>
          </cell>
        </row>
        <row r="2042">
          <cell r="A2042" t="str">
            <v>99841</v>
          </cell>
          <cell r="B2042" t="str">
            <v>GUARDA-CORPO PANORÂMICO COM PERFIS DE ALUMÍNIO E VIDRO LAMINADO 8 MM, FIXADO COM CHUMBADOR MECÂNICO. AF_04/2019_PS</v>
          </cell>
          <cell r="C2042" t="str">
            <v>M</v>
          </cell>
          <cell r="D2042">
            <v>941.77</v>
          </cell>
          <cell r="E2042">
            <v>114.16</v>
          </cell>
          <cell r="F2042">
            <v>827.61</v>
          </cell>
          <cell r="G2042">
            <v>0</v>
          </cell>
        </row>
        <row r="2043">
          <cell r="A2043" t="str">
            <v>99855</v>
          </cell>
          <cell r="B2043" t="str">
            <v>CORRIMÃO SIMPLES, DIÂMETRO EXTERNO = 1 1/2, EM AÇO GALVANIZADO. AF_04/2019_PS</v>
          </cell>
          <cell r="C2043" t="str">
            <v>M</v>
          </cell>
          <cell r="D2043">
            <v>106.25</v>
          </cell>
          <cell r="E2043">
            <v>32.270000000000003</v>
          </cell>
          <cell r="F2043">
            <v>73.98</v>
          </cell>
          <cell r="G2043">
            <v>0</v>
          </cell>
        </row>
        <row r="2044">
          <cell r="A2044" t="str">
            <v>99857</v>
          </cell>
          <cell r="B2044" t="str">
            <v>CORRIMÃO SIMPLES, DIÂMETRO EXTERNO = 1 1/2, EM ALUMÍNIO. AF_04/2019_PS</v>
          </cell>
          <cell r="C2044" t="str">
            <v>M</v>
          </cell>
          <cell r="D2044">
            <v>93.84</v>
          </cell>
          <cell r="E2044">
            <v>45.32</v>
          </cell>
          <cell r="F2044">
            <v>48.52</v>
          </cell>
          <cell r="G2044">
            <v>0</v>
          </cell>
        </row>
        <row r="2045">
          <cell r="A2045" t="str">
            <v>99861</v>
          </cell>
          <cell r="B2045" t="str">
            <v>GRADIL EM FERRO FIXADO EM VÃOS DE JANELAS, FORMADO POR BARRAS CHATAS DE 25X4,8 MM. AF_04/2019</v>
          </cell>
          <cell r="C2045" t="str">
            <v>M2</v>
          </cell>
          <cell r="D2045">
            <v>603.28</v>
          </cell>
          <cell r="E2045">
            <v>289.86</v>
          </cell>
          <cell r="F2045">
            <v>313.42</v>
          </cell>
          <cell r="G2045">
            <v>0</v>
          </cell>
        </row>
        <row r="2046">
          <cell r="A2046" t="str">
            <v>99862</v>
          </cell>
          <cell r="B2046" t="str">
            <v>GRADIL EM ALUMÍNIO FIXADO EM VÃOS DE JANELAS, FORMADO POR TUBOS DE 3/4". AF_04/2019</v>
          </cell>
          <cell r="C2046" t="str">
            <v>M2</v>
          </cell>
          <cell r="D2046">
            <v>632</v>
          </cell>
          <cell r="E2046">
            <v>300.95999999999998</v>
          </cell>
          <cell r="F2046">
            <v>331.04</v>
          </cell>
          <cell r="G2046">
            <v>0</v>
          </cell>
        </row>
        <row r="2047">
          <cell r="A2047" t="str">
            <v>90838</v>
          </cell>
          <cell r="B2047" t="str">
            <v>PORTA CORTA-FOGO 90X210X4CM - FORNECIMENTO E INSTALAÇÃO. AF_12/2019</v>
          </cell>
          <cell r="C2047" t="str">
            <v>UN</v>
          </cell>
          <cell r="D2047">
            <v>1393.77</v>
          </cell>
          <cell r="E2047">
            <v>103.65</v>
          </cell>
          <cell r="F2047">
            <v>1290.1199999999999</v>
          </cell>
          <cell r="G2047">
            <v>0</v>
          </cell>
        </row>
        <row r="2048">
          <cell r="A2048" t="str">
            <v>91338</v>
          </cell>
          <cell r="B2048" t="str">
            <v>PORTA DE ALUMÍNIO DE ABRIR COM LAMBRI, COM GUARNIÇÃO, FIXAÇÃO COM PARAFUSOS - FORNECIMENTO E INSTALAÇÃO. AF_12/2019</v>
          </cell>
          <cell r="C2048" t="str">
            <v>M2</v>
          </cell>
          <cell r="D2048">
            <v>1186.45</v>
          </cell>
          <cell r="E2048">
            <v>10.050000000000001</v>
          </cell>
          <cell r="F2048">
            <v>1176.4000000000001</v>
          </cell>
          <cell r="G2048">
            <v>0</v>
          </cell>
        </row>
        <row r="2049">
          <cell r="A2049" t="str">
            <v>91341</v>
          </cell>
          <cell r="B2049" t="str">
            <v>PORTA EM ALUMÍNIO DE ABRIR TIPO VENEZIANA COM GUARNIÇÃO, FIXAÇÃO COM PARAFUSOS - FORNECIMENTO E INSTALAÇÃO. AF_12/2019</v>
          </cell>
          <cell r="C2049" t="str">
            <v>M2</v>
          </cell>
          <cell r="D2049">
            <v>906.37</v>
          </cell>
          <cell r="E2049">
            <v>10.79</v>
          </cell>
          <cell r="F2049">
            <v>895.58</v>
          </cell>
          <cell r="G2049">
            <v>0</v>
          </cell>
        </row>
        <row r="2050">
          <cell r="A2050" t="str">
            <v>94805</v>
          </cell>
          <cell r="B2050" t="str">
            <v>PORTA DE ALUMÍNIO DE ABRIR PARA VIDRO SEM GUARNIÇÃO, 87X210CM, FIXAÇÃO COM PARAFUSOS, INCLUSIVE VIDROS - FORNECIMENTO E INSTALAÇÃO. AF_12/2019</v>
          </cell>
          <cell r="C2050" t="str">
            <v>UN</v>
          </cell>
          <cell r="D2050">
            <v>1215.33</v>
          </cell>
          <cell r="E2050">
            <v>18.38</v>
          </cell>
          <cell r="F2050">
            <v>1196.95</v>
          </cell>
          <cell r="G2050">
            <v>0</v>
          </cell>
        </row>
        <row r="2051">
          <cell r="A2051" t="str">
            <v>94806</v>
          </cell>
          <cell r="B2051" t="str">
            <v>PORTA EM AÇO DE ABRIR PARA VIDRO SEM GUARNIÇÃO, 87X210CM, FIXAÇÃO COM PARAFUSOS, EXCLUSIVE VIDROS - FORNECIMENTO E INSTALAÇÃO. AF_12/2019</v>
          </cell>
          <cell r="C2051" t="str">
            <v>UN</v>
          </cell>
          <cell r="D2051">
            <v>657.37</v>
          </cell>
          <cell r="E2051">
            <v>25.97</v>
          </cell>
          <cell r="F2051">
            <v>631.4</v>
          </cell>
          <cell r="G2051">
            <v>0</v>
          </cell>
        </row>
        <row r="2052">
          <cell r="A2052" t="str">
            <v>94807</v>
          </cell>
          <cell r="B2052" t="str">
            <v>PORTA EM AÇO DE ABRIR TIPO VENEZIANA SEM GUARNIÇÃO, 87X210CM, FIXAÇÃO COM PARAFUSOS - FORNECIMENTO E INSTALAÇÃO. AF_12/2019</v>
          </cell>
          <cell r="C2052" t="str">
            <v>UN</v>
          </cell>
          <cell r="D2052">
            <v>600.96</v>
          </cell>
          <cell r="E2052">
            <v>27.34</v>
          </cell>
          <cell r="F2052">
            <v>573.62</v>
          </cell>
          <cell r="G2052">
            <v>0</v>
          </cell>
        </row>
        <row r="2053">
          <cell r="A2053" t="str">
            <v>100702</v>
          </cell>
          <cell r="B2053" t="str">
            <v>PORTA DE CORRER DE ALUMÍNIO, COM DUAS FOLHAS PARA VIDRO, INCLUSO VIDRO LISO INCOLOR, FECHADURA E PUXADOR, SEM ALIZAR. AF_12/2019</v>
          </cell>
          <cell r="C2053" t="str">
            <v>M2</v>
          </cell>
          <cell r="D2053">
            <v>673.85</v>
          </cell>
          <cell r="E2053">
            <v>7.95</v>
          </cell>
          <cell r="F2053">
            <v>665.9</v>
          </cell>
          <cell r="G2053">
            <v>0</v>
          </cell>
        </row>
        <row r="2054">
          <cell r="A2054" t="str">
            <v>102188</v>
          </cell>
          <cell r="B2054" t="str">
            <v>MOLA HIDRAULICA DE PISO PARA PORTA DE VIDRO TEMPERADO. AF_01/2021</v>
          </cell>
          <cell r="C2054" t="str">
            <v>UN</v>
          </cell>
          <cell r="D2054">
            <v>1028.77</v>
          </cell>
          <cell r="E2054">
            <v>60.31</v>
          </cell>
          <cell r="F2054">
            <v>968.46</v>
          </cell>
          <cell r="G2054">
            <v>0</v>
          </cell>
        </row>
        <row r="2055">
          <cell r="A2055" t="str">
            <v>102189</v>
          </cell>
          <cell r="B2055" t="str">
            <v>JOGO DE FERRAGENS CROMADAS PARA PORTA DE VIDRO TEMPERADO, UMA FOLHA COMPOSTO DE DOBRADICAS SUPERIOR E INFERIOR, TRINCO, FECHADURA, CONTRA FECHADURA COM CAPUCHINHO SEM MOLA E PUXADOR. AF_01/2021</v>
          </cell>
          <cell r="C2055" t="str">
            <v>UN</v>
          </cell>
          <cell r="D2055">
            <v>264.83999999999997</v>
          </cell>
          <cell r="E2055">
            <v>67.069999999999993</v>
          </cell>
          <cell r="F2055">
            <v>197.77</v>
          </cell>
          <cell r="G2055">
            <v>0</v>
          </cell>
        </row>
        <row r="2056">
          <cell r="A2056" t="str">
            <v>100703</v>
          </cell>
          <cell r="B2056" t="str">
            <v>PUXADOR CENTRAL PARA ESQUADRIA DE MADEIRA. AF_12/2019</v>
          </cell>
          <cell r="C2056" t="str">
            <v>UN</v>
          </cell>
          <cell r="D2056">
            <v>35.869999999999997</v>
          </cell>
          <cell r="E2056">
            <v>8.94</v>
          </cell>
          <cell r="F2056">
            <v>26.93</v>
          </cell>
          <cell r="G2056">
            <v>0</v>
          </cell>
        </row>
        <row r="2057">
          <cell r="A2057" t="str">
            <v>100704</v>
          </cell>
          <cell r="B2057" t="str">
            <v>PORTA CADEADO ZINCADO OXIDADO PRETO COM CADEADO DE AÇO INOX, LARGURA DE *50* MM. AF_12/2019</v>
          </cell>
          <cell r="C2057" t="str">
            <v>UN</v>
          </cell>
          <cell r="D2057">
            <v>77.47</v>
          </cell>
          <cell r="E2057">
            <v>14.28</v>
          </cell>
          <cell r="F2057">
            <v>63.19</v>
          </cell>
          <cell r="G2057">
            <v>0</v>
          </cell>
        </row>
        <row r="2058">
          <cell r="A2058" t="str">
            <v>100705</v>
          </cell>
          <cell r="B2058" t="str">
            <v>TARJETA TIPO LIVRE/OCUPADO PARA PORTA DE BANHEIRO. AF_12/2019</v>
          </cell>
          <cell r="C2058" t="str">
            <v>UN</v>
          </cell>
          <cell r="D2058">
            <v>86.76</v>
          </cell>
          <cell r="E2058">
            <v>24.61</v>
          </cell>
          <cell r="F2058">
            <v>62.15</v>
          </cell>
          <cell r="G2058">
            <v>0</v>
          </cell>
        </row>
        <row r="2059">
          <cell r="A2059" t="str">
            <v>100706</v>
          </cell>
          <cell r="B2059" t="str">
            <v>CREMONA EM LATÃO CROMADO OU POLIDO, COMPLETA. AF_12/2019</v>
          </cell>
          <cell r="C2059" t="str">
            <v>UN</v>
          </cell>
          <cell r="D2059">
            <v>74.36</v>
          </cell>
          <cell r="E2059">
            <v>31.93</v>
          </cell>
          <cell r="F2059">
            <v>42.43</v>
          </cell>
          <cell r="G2059">
            <v>0</v>
          </cell>
        </row>
        <row r="2060">
          <cell r="A2060" t="str">
            <v>100707</v>
          </cell>
          <cell r="B2060" t="str">
            <v>FECHO DE EMBUTIR TIPO UNHA 22CM. AF_12/2019</v>
          </cell>
          <cell r="C2060" t="str">
            <v>UN</v>
          </cell>
          <cell r="D2060">
            <v>163.85</v>
          </cell>
          <cell r="E2060">
            <v>30.32</v>
          </cell>
          <cell r="F2060">
            <v>133.53</v>
          </cell>
          <cell r="G2060">
            <v>0</v>
          </cell>
        </row>
        <row r="2061">
          <cell r="A2061" t="str">
            <v>100708</v>
          </cell>
          <cell r="B2061" t="str">
            <v>FECHO DE EMBUTIR TIPO UNHA 40CM. AF_12/2019</v>
          </cell>
          <cell r="C2061" t="str">
            <v>UN</v>
          </cell>
          <cell r="D2061">
            <v>206.48</v>
          </cell>
          <cell r="E2061">
            <v>33.619999999999997</v>
          </cell>
          <cell r="F2061">
            <v>172.86</v>
          </cell>
          <cell r="G2061">
            <v>0</v>
          </cell>
        </row>
        <row r="2062">
          <cell r="A2062" t="str">
            <v>100709</v>
          </cell>
          <cell r="B2062" t="str">
            <v>DOBRADIÇA EM AÇO/FERRO, 3" X 21/2", E=1,9 A 2MM, SEN ANEL, CROMADO OU ZINCADO, TAMPA BOLA, COM PARAFUSOS. AF_12/2019</v>
          </cell>
          <cell r="C2062" t="str">
            <v>UN</v>
          </cell>
          <cell r="D2062">
            <v>49.96</v>
          </cell>
          <cell r="E2062">
            <v>24.67</v>
          </cell>
          <cell r="F2062">
            <v>25.29</v>
          </cell>
          <cell r="G2062">
            <v>0</v>
          </cell>
        </row>
        <row r="2063">
          <cell r="A2063" t="str">
            <v>100710</v>
          </cell>
          <cell r="B2063" t="str">
            <v>DOBRADIÇA TIPO VAI E VEM EM LATÃO POLIDO 3". AF_12/2019</v>
          </cell>
          <cell r="C2063" t="str">
            <v>UN</v>
          </cell>
          <cell r="D2063">
            <v>137.85</v>
          </cell>
          <cell r="E2063">
            <v>32.9</v>
          </cell>
          <cell r="F2063">
            <v>104.95</v>
          </cell>
          <cell r="G2063">
            <v>0</v>
          </cell>
        </row>
        <row r="2064">
          <cell r="A2064" t="str">
            <v>102151</v>
          </cell>
          <cell r="B2064" t="str">
            <v>INSTALAÇÃO DE VIDRO LISO INCOLOR, E = 3 MM, EM ESQUADRIA DE MADEIRA, FIXADO COM BAGUETE. AF_01/2021</v>
          </cell>
          <cell r="C2064" t="str">
            <v>M2</v>
          </cell>
          <cell r="D2064">
            <v>138.58000000000001</v>
          </cell>
          <cell r="E2064">
            <v>21.42</v>
          </cell>
          <cell r="F2064">
            <v>117.16</v>
          </cell>
          <cell r="G2064">
            <v>0</v>
          </cell>
        </row>
        <row r="2065">
          <cell r="A2065" t="str">
            <v>102152</v>
          </cell>
          <cell r="B2065" t="str">
            <v>INSTALAÇÃO DE VIDRO LISO, E = 4 MM, EM ESQUADRIA DE MADEIRA, FIXADO COM BAGUETE. AF_01/2021</v>
          </cell>
          <cell r="C2065" t="str">
            <v>M2</v>
          </cell>
          <cell r="D2065">
            <v>152.33000000000001</v>
          </cell>
          <cell r="E2065">
            <v>21.42</v>
          </cell>
          <cell r="F2065">
            <v>130.91</v>
          </cell>
          <cell r="G2065">
            <v>0</v>
          </cell>
        </row>
        <row r="2066">
          <cell r="A2066" t="str">
            <v>102153</v>
          </cell>
          <cell r="B2066" t="str">
            <v>INSTALAÇÃO DE VIDRO LISO FUME, E = 4 MM, EM ESQUADRIA DE MADEIRA, FIXADO COM BAGUETE. AF_01/2021</v>
          </cell>
          <cell r="C2066" t="str">
            <v>M2</v>
          </cell>
          <cell r="D2066">
            <v>188.99</v>
          </cell>
          <cell r="E2066">
            <v>21.42</v>
          </cell>
          <cell r="F2066">
            <v>167.57</v>
          </cell>
          <cell r="G2066">
            <v>0</v>
          </cell>
        </row>
        <row r="2067">
          <cell r="A2067" t="str">
            <v>102154</v>
          </cell>
          <cell r="B2067" t="str">
            <v>INSTALAÇÃO DE VIDRO LISO INCOLOR, E = 5 MM, EM ESQUADRIA DE MADEIRA, FIXADO COM BAGUETE. AF_01/2021</v>
          </cell>
          <cell r="C2067" t="str">
            <v>M2</v>
          </cell>
          <cell r="D2067">
            <v>162.38999999999999</v>
          </cell>
          <cell r="E2067">
            <v>17.11</v>
          </cell>
          <cell r="F2067">
            <v>145.28</v>
          </cell>
          <cell r="G2067">
            <v>0</v>
          </cell>
        </row>
        <row r="2068">
          <cell r="A2068" t="str">
            <v>102155</v>
          </cell>
          <cell r="B2068" t="str">
            <v>INSTALAÇÃO DE VIDRO LISO FUME, E = 5 MM, EM ESQUADRIA DE MADEIRA, FIXADO COM BAGUETE. AF_01/2021</v>
          </cell>
          <cell r="C2068" t="str">
            <v>M2</v>
          </cell>
          <cell r="D2068">
            <v>192.38</v>
          </cell>
          <cell r="E2068">
            <v>17.11</v>
          </cell>
          <cell r="F2068">
            <v>175.27</v>
          </cell>
          <cell r="G2068">
            <v>0</v>
          </cell>
        </row>
        <row r="2069">
          <cell r="A2069" t="str">
            <v>102156</v>
          </cell>
          <cell r="B2069" t="str">
            <v>INSTALAÇÃO DE VIDRO LISO INCOLOR, E = 6 MM, EM ESQUADRIA DE MADEIRA, FIXADO COM BAGUETE. AF_01/2021</v>
          </cell>
          <cell r="C2069" t="str">
            <v>M2</v>
          </cell>
          <cell r="D2069">
            <v>181.95</v>
          </cell>
          <cell r="E2069">
            <v>13.06</v>
          </cell>
          <cell r="F2069">
            <v>168.89</v>
          </cell>
          <cell r="G2069">
            <v>0</v>
          </cell>
        </row>
        <row r="2070">
          <cell r="A2070" t="str">
            <v>102157</v>
          </cell>
          <cell r="B2070" t="str">
            <v>INSTALAÇÃO DE VIDRO LISO FUME, E = 6 MM, EM ESQUADRIA DE MADEIRA, FIXADO COM BAGUETE. AF_01/2021</v>
          </cell>
          <cell r="C2070" t="str">
            <v>M2</v>
          </cell>
          <cell r="D2070">
            <v>246.12</v>
          </cell>
          <cell r="E2070">
            <v>13.06</v>
          </cell>
          <cell r="F2070">
            <v>233.06</v>
          </cell>
          <cell r="G2070">
            <v>0</v>
          </cell>
        </row>
        <row r="2071">
          <cell r="A2071" t="str">
            <v>102158</v>
          </cell>
          <cell r="B2071" t="str">
            <v>INSTALAÇÃO DE VIDRO LISO INCOLOR, E = 8 MM, EM ESQUADRIA DE MADEIRA, FIXADO COM BAGUETE. AF_01/2021</v>
          </cell>
          <cell r="C2071" t="str">
            <v>M2</v>
          </cell>
          <cell r="D2071">
            <v>246.73</v>
          </cell>
          <cell r="E2071">
            <v>9.6999999999999993</v>
          </cell>
          <cell r="F2071">
            <v>237.03</v>
          </cell>
          <cell r="G2071">
            <v>0</v>
          </cell>
        </row>
        <row r="2072">
          <cell r="A2072" t="str">
            <v>102159</v>
          </cell>
          <cell r="B2072" t="str">
            <v>INSTALAÇÃO DE VIDRO LISO INCOLOR, E = 10 MM, EM ESQUADRIA DE MADEIRA, FIXADO COM BAGUETE. AF_01/2021</v>
          </cell>
          <cell r="C2072" t="str">
            <v>M2</v>
          </cell>
          <cell r="D2072">
            <v>291.98</v>
          </cell>
          <cell r="E2072">
            <v>8.51</v>
          </cell>
          <cell r="F2072">
            <v>283.47000000000003</v>
          </cell>
          <cell r="G2072">
            <v>0</v>
          </cell>
        </row>
        <row r="2073">
          <cell r="A2073" t="str">
            <v>102160</v>
          </cell>
          <cell r="B2073" t="str">
            <v>INSTALAÇÃO DE VIDRO IMPRESSO, E = 4 MM, EM ESQUADRIA DE MADEIRA, FIXADO COM BAGUETE. AF_01/2021</v>
          </cell>
          <cell r="C2073" t="str">
            <v>M2</v>
          </cell>
          <cell r="D2073">
            <v>133.99</v>
          </cell>
          <cell r="E2073">
            <v>21.42</v>
          </cell>
          <cell r="F2073">
            <v>112.57</v>
          </cell>
          <cell r="G2073">
            <v>0</v>
          </cell>
        </row>
        <row r="2074">
          <cell r="A2074" t="str">
            <v>102161</v>
          </cell>
          <cell r="B2074" t="str">
            <v>INSTALAÇÃO DE VIDRO LISO INCOLOR, E = 3 MM, EM ESQUADRIA DE ALUMÍNIO OU PVC, FIXADO COM BAGUETE. AF_01/2021_PS</v>
          </cell>
          <cell r="C2074" t="str">
            <v>M2</v>
          </cell>
          <cell r="D2074">
            <v>244.96</v>
          </cell>
          <cell r="E2074">
            <v>25.95</v>
          </cell>
          <cell r="F2074">
            <v>219.01</v>
          </cell>
          <cell r="G2074">
            <v>0</v>
          </cell>
        </row>
        <row r="2075">
          <cell r="A2075" t="str">
            <v>102162</v>
          </cell>
          <cell r="B2075" t="str">
            <v>INSTALAÇÃO DE VIDRO LISO INCOLOR, E = 4 MM, EM ESQUADRIA DE ALUMÍNIO OU PVC, FIXADO COM BAGUETE. AF_01/2021_PS</v>
          </cell>
          <cell r="C2075" t="str">
            <v>M2</v>
          </cell>
          <cell r="D2075">
            <v>258.70999999999998</v>
          </cell>
          <cell r="E2075">
            <v>25.95</v>
          </cell>
          <cell r="F2075">
            <v>232.76</v>
          </cell>
          <cell r="G2075">
            <v>0</v>
          </cell>
        </row>
        <row r="2076">
          <cell r="A2076" t="str">
            <v>102163</v>
          </cell>
          <cell r="B2076" t="str">
            <v>INSTALAÇÃO DE VIDRO LISO FUME, E = 4 MM, EM ESQUADRIA DE ALUMÍNIO OU PVC, FIXADO COM BAGUETE. AF_01/2021_PS</v>
          </cell>
          <cell r="C2076" t="str">
            <v>M2</v>
          </cell>
          <cell r="D2076">
            <v>295.37</v>
          </cell>
          <cell r="E2076">
            <v>25.95</v>
          </cell>
          <cell r="F2076">
            <v>269.42</v>
          </cell>
          <cell r="G2076">
            <v>0</v>
          </cell>
        </row>
        <row r="2077">
          <cell r="A2077" t="str">
            <v>102164</v>
          </cell>
          <cell r="B2077" t="str">
            <v>INSTALAÇÃO DE VIDRO LISO INCOLOR, E = 5 MM, EM ESQUADRIA DE ALUMÍNIO OU PVC, FIXADO COM BAGUETE. AF_01/2021_PS</v>
          </cell>
          <cell r="C2077" t="str">
            <v>M2</v>
          </cell>
          <cell r="D2077">
            <v>249.2</v>
          </cell>
          <cell r="E2077">
            <v>20.78</v>
          </cell>
          <cell r="F2077">
            <v>228.42</v>
          </cell>
          <cell r="G2077">
            <v>0</v>
          </cell>
        </row>
        <row r="2078">
          <cell r="A2078" t="str">
            <v>102165</v>
          </cell>
          <cell r="B2078" t="str">
            <v>INSTALAÇÃO DE VIDRO LISO FUME, E = 5 MM, EM ESQUADRIA DE ALUMÍNIO OU PVC, FIXADO COM BAGUETE. AF_01/2021_PS</v>
          </cell>
          <cell r="C2078" t="str">
            <v>M2</v>
          </cell>
          <cell r="D2078">
            <v>279.19</v>
          </cell>
          <cell r="E2078">
            <v>20.78</v>
          </cell>
          <cell r="F2078">
            <v>258.41000000000003</v>
          </cell>
          <cell r="G2078">
            <v>0</v>
          </cell>
        </row>
        <row r="2079">
          <cell r="A2079" t="str">
            <v>102166</v>
          </cell>
          <cell r="B2079" t="str">
            <v>INSTALAÇÃO DE VIDRO LISO INCOLOR, E = 6 MM, EM ESQUADRIA DE ALUMÍNIO OU PVC, FIXADO COM BAGUETE. AF_01/2021_PS</v>
          </cell>
          <cell r="C2079" t="str">
            <v>M2</v>
          </cell>
          <cell r="D2079">
            <v>249.18</v>
          </cell>
          <cell r="E2079">
            <v>15.88</v>
          </cell>
          <cell r="F2079">
            <v>233.3</v>
          </cell>
          <cell r="G2079">
            <v>0</v>
          </cell>
        </row>
        <row r="2080">
          <cell r="A2080" t="str">
            <v>102167</v>
          </cell>
          <cell r="B2080" t="str">
            <v>INSTALAÇÃO DE VIDRO LISO FUME, E = 6 MM, EM ESQUADRIA DE ALUMÍNIO OU PVC, FIXADO COM BAGUETE. AF_01/2021_PS</v>
          </cell>
          <cell r="C2080" t="str">
            <v>M2</v>
          </cell>
          <cell r="D2080">
            <v>313.35000000000002</v>
          </cell>
          <cell r="E2080">
            <v>15.88</v>
          </cell>
          <cell r="F2080">
            <v>297.47000000000003</v>
          </cell>
          <cell r="G2080">
            <v>0</v>
          </cell>
        </row>
        <row r="2081">
          <cell r="A2081" t="str">
            <v>102168</v>
          </cell>
          <cell r="B2081" t="str">
            <v>INSTALAÇÃO DE VIDRO LISO INCOLOR, E = 8 MM, EM ESQUADRIA DE ALUMÍNIO OU PVC, FIXADO COM BAGUETE. AF_01/2021_PS</v>
          </cell>
          <cell r="C2081" t="str">
            <v>M2</v>
          </cell>
          <cell r="D2081">
            <v>296.54000000000002</v>
          </cell>
          <cell r="E2081">
            <v>11.8</v>
          </cell>
          <cell r="F2081">
            <v>284.74</v>
          </cell>
          <cell r="G2081">
            <v>0</v>
          </cell>
        </row>
        <row r="2082">
          <cell r="A2082" t="str">
            <v>102169</v>
          </cell>
          <cell r="B2082" t="str">
            <v>INSTALAÇÃO DE VIDRO LISO INCOLOR, E = 10 MM, EM ESQUADRIA DE ALUMÍNIO OU PVC, FIXADO COM BAGUETE. AF_01/2021_PS</v>
          </cell>
          <cell r="C2082" t="str">
            <v>M2</v>
          </cell>
          <cell r="D2082">
            <v>335.35</v>
          </cell>
          <cell r="E2082">
            <v>10.33</v>
          </cell>
          <cell r="F2082">
            <v>325.02</v>
          </cell>
          <cell r="G2082">
            <v>0</v>
          </cell>
        </row>
        <row r="2083">
          <cell r="A2083" t="str">
            <v>102170</v>
          </cell>
          <cell r="B2083" t="str">
            <v>INSTALAÇÃO DE VIDRO IMPRESSO, E = 4 MM, EM ESQUADRIA DE ALUMÍNIO OU PVC, FIXADO COM BAGUETE. AF_01/2021_PS</v>
          </cell>
          <cell r="C2083" t="str">
            <v>M2</v>
          </cell>
          <cell r="D2083">
            <v>240.37</v>
          </cell>
          <cell r="E2083">
            <v>25.95</v>
          </cell>
          <cell r="F2083">
            <v>214.42</v>
          </cell>
          <cell r="G2083">
            <v>0</v>
          </cell>
        </row>
        <row r="2084">
          <cell r="A2084" t="str">
            <v>102171</v>
          </cell>
          <cell r="B2084" t="str">
            <v>INSTALAÇÃO DE VIDRO ARAMADO, E = 6 MM, EM ESQUADRIA DE ALUMÍNIO OU PVC, FIXADO COM BAGUETE. AF_01/2021_PS</v>
          </cell>
          <cell r="C2084" t="str">
            <v>M2</v>
          </cell>
          <cell r="D2084">
            <v>395.87</v>
          </cell>
          <cell r="E2084">
            <v>20.78</v>
          </cell>
          <cell r="F2084">
            <v>375.09</v>
          </cell>
          <cell r="G2084">
            <v>0</v>
          </cell>
        </row>
        <row r="2085">
          <cell r="A2085" t="str">
            <v>102172</v>
          </cell>
          <cell r="B2085" t="str">
            <v>INSTALAÇÃO DE VIDRO ARAMADO, E = 7 MM, EM ESQUADRIA DE ALUMÍNIO OU PVC, FIXADO COM BAGUETE. AF_01/2021_PS</v>
          </cell>
          <cell r="C2085" t="str">
            <v>M2</v>
          </cell>
          <cell r="D2085">
            <v>377.51</v>
          </cell>
          <cell r="E2085">
            <v>15.88</v>
          </cell>
          <cell r="F2085">
            <v>361.63</v>
          </cell>
          <cell r="G2085">
            <v>0</v>
          </cell>
        </row>
        <row r="2086">
          <cell r="A2086" t="str">
            <v>102176</v>
          </cell>
          <cell r="B2086" t="str">
            <v>INSTALAÇÃO DE VIDRO LAMINADO, E = 8 MM (4+4), ENCAIXADO EM PERFIL U. AF_01/2021_PS</v>
          </cell>
          <cell r="C2086" t="str">
            <v>M2</v>
          </cell>
          <cell r="D2086">
            <v>705.5</v>
          </cell>
          <cell r="E2086">
            <v>55.27</v>
          </cell>
          <cell r="F2086">
            <v>650.23</v>
          </cell>
          <cell r="G2086">
            <v>0</v>
          </cell>
        </row>
        <row r="2087">
          <cell r="A2087" t="str">
            <v>102177</v>
          </cell>
          <cell r="B2087" t="str">
            <v>INSTALAÇÃO DE VIDRO LAMINADO, E = 12 MM (4+4+4), ENCAIXADO EM PERFIL U. AF_01/2021_PS</v>
          </cell>
          <cell r="C2087" t="str">
            <v>M2</v>
          </cell>
          <cell r="D2087">
            <v>1350.23</v>
          </cell>
          <cell r="E2087">
            <v>50.27</v>
          </cell>
          <cell r="F2087">
            <v>1299.96</v>
          </cell>
          <cell r="G2087">
            <v>0</v>
          </cell>
        </row>
        <row r="2088">
          <cell r="A2088" t="str">
            <v>102178</v>
          </cell>
          <cell r="B2088" t="str">
            <v>INSTALAÇÃO DE VIDRO LAMINADO, E = 15 MM (5+5+5), ENCAIXADO EM PERFIL U. AF_01/2021_PS</v>
          </cell>
          <cell r="C2088" t="str">
            <v>M2</v>
          </cell>
          <cell r="D2088">
            <v>1536.33</v>
          </cell>
          <cell r="E2088">
            <v>46.03</v>
          </cell>
          <cell r="F2088">
            <v>1490.3</v>
          </cell>
          <cell r="G2088">
            <v>0</v>
          </cell>
        </row>
        <row r="2089">
          <cell r="A2089" t="str">
            <v>102179</v>
          </cell>
          <cell r="B2089" t="str">
            <v>INSTALAÇÃO DE VIDRO TEMPERADO, E = 6 MM, ENCAIXADO EM PERFIL U. AF_01/2021_PS</v>
          </cell>
          <cell r="C2089" t="str">
            <v>M2</v>
          </cell>
          <cell r="D2089">
            <v>291.81</v>
          </cell>
          <cell r="E2089">
            <v>52.63</v>
          </cell>
          <cell r="F2089">
            <v>239.18</v>
          </cell>
          <cell r="G2089">
            <v>0</v>
          </cell>
        </row>
        <row r="2090">
          <cell r="A2090" t="str">
            <v>102180</v>
          </cell>
          <cell r="B2090" t="str">
            <v>INSTALAÇÃO DE VIDRO TEMPERADO, E = 8 MM, ENCAIXADO EM PERFIL U. AF_01/2021_PS</v>
          </cell>
          <cell r="C2090" t="str">
            <v>M2</v>
          </cell>
          <cell r="D2090">
            <v>325.45999999999998</v>
          </cell>
          <cell r="E2090">
            <v>50.14</v>
          </cell>
          <cell r="F2090">
            <v>275.32</v>
          </cell>
          <cell r="G2090">
            <v>0</v>
          </cell>
        </row>
        <row r="2091">
          <cell r="A2091" t="str">
            <v>102181</v>
          </cell>
          <cell r="B2091" t="str">
            <v>INSTALAÇÃO DE VIDRO TEMPERADO, E = 10 MM, ENCAIXADO EM PERFIL U. AF_01/2021_PS</v>
          </cell>
          <cell r="C2091" t="str">
            <v>M2</v>
          </cell>
          <cell r="D2091">
            <v>373.5</v>
          </cell>
          <cell r="E2091">
            <v>47.03</v>
          </cell>
          <cell r="F2091">
            <v>326.47000000000003</v>
          </cell>
          <cell r="G2091">
            <v>0</v>
          </cell>
        </row>
        <row r="2092">
          <cell r="A2092" t="str">
            <v>102182</v>
          </cell>
          <cell r="B2092" t="str">
            <v>PORTA PIVOTANTE DE VIDRO TEMPERADO, 90X210 CM, ESPESSURA 10 MM, INCLUSIVE ACESSÓRIOS. AF_01/2021</v>
          </cell>
          <cell r="C2092" t="str">
            <v>UN</v>
          </cell>
          <cell r="D2092">
            <v>783.92</v>
          </cell>
          <cell r="E2092">
            <v>63.7</v>
          </cell>
          <cell r="F2092">
            <v>720.22</v>
          </cell>
          <cell r="G2092">
            <v>0</v>
          </cell>
        </row>
        <row r="2093">
          <cell r="A2093" t="str">
            <v>102183</v>
          </cell>
          <cell r="B2093" t="str">
            <v>PORTA PIVOTANTE DE VIDRO TEMPERADO, 2 FOLHAS DE 90X210 CM, ESPESSURA DE 10MM, INCLUSIVE ACESSÓRIOS. AF_01/2021</v>
          </cell>
          <cell r="C2093" t="str">
            <v>UN</v>
          </cell>
          <cell r="D2093">
            <v>1579.3</v>
          </cell>
          <cell r="E2093">
            <v>136.08000000000001</v>
          </cell>
          <cell r="F2093">
            <v>1443.22</v>
          </cell>
          <cell r="G2093">
            <v>0</v>
          </cell>
        </row>
        <row r="2094">
          <cell r="A2094" t="str">
            <v>102184</v>
          </cell>
          <cell r="B2094" t="str">
            <v>PORTA DE ABRIR COM MOLA HIDRÁULICA, EM VIDRO TEMPERADO, 90X210 CM, ESPESSURA 10 MM, INCLUSIVE ACESSÓRIOS. AF_01/2021</v>
          </cell>
          <cell r="C2094" t="str">
            <v>UN</v>
          </cell>
          <cell r="D2094">
            <v>1791.4</v>
          </cell>
          <cell r="E2094">
            <v>107.92</v>
          </cell>
          <cell r="F2094">
            <v>1683.48</v>
          </cell>
          <cell r="G2094">
            <v>0</v>
          </cell>
        </row>
        <row r="2095">
          <cell r="A2095" t="str">
            <v>102185</v>
          </cell>
          <cell r="B2095" t="str">
            <v>PORTA DE ABRIR COM MOLA HIDRÁULICA, EM VIDRO TEMPERADO, 2 FOLHAS DE 90X210 CM, ESPESSURA DD 10MM, INCLUSIVE ACESSÓRIOS. AF_01/2021</v>
          </cell>
          <cell r="C2095" t="str">
            <v>UN</v>
          </cell>
          <cell r="D2095">
            <v>3593.95</v>
          </cell>
          <cell r="E2095">
            <v>224.28</v>
          </cell>
          <cell r="F2095">
            <v>3369.67</v>
          </cell>
          <cell r="G2095">
            <v>0</v>
          </cell>
        </row>
        <row r="2096">
          <cell r="A2096" t="str">
            <v>102190</v>
          </cell>
          <cell r="B2096" t="str">
            <v>REMOÇÃO DE VIDRO LISO COMUM DE ESQUADRIA COM BAGUETE DE MADEIRA. AF_01/2021</v>
          </cell>
          <cell r="C2096" t="str">
            <v>M2</v>
          </cell>
          <cell r="D2096">
            <v>17.600000000000001</v>
          </cell>
          <cell r="E2096">
            <v>13.36</v>
          </cell>
          <cell r="F2096">
            <v>4.24</v>
          </cell>
          <cell r="G2096">
            <v>0</v>
          </cell>
        </row>
        <row r="2097">
          <cell r="A2097" t="str">
            <v>102191</v>
          </cell>
          <cell r="B2097" t="str">
            <v>REMOÇÃO DE VIDRO LISO COMUM DE ESQUADRIA COM BAGUETE DE ALUMÍNIO OU PVC. AF_01/2021</v>
          </cell>
          <cell r="C2097" t="str">
            <v>M2</v>
          </cell>
          <cell r="D2097">
            <v>21.38</v>
          </cell>
          <cell r="E2097">
            <v>16.21</v>
          </cell>
          <cell r="F2097">
            <v>5.17</v>
          </cell>
          <cell r="G2097">
            <v>0</v>
          </cell>
        </row>
        <row r="2098">
          <cell r="A2098" t="str">
            <v>102192</v>
          </cell>
          <cell r="B2098" t="str">
            <v>REMOÇÃO DE VIDRO TEMPERADO FIXADO EM PERFIL U. AF_01/2021</v>
          </cell>
          <cell r="C2098" t="str">
            <v>M2</v>
          </cell>
          <cell r="D2098">
            <v>15.26</v>
          </cell>
          <cell r="E2098">
            <v>11.59</v>
          </cell>
          <cell r="F2098">
            <v>3.67</v>
          </cell>
          <cell r="G2098">
            <v>0</v>
          </cell>
        </row>
        <row r="2099">
          <cell r="A2099" t="str">
            <v>94569</v>
          </cell>
          <cell r="B2099" t="str">
            <v>JANELA DE ALUMÍNIO TIPO MAXIM-AR, COM VIDROS, BATENTE E FERRAGENS. EXCLUSIVE ALIZAR, ACABAMENTO E CONTRAMARCO. FORNECIMENTO E INSTALAÇÃO. AF_12/2019</v>
          </cell>
          <cell r="C2099" t="str">
            <v>M2</v>
          </cell>
          <cell r="D2099">
            <v>782.56</v>
          </cell>
          <cell r="E2099">
            <v>48.23</v>
          </cell>
          <cell r="F2099">
            <v>734.33</v>
          </cell>
          <cell r="G2099">
            <v>0</v>
          </cell>
        </row>
        <row r="2100">
          <cell r="A2100" t="str">
            <v>94570</v>
          </cell>
          <cell r="B2100" t="str">
            <v>JANELA DE ALUMÍNIO DE CORRER COM 2 FOLHAS PARA VIDROS, COM VIDROS, BATENTE, ACABAMENTO COM ACETATO OU BRILHANTE E FERRAGENS. EXCLUSIVE ALIZAR E CONTRAMARCO. FORNECIMENTO E INSTALAÇÃO. AF_12/2019</v>
          </cell>
          <cell r="C2100" t="str">
            <v>M2</v>
          </cell>
          <cell r="D2100">
            <v>408.08</v>
          </cell>
          <cell r="E2100">
            <v>14.64</v>
          </cell>
          <cell r="F2100">
            <v>393.44</v>
          </cell>
          <cell r="G2100">
            <v>0</v>
          </cell>
        </row>
        <row r="2101">
          <cell r="A2101" t="str">
            <v>94572</v>
          </cell>
          <cell r="B2101" t="str">
            <v>JANELA DE ALUMÍNIO DE CORRER COM 3 FOLHAS (2 VENEZIANAS E 1 PARA VIDRO), COM VIDROS, BATENTE E FERRAGENS. EXCLUSIVE ACABAMENTO, ALIZAR E CONTRAMARCO. FORNECIMENTO E INSTALAÇÃO. AF_12/2019</v>
          </cell>
          <cell r="C2101" t="str">
            <v>M2</v>
          </cell>
          <cell r="D2101">
            <v>582.73</v>
          </cell>
          <cell r="E2101">
            <v>19.670000000000002</v>
          </cell>
          <cell r="F2101">
            <v>563.05999999999995</v>
          </cell>
          <cell r="G2101">
            <v>0</v>
          </cell>
        </row>
        <row r="2102">
          <cell r="A2102" t="str">
            <v>94573</v>
          </cell>
          <cell r="B2102" t="str">
            <v>JANELA DE ALUMÍNIO DE CORRER COM 4 FOLHAS PARA VIDROS, COM VIDROS, BATENTE, ACABAMENTO COM ACETATO OU BRILHANTE E FERRAGENS. EXCLUSIVE ALIZAR E CONTRAMARCO. FORNECIMENTO E INSTALAÇÃO. AF_12/2019</v>
          </cell>
          <cell r="C2102" t="str">
            <v>M2</v>
          </cell>
          <cell r="D2102">
            <v>470.87</v>
          </cell>
          <cell r="E2102">
            <v>27.12</v>
          </cell>
          <cell r="F2102">
            <v>443.75</v>
          </cell>
          <cell r="G2102">
            <v>0</v>
          </cell>
        </row>
        <row r="2103">
          <cell r="A2103" t="str">
            <v>94580</v>
          </cell>
          <cell r="B2103" t="str">
            <v>JANELA DE ALUMÍNIO DE CORRER COM 6 FOLHAS (2 VENEZIANAS FIXAS, 2 VENEZIANAS DE CORRER E 2 PARA VIDRO), COM VIDROS, BATENTE, ACABAMENTO COM ACETATO OU BRILHANTE E FERRAGENS. EXCLUSIVE ALIZAR E CONTRAMARCO. FORNECIMENTO E INSTALAÇÃO. AF_12/2019</v>
          </cell>
          <cell r="C2103" t="str">
            <v>M2</v>
          </cell>
          <cell r="D2103">
            <v>648.26</v>
          </cell>
          <cell r="E2103">
            <v>31.65</v>
          </cell>
          <cell r="F2103">
            <v>616.61</v>
          </cell>
          <cell r="G2103">
            <v>0</v>
          </cell>
        </row>
        <row r="2104">
          <cell r="A2104" t="str">
            <v>94589</v>
          </cell>
          <cell r="B2104" t="str">
            <v>CONTRAMARCO DE ALUMÍNIO, FIXAÇÃO COM ARGAMASSA - FORNECIMENTO E INSTALAÇÃO. AF_12/2019</v>
          </cell>
          <cell r="C2104" t="str">
            <v>M</v>
          </cell>
          <cell r="D2104">
            <v>22.58</v>
          </cell>
          <cell r="E2104">
            <v>10.09</v>
          </cell>
          <cell r="F2104">
            <v>12.49</v>
          </cell>
          <cell r="G2104">
            <v>0</v>
          </cell>
        </row>
        <row r="2105">
          <cell r="A2105" t="str">
            <v>94590</v>
          </cell>
          <cell r="B2105" t="str">
            <v>CONTRAMARCO DE ALUMÍNIO, FIXAÇÃO COM PARAFUSO - FORNECIMENTO E INSTALAÇÃO. AF_12/2019</v>
          </cell>
          <cell r="C2105" t="str">
            <v>M</v>
          </cell>
          <cell r="D2105">
            <v>19.68</v>
          </cell>
          <cell r="E2105">
            <v>4.28</v>
          </cell>
          <cell r="F2105">
            <v>15.4</v>
          </cell>
          <cell r="G2105">
            <v>0</v>
          </cell>
        </row>
        <row r="2106">
          <cell r="A2106" t="str">
            <v>100674</v>
          </cell>
          <cell r="B2106" t="str">
            <v>JANELA FIXA DE ALUMÍNIO PARA VIDRO, COM VIDRO, BATENTE E FERRAGENS. EXCLUSIVE ACABAMENTO, ALIZAR E CONTRAMARCO. FORNECIMENTO E INSTALAÇÃO. AF_12/2019</v>
          </cell>
          <cell r="C2106" t="str">
            <v>M2</v>
          </cell>
          <cell r="D2106">
            <v>855.26</v>
          </cell>
          <cell r="E2106">
            <v>20.329999999999998</v>
          </cell>
          <cell r="F2106">
            <v>834.93</v>
          </cell>
          <cell r="G2106">
            <v>0</v>
          </cell>
        </row>
        <row r="2107">
          <cell r="A2107" t="str">
            <v>101096</v>
          </cell>
          <cell r="B2107" t="str">
            <v>TUBULÃO A CÉU ABERTO, DIÂMETRO DO FUSTE DE 70CM, ESCAVAÇÃO MANUAL, SEM ALARGAMENTO DE BASE, CONCRETO FEITO EM OBRA E LANÇADO COM JERICA. AF_05/2020_PA</v>
          </cell>
          <cell r="C2107" t="str">
            <v>M3</v>
          </cell>
          <cell r="D2107">
            <v>1363.16</v>
          </cell>
          <cell r="E2107">
            <v>621.76</v>
          </cell>
          <cell r="F2107">
            <v>731.02</v>
          </cell>
          <cell r="G2107">
            <v>8.74</v>
          </cell>
        </row>
        <row r="2108">
          <cell r="A2108" t="str">
            <v>101097</v>
          </cell>
          <cell r="B2108" t="str">
            <v>TUBULÃO A CÉU ABERTO, DIÂMETRO DO FUSTE DE 80CM, ESCAVAÇÃO MANUAL, SEM ALARGAMENTO DE BASE, CONCRETO FEITO EM OBRA E LANÇADO COM JERICA. AF_05/2020_PA</v>
          </cell>
          <cell r="C2108" t="str">
            <v>M3</v>
          </cell>
          <cell r="D2108">
            <v>1283.07</v>
          </cell>
          <cell r="E2108">
            <v>553.84</v>
          </cell>
          <cell r="F2108">
            <v>718.92</v>
          </cell>
          <cell r="G2108">
            <v>8.69</v>
          </cell>
        </row>
        <row r="2109">
          <cell r="A2109" t="str">
            <v>101098</v>
          </cell>
          <cell r="B2109" t="str">
            <v>TUBULÃO A CÉU ABERTO, DIÂMETRO DO FUSTE DE 100CM, ESCAVAÇÃO MANUAL, SEM ALARGAMENTO DE BASE, CONCRETO FEITO EM OBRA E LANÇADO COM JERICA. AF_05/2020_PA</v>
          </cell>
          <cell r="C2109" t="str">
            <v>M3</v>
          </cell>
          <cell r="D2109">
            <v>1180.31</v>
          </cell>
          <cell r="E2109">
            <v>459.65</v>
          </cell>
          <cell r="F2109">
            <v>710.47</v>
          </cell>
          <cell r="G2109">
            <v>8.6199999999999992</v>
          </cell>
        </row>
        <row r="2110">
          <cell r="A2110" t="str">
            <v>101099</v>
          </cell>
          <cell r="B2110" t="str">
            <v>TUBULÃO A CÉU ABERTO, DIÂMETRO DO FUSTE DE 120CM, ESCAVAÇÃO MANUAL, SEM ALARGAMENTO DE BASE, CONCRETO FEITO EM OBRA E LANÇADO COM JERICA. AF_05/2020_PA</v>
          </cell>
          <cell r="C2110" t="str">
            <v>M3</v>
          </cell>
          <cell r="D2110">
            <v>1075.57</v>
          </cell>
          <cell r="E2110">
            <v>397.4</v>
          </cell>
          <cell r="F2110">
            <v>668.12</v>
          </cell>
          <cell r="G2110">
            <v>8.5299999999999994</v>
          </cell>
        </row>
        <row r="2111">
          <cell r="A2111" t="str">
            <v>101100</v>
          </cell>
          <cell r="B2111" t="str">
            <v>TUBULÃO A CÉU ABERTO, DIÂMETRO DO FUSTE DE 70CM, ESCAVAÇÃO MECÂNICA, SEM ALARGAMENTO DE BASE, CONCRETO FEITO EM OBRA E LANÇADO COM JERICA. AF_05/2020_PA</v>
          </cell>
          <cell r="C2111" t="str">
            <v>M3</v>
          </cell>
          <cell r="D2111">
            <v>954.06</v>
          </cell>
          <cell r="E2111">
            <v>174.13</v>
          </cell>
          <cell r="F2111">
            <v>686.52</v>
          </cell>
          <cell r="G2111">
            <v>91.77</v>
          </cell>
        </row>
        <row r="2112">
          <cell r="A2112" t="str">
            <v>101101</v>
          </cell>
          <cell r="B2112" t="str">
            <v>TUBULÃO A CÉU ABERTO, DIÂMETRO DO FUSTE DE 80CM, ESCAVAÇÃO MECÂNICA, SEM ALARGAMENTO DE BASE, CONCRETO FEITO EM OBRA E LANÇADO COM JERICA (EXCLUSIVE MOBILIZAÇÃO E DESMOBILIZAÇÃO). AF_05/2020_PA</v>
          </cell>
          <cell r="C2112" t="str">
            <v>M3</v>
          </cell>
          <cell r="D2112">
            <v>930.95</v>
          </cell>
          <cell r="E2112">
            <v>164.96</v>
          </cell>
          <cell r="F2112">
            <v>679.86</v>
          </cell>
          <cell r="G2112">
            <v>84.51</v>
          </cell>
        </row>
        <row r="2113">
          <cell r="A2113" t="str">
            <v>101102</v>
          </cell>
          <cell r="B2113" t="str">
            <v>TUBULÃO A CÉU ABERTO, DIÂMETRO DO FUSTE DE 100CM, ESCAVAÇÃO MECÂNICA, SEM ALARGAMENTO DE BASE, CONCRETO FEITO EM OBRA E LANÇADO COM JERICA (EXCLUSIVE MOBILIZAÇÃO E DESMOBILIZAÇÃO). AF_05/2020_PA</v>
          </cell>
          <cell r="C2113" t="str">
            <v>M3</v>
          </cell>
          <cell r="D2113">
            <v>906.69</v>
          </cell>
          <cell r="E2113">
            <v>150.97999999999999</v>
          </cell>
          <cell r="F2113">
            <v>678.94</v>
          </cell>
          <cell r="G2113">
            <v>75.2</v>
          </cell>
        </row>
        <row r="2114">
          <cell r="A2114" t="str">
            <v>101103</v>
          </cell>
          <cell r="B2114" t="str">
            <v>TUBULÃO A CÉU ABERTO, DIÂMETRO DO FUSTE DE 120CM, ESCAVAÇÃO MECÂNICA, SEM ALARGAMENTO DE BASE, CONCRETO FEITO EM OBRA E LANÇADO COM JERICA (EXCLUSIVE MOBILIZAÇÃO E DESMOBILIZAÇÃO). AF_05/2020_PA</v>
          </cell>
          <cell r="C2114" t="str">
            <v>M3</v>
          </cell>
          <cell r="D2114">
            <v>852.98</v>
          </cell>
          <cell r="E2114">
            <v>140.85</v>
          </cell>
          <cell r="F2114">
            <v>641.48</v>
          </cell>
          <cell r="G2114">
            <v>69.13</v>
          </cell>
        </row>
        <row r="2115">
          <cell r="A2115" t="str">
            <v>101104</v>
          </cell>
          <cell r="B2115" t="str">
            <v>TUBULÃO A CÉU ABERTO, DIÂMETRO DO FUSTE DE 70CM, ESCAVAÇÃO MANUAL, SEM ALARGAMENTO DE BASE, CONCRETO USINADO E LANÇADO COM BOMBA OU DIRETAMENTE DO CAMINHÃO (EXCLUSIVE BOMBEAMENTO). AF_05/2020_PA</v>
          </cell>
          <cell r="C2115" t="str">
            <v>M3</v>
          </cell>
          <cell r="D2115">
            <v>1353.03</v>
          </cell>
          <cell r="E2115">
            <v>526.66</v>
          </cell>
          <cell r="F2115">
            <v>820.73</v>
          </cell>
          <cell r="G2115">
            <v>5.64</v>
          </cell>
        </row>
        <row r="2116">
          <cell r="A2116" t="str">
            <v>101105</v>
          </cell>
          <cell r="B2116" t="str">
            <v>TUBULÃO A CÉU ABERTO, DIÂMETRO DO FUSTE DE 80CM, ESCAVAÇÃO MANUAL, SEM ALARGAMENTO DE BASE, CONCRETO USINADO E LANÇADO COM BOMBA OU DIRETAMENTE DO CAMINHÃO (EXCLUSIVE BOMBEAMENTO). AF_05/2020_PA</v>
          </cell>
          <cell r="C2116" t="str">
            <v>M3</v>
          </cell>
          <cell r="D2116">
            <v>1273.33</v>
          </cell>
          <cell r="E2116">
            <v>460.46</v>
          </cell>
          <cell r="F2116">
            <v>807.23</v>
          </cell>
          <cell r="G2116">
            <v>5.64</v>
          </cell>
        </row>
        <row r="2117">
          <cell r="A2117" t="str">
            <v>101106</v>
          </cell>
          <cell r="B2117" t="str">
            <v>TUBULÃO A CÉU ABERTO, DIÂMETRO DO FUSTE DE 100CM, ESCAVAÇÃO MANUAL, SEM ALARGAMENTO DE BASE, CONCRETO USINADO E LANÇADO COM BOMBA OU DIRETAMENTE DO CAMINHÃO (EXCLUSIVE BOMBEAMENTO). AF_05/2020_PA</v>
          </cell>
          <cell r="C2117" t="str">
            <v>M3</v>
          </cell>
          <cell r="D2117">
            <v>1171.56</v>
          </cell>
          <cell r="E2117">
            <v>369.16</v>
          </cell>
          <cell r="F2117">
            <v>796.76</v>
          </cell>
          <cell r="G2117">
            <v>5.64</v>
          </cell>
        </row>
        <row r="2118">
          <cell r="A2118" t="str">
            <v>101107</v>
          </cell>
          <cell r="B2118" t="str">
            <v>TUBULÃO A CÉU ABERTO, DIÂMETRO DO FUSTE DE 120CM, ESCAVAÇÃO MANUAL, SEM ALARGAMENTO DE BASE, CONCRETO USINADO E LANÇADO COM BOMBA OU DIRETAMENTE DO CAMINHÃO (EXCLUSIVE BOMBEAMENTO). AF_05/2020_PA</v>
          </cell>
          <cell r="C2118" t="str">
            <v>M3</v>
          </cell>
          <cell r="D2118">
            <v>1067.58</v>
          </cell>
          <cell r="E2118">
            <v>310.35000000000002</v>
          </cell>
          <cell r="F2118">
            <v>751.59</v>
          </cell>
          <cell r="G2118">
            <v>5.64</v>
          </cell>
        </row>
        <row r="2119">
          <cell r="A2119" t="str">
            <v>101108</v>
          </cell>
          <cell r="B2119" t="str">
            <v>TUBULÃO A CÉU ABERTO, DIÂMETRO DO FUSTE DE 70CM, ESCAVAÇÃO MECÂNICA, SEM ALARGAMENTO DE BASE, CONCRETO USINADO E LANÇADO COM BOMBA OU DIRETAMENTE DO CAMINHÃO (EXCLUSIVE BOMBEAMENTO, MOBILIZAÇÃO E DESMOBILIZAÇÃO). AF_05/2020_PA</v>
          </cell>
          <cell r="C2119" t="str">
            <v>M3</v>
          </cell>
          <cell r="D2119">
            <v>936.48</v>
          </cell>
          <cell r="E2119">
            <v>71.819999999999993</v>
          </cell>
          <cell r="F2119">
            <v>776.01</v>
          </cell>
          <cell r="G2119">
            <v>88.65</v>
          </cell>
        </row>
        <row r="2120">
          <cell r="A2120" t="str">
            <v>101109</v>
          </cell>
          <cell r="B2120" t="str">
            <v>TUBULÃO A CÉU ABERTO, DIÂMETRO DO FUSTE DE 80CM, ESCAVAÇÃO MECÂNICA, SEM ALARGAMENTO DE BASE, CONCRETO USINADO E LANÇADO COM BOMBA OU DIRETAMENTE DO CAMINHÃO (EXCLUSIVE BOMBEAMENTO, MOBILIZAÇÃO E DESMOBILIZAÇÃO). AF_05/2020_PA</v>
          </cell>
          <cell r="C2120" t="str">
            <v>M3</v>
          </cell>
          <cell r="D2120">
            <v>914.16</v>
          </cell>
          <cell r="E2120">
            <v>64.75</v>
          </cell>
          <cell r="F2120">
            <v>767.96</v>
          </cell>
          <cell r="G2120">
            <v>81.45</v>
          </cell>
        </row>
        <row r="2121">
          <cell r="A2121" t="str">
            <v>101110</v>
          </cell>
          <cell r="B2121" t="str">
            <v>TUBULÃO A CÉU ABERTO, DIÂMETRO DO FUSTE DE 100CM, ESCAVAÇÃO MECÂNICA, SEM ALARGAMENTO DE BASE, CONCRETO USINADO E LANÇADO COM BOMBA OU DIRETAMENTE DO CAMINHÃO (EXCLUSIVE BOMBEAMENTO, MOBILIZAÇÃO E DESMOBILIZAÇÃO). AF_05/2020_PA</v>
          </cell>
          <cell r="C2121" t="str">
            <v>M3</v>
          </cell>
          <cell r="D2121">
            <v>891.74</v>
          </cell>
          <cell r="E2121">
            <v>54.46</v>
          </cell>
          <cell r="F2121">
            <v>765.07</v>
          </cell>
          <cell r="G2121">
            <v>72.209999999999994</v>
          </cell>
        </row>
        <row r="2122">
          <cell r="A2122" t="str">
            <v>101111</v>
          </cell>
          <cell r="B2122" t="str">
            <v>TUBULÃO A CÉU ABERTO, DIÂMETRO DO FUSTE DE 120CM, ESCAVAÇÃO MECÂNICA, SEM ALARGAMENTO DE BASE, CONCRETO USINADO E LANÇADO COM BOMBA OU DIRETAMENTE DO CAMINHÃO (EXCLUSIVE BOMBEAMENTO, MOBILIZAÇÃO E DESMOBILIZAÇÃO). AF_05/2020_PA</v>
          </cell>
          <cell r="C2122" t="str">
            <v>M3</v>
          </cell>
          <cell r="D2122">
            <v>839.61</v>
          </cell>
          <cell r="E2122">
            <v>48.58</v>
          </cell>
          <cell r="F2122">
            <v>724.8</v>
          </cell>
          <cell r="G2122">
            <v>66.23</v>
          </cell>
        </row>
        <row r="2123">
          <cell r="A2123" t="str">
            <v>101112</v>
          </cell>
          <cell r="B2123" t="str">
            <v>ALARGAMENTO DE BASE DE TUBULÃO A CÉU ABERTO, ESCAVAÇÃO MANUAL, CONCRETO FEITO EM OBRA E LANÇADO COM JERICA. AF_05/2020</v>
          </cell>
          <cell r="C2123" t="str">
            <v>M3</v>
          </cell>
          <cell r="D2123">
            <v>946.49</v>
          </cell>
          <cell r="E2123">
            <v>365.19</v>
          </cell>
          <cell r="F2123">
            <v>570.85</v>
          </cell>
          <cell r="G2123">
            <v>8.7799999999999994</v>
          </cell>
        </row>
        <row r="2124">
          <cell r="A2124" t="str">
            <v>101113</v>
          </cell>
          <cell r="B2124" t="str">
            <v>ALARGAMENTO DE BASE DE TUBULÃO A CÉU ABERTO, ESCAVAÇÃO MANUAL, CONCRETO USINADO E LANÇADO COM BOMBA OU DIRETAMENTE DO CAMINHÃO (EXCLUSIVE BOMBEAMENTO). AF_05/2020</v>
          </cell>
          <cell r="C2124" t="str">
            <v>M3</v>
          </cell>
          <cell r="D2124">
            <v>940.63</v>
          </cell>
          <cell r="E2124">
            <v>271.98</v>
          </cell>
          <cell r="F2124">
            <v>663.01</v>
          </cell>
          <cell r="G2124">
            <v>5.64</v>
          </cell>
        </row>
        <row r="2125">
          <cell r="A2125" t="str">
            <v>95601</v>
          </cell>
          <cell r="B2125" t="str">
            <v>ARRASAMENTO MECANICO DE ESTACA DE CONCRETO ARMADO, DIAMETROS DE ATÉ 40 CM. AF_05/2021</v>
          </cell>
          <cell r="C2125" t="str">
            <v>UN</v>
          </cell>
          <cell r="D2125">
            <v>18.71</v>
          </cell>
          <cell r="E2125">
            <v>14.57</v>
          </cell>
          <cell r="F2125">
            <v>3.46</v>
          </cell>
          <cell r="G2125">
            <v>0.45</v>
          </cell>
        </row>
        <row r="2126">
          <cell r="A2126" t="str">
            <v>95602</v>
          </cell>
          <cell r="B2126" t="str">
            <v>ARRASAMENTO MECANICO DE ESTACA DE CONCRETO ARMADO, DIAMETROS DE 41 CM A 60 CM. AF_05/2021</v>
          </cell>
          <cell r="C2126" t="str">
            <v>UN</v>
          </cell>
          <cell r="D2126">
            <v>29.94</v>
          </cell>
          <cell r="E2126">
            <v>23.27</v>
          </cell>
          <cell r="F2126">
            <v>5.57</v>
          </cell>
          <cell r="G2126">
            <v>0.74</v>
          </cell>
        </row>
        <row r="2127">
          <cell r="A2127" t="str">
            <v>95603</v>
          </cell>
          <cell r="B2127" t="str">
            <v>ARRASAMENTO MECANICO DE ESTACA DE CONCRETO ARMADO, DIAMETROS DE 61 CM A 80 CM. AF_05/2021</v>
          </cell>
          <cell r="C2127" t="str">
            <v>UN</v>
          </cell>
          <cell r="D2127">
            <v>51.09</v>
          </cell>
          <cell r="E2127">
            <v>39.659999999999997</v>
          </cell>
          <cell r="F2127">
            <v>9.52</v>
          </cell>
          <cell r="G2127">
            <v>1.28</v>
          </cell>
        </row>
        <row r="2128">
          <cell r="A2128" t="str">
            <v>95604</v>
          </cell>
          <cell r="B2128" t="str">
            <v>ARRASAMENTO MECANICO DE ESTACA DE CONCRETO ARMADO, DIAMETROS DE 81 CM A 100 CM. AF_05/2021</v>
          </cell>
          <cell r="C2128" t="str">
            <v>UN</v>
          </cell>
          <cell r="D2128">
            <v>79.28</v>
          </cell>
          <cell r="E2128">
            <v>61.48</v>
          </cell>
          <cell r="F2128">
            <v>14.81</v>
          </cell>
          <cell r="G2128">
            <v>2.02</v>
          </cell>
        </row>
        <row r="2129">
          <cell r="A2129" t="str">
            <v>95605</v>
          </cell>
          <cell r="B2129" t="str">
            <v>ARRASAMENTO MECANICO DE ESTACA DE CONCRETO ARMADO, DIAMETROS DE 101 CM A 150 CM. AF_05/2021</v>
          </cell>
          <cell r="C2129" t="str">
            <v>UN</v>
          </cell>
          <cell r="D2129">
            <v>145.58000000000001</v>
          </cell>
          <cell r="E2129">
            <v>112.81</v>
          </cell>
          <cell r="F2129">
            <v>27.26</v>
          </cell>
          <cell r="G2129">
            <v>3.72</v>
          </cell>
        </row>
        <row r="2130">
          <cell r="A2130" t="str">
            <v>95607</v>
          </cell>
          <cell r="B2130" t="str">
            <v>ARRASAMENTO DE ESTACA METÁLICA, PERFIL LAMINADO TIPO  I  FAMÍLIA 250. AF_05/2021</v>
          </cell>
          <cell r="C2130" t="str">
            <v>UN</v>
          </cell>
          <cell r="D2130">
            <v>22.21</v>
          </cell>
          <cell r="E2130">
            <v>10.66</v>
          </cell>
          <cell r="F2130">
            <v>11.5</v>
          </cell>
          <cell r="G2130">
            <v>0.05</v>
          </cell>
        </row>
        <row r="2131">
          <cell r="A2131" t="str">
            <v>95608</v>
          </cell>
          <cell r="B2131" t="str">
            <v>ARRASAMENTO MECÂNICO DE ESTACA METÁLICA, PERFIL LAMINADO TIPO  H - FAMÍLIA 250. AF_05/2021</v>
          </cell>
          <cell r="C2131" t="str">
            <v>UN</v>
          </cell>
          <cell r="D2131">
            <v>32.22</v>
          </cell>
          <cell r="E2131">
            <v>15.45</v>
          </cell>
          <cell r="F2131">
            <v>16.71</v>
          </cell>
          <cell r="G2131">
            <v>0.06</v>
          </cell>
        </row>
        <row r="2132">
          <cell r="A2132" t="str">
            <v>95609</v>
          </cell>
          <cell r="B2132" t="str">
            <v>ARRASAMENTO MECÂNICO DE ESTACA METÁLICA, PERFIL LAMINADO TIPO  H - FAMÍLIA 310. AF_05/2021</v>
          </cell>
          <cell r="C2132" t="str">
            <v>UN</v>
          </cell>
          <cell r="D2132">
            <v>40.86</v>
          </cell>
          <cell r="E2132">
            <v>19.600000000000001</v>
          </cell>
          <cell r="F2132">
            <v>21.17</v>
          </cell>
          <cell r="G2132">
            <v>0.09</v>
          </cell>
        </row>
        <row r="2133">
          <cell r="A2133" t="str">
            <v>100651</v>
          </cell>
          <cell r="B2133" t="str">
            <v>ESTACA HÉLICE CONTÍNUA, DIÂMETRO DE 30 CM, INCLUSO CONCRETO FCK=30MPA E ARMADURA MÍNIMA (EXCLUSIVE MOBILIZAÇÃO, DESMOBILIZAÇÃO E BOMBEAMENTO). AF_12/2019</v>
          </cell>
          <cell r="C2133" t="str">
            <v>M</v>
          </cell>
          <cell r="D2133">
            <v>140.12</v>
          </cell>
          <cell r="E2133">
            <v>14.08</v>
          </cell>
          <cell r="F2133">
            <v>93.73</v>
          </cell>
          <cell r="G2133">
            <v>32.31</v>
          </cell>
        </row>
        <row r="2134">
          <cell r="A2134" t="str">
            <v>100652</v>
          </cell>
          <cell r="B2134" t="str">
            <v>ESTACA HÉLICE CONTÍNUA , DIÂMETRO DE 50 CM, INCLUSO CONCRETO FCK=30MPA E ARMADURA MÍNIMA (EXCLUSIVE MOBILIZAÇÃO, DESMOBILIZAÇÃO E BOMBEAMENTO). AF_12/2019</v>
          </cell>
          <cell r="C2134" t="str">
            <v>M</v>
          </cell>
          <cell r="D2134">
            <v>262.57</v>
          </cell>
          <cell r="E2134">
            <v>18.36</v>
          </cell>
          <cell r="F2134">
            <v>204.07</v>
          </cell>
          <cell r="G2134">
            <v>40.14</v>
          </cell>
        </row>
        <row r="2135">
          <cell r="A2135" t="str">
            <v>100653</v>
          </cell>
          <cell r="B2135" t="str">
            <v>ESTACA HÉLICE CONTÍNUA, DIÂMETRO DE 70 CM, INCLUSO CONCRETO FCK=30MPA E ARMADURA MÍNIMA (EXCLUSIVE MOBILIZAÇÃO, DESMOBILIZAÇÃO E BOMBEAMENTO). AF_12/2019</v>
          </cell>
          <cell r="C2135" t="str">
            <v>M</v>
          </cell>
          <cell r="D2135">
            <v>432.61</v>
          </cell>
          <cell r="E2135">
            <v>22.79</v>
          </cell>
          <cell r="F2135">
            <v>362.37</v>
          </cell>
          <cell r="G2135">
            <v>47.45</v>
          </cell>
        </row>
        <row r="2136">
          <cell r="A2136" t="str">
            <v>100654</v>
          </cell>
          <cell r="B2136" t="str">
            <v>ESTACA HÉLICE CONTÍNUA, DIÂMETRO DE 80 CM, INCLUSO CONCRETO FCK=30MPA E ARMADURA MÍNIMA (EXCLUSIVE MOBILIZAÇÃO, DESMOBILIZAÇÃO E BOMBEAMENTO). AF_12/2019.</v>
          </cell>
          <cell r="C2136" t="str">
            <v>M</v>
          </cell>
          <cell r="D2136">
            <v>581.79999999999995</v>
          </cell>
          <cell r="E2136">
            <v>25.91</v>
          </cell>
          <cell r="F2136">
            <v>502.36</v>
          </cell>
          <cell r="G2136">
            <v>53.53</v>
          </cell>
        </row>
        <row r="2137">
          <cell r="A2137" t="str">
            <v>100655</v>
          </cell>
          <cell r="B2137" t="str">
            <v>ESTACA HÉLICE CONTÍNUA, DIÂMETRO DE 90 CM, INCLUSO CONCRETO FCK=30MPA E ARMADURA MÍNIMA (EXCLUSIVE MOBILIZAÇÃO, DESMOBILIZAÇÃO E BOMBEAMENTO). AF_12/2019.</v>
          </cell>
          <cell r="C2137" t="str">
            <v>M</v>
          </cell>
          <cell r="D2137">
            <v>672.71</v>
          </cell>
          <cell r="E2137">
            <v>21.87</v>
          </cell>
          <cell r="F2137">
            <v>586.76</v>
          </cell>
          <cell r="G2137">
            <v>64.08</v>
          </cell>
        </row>
        <row r="2138">
          <cell r="A2138" t="str">
            <v>100656</v>
          </cell>
          <cell r="B2138" t="str">
            <v>ESTACA PRÉ-MOLDADA DE CONCRETO, SEÇÃO QUADRADA, CAPACIDADE DE 25 TONELADAS, INCLUSO EMENDA (EXCLUSIVE MOBILIZAÇÃO E DESMOBILIZAÇÃO). AF_12/2019</v>
          </cell>
          <cell r="C2138" t="str">
            <v>M</v>
          </cell>
          <cell r="D2138">
            <v>112.2</v>
          </cell>
          <cell r="E2138">
            <v>15</v>
          </cell>
          <cell r="F2138">
            <v>91.63</v>
          </cell>
          <cell r="G2138">
            <v>5.57</v>
          </cell>
        </row>
        <row r="2139">
          <cell r="A2139" t="str">
            <v>100657</v>
          </cell>
          <cell r="B2139" t="str">
            <v>ESTACA PRÉ-MOLDADA DE CONCRETO SEÇÃO QUADRADA, CAPACIDADE DE 50 TONELADAS, INCLUSO EMENDA (EXCLUSIVE MOBILIZAÇÃO E DESMOBILIZAÇÃO). AF_12/2019</v>
          </cell>
          <cell r="C2139" t="str">
            <v>M</v>
          </cell>
          <cell r="D2139">
            <v>144.44</v>
          </cell>
          <cell r="E2139">
            <v>15.78</v>
          </cell>
          <cell r="F2139">
            <v>122.78</v>
          </cell>
          <cell r="G2139">
            <v>5.88</v>
          </cell>
        </row>
        <row r="2140">
          <cell r="A2140" t="str">
            <v>100658</v>
          </cell>
          <cell r="B2140" t="str">
            <v>ESTACA PRÉ-MOLDADA DE CONCRETO CENTRIFUGADO, SEÇÃO CIRCULAR, CAPACIDADE DE 100 TONELADAS, INCLUSO EMENDA (EXCLUSIVE MOBILIZAÇÃO E DESMOBILIZAÇÃO). AF_12/2019</v>
          </cell>
          <cell r="C2140" t="str">
            <v>M</v>
          </cell>
          <cell r="D2140">
            <v>329.51</v>
          </cell>
          <cell r="E2140">
            <v>20.85</v>
          </cell>
          <cell r="F2140">
            <v>301.79000000000002</v>
          </cell>
          <cell r="G2140">
            <v>6.87</v>
          </cell>
        </row>
        <row r="2141">
          <cell r="A2141" t="str">
            <v>100889</v>
          </cell>
          <cell r="B2141" t="str">
            <v>ESTACA METÁLICA PARA FUNDAÇÃO, UTILIZANDO PERFIL LAMINADO HP250X62 (EXCLUSIVE MOBILIZAÇÃO E DESMOBILIZAÇÃO). AF_01/2020</v>
          </cell>
          <cell r="C2141" t="str">
            <v>KG</v>
          </cell>
          <cell r="D2141">
            <v>18.59</v>
          </cell>
          <cell r="E2141">
            <v>0.46</v>
          </cell>
          <cell r="F2141">
            <v>18</v>
          </cell>
          <cell r="G2141">
            <v>0.13</v>
          </cell>
        </row>
        <row r="2142">
          <cell r="A2142" t="str">
            <v>100890</v>
          </cell>
          <cell r="B2142" t="str">
            <v>ESTACA METÁLICA PARA FUNDAÇÃO, UTILIZANDO PERFIL LAMINADO HP310X79 (EXCLUSIVE MOBILIZAÇÃO E DESMOBILIZAÇÃO). AF_01/2020</v>
          </cell>
          <cell r="C2142" t="str">
            <v>KG</v>
          </cell>
          <cell r="D2142">
            <v>18.39</v>
          </cell>
          <cell r="E2142">
            <v>0.36</v>
          </cell>
          <cell r="F2142">
            <v>17.920000000000002</v>
          </cell>
          <cell r="G2142">
            <v>0.11</v>
          </cell>
        </row>
        <row r="2143">
          <cell r="A2143" t="str">
            <v>100892</v>
          </cell>
          <cell r="B2143" t="str">
            <v>ESTACA METÁLICA PARA CONTENÇÃO, UTILIZANDO PERFIL LAMINADO W250X32,7 (EXCLUSIVE MOBILIZAÇÃO E DESMOBILIZAÇÃO). AF_01/2020</v>
          </cell>
          <cell r="C2143" t="str">
            <v>KG</v>
          </cell>
          <cell r="D2143">
            <v>17.59</v>
          </cell>
          <cell r="E2143">
            <v>0.74</v>
          </cell>
          <cell r="F2143">
            <v>16.64</v>
          </cell>
          <cell r="G2143">
            <v>0.21</v>
          </cell>
        </row>
        <row r="2144">
          <cell r="A2144" t="str">
            <v>100893</v>
          </cell>
          <cell r="B2144" t="str">
            <v>ESTACA METÁLICA PARA CONTENÇÃO, UTILIZANDO PERFIL LAMINADO W250X38,5 (EXCLUSIVE MOBILIZAÇÃO E DESMOBILIZAÇÃO). AF_01/2020</v>
          </cell>
          <cell r="C2144" t="str">
            <v>KG</v>
          </cell>
          <cell r="D2144">
            <v>17.399999999999999</v>
          </cell>
          <cell r="E2144">
            <v>0.63</v>
          </cell>
          <cell r="F2144">
            <v>16.59</v>
          </cell>
          <cell r="G2144">
            <v>0.18</v>
          </cell>
        </row>
        <row r="2145">
          <cell r="A2145" t="str">
            <v>100894</v>
          </cell>
          <cell r="B2145" t="str">
            <v>ESTACA METÁLICA PARA CONTENÇÃO, UTILIZANDO PERFIL LAMINADO W250X44,8 (EXCLUSIVE MOBILIZAÇÃO E DESMOBILIZAÇÃO). AF_01/2020</v>
          </cell>
          <cell r="C2145" t="str">
            <v>KG</v>
          </cell>
          <cell r="D2145">
            <v>17.29</v>
          </cell>
          <cell r="E2145">
            <v>0.54</v>
          </cell>
          <cell r="F2145">
            <v>16.61</v>
          </cell>
          <cell r="G2145">
            <v>0.14000000000000001</v>
          </cell>
        </row>
        <row r="2146">
          <cell r="A2146" t="str">
            <v>100896</v>
          </cell>
          <cell r="B2146" t="str">
            <v>ESTACA ESCAVADA MECANICAMENTE, SEM FLUIDO ESTABILIZANTE, COM 25CM DE DIÂMETRO, CONCRETO LANÇADO POR CAMINHÃO BETONEIRA (EXCLUSIVE MOBILIZAÇÃO E DESMOBILIZAÇÃO). AF_01/2020</v>
          </cell>
          <cell r="C2146" t="str">
            <v>M</v>
          </cell>
          <cell r="D2146">
            <v>61.77</v>
          </cell>
          <cell r="E2146">
            <v>6.59</v>
          </cell>
          <cell r="F2146">
            <v>39.590000000000003</v>
          </cell>
          <cell r="G2146">
            <v>15.59</v>
          </cell>
        </row>
        <row r="2147">
          <cell r="A2147" t="str">
            <v>100897</v>
          </cell>
          <cell r="B2147" t="str">
            <v>ESTACA ESCAVADA MECANICAMENTE, SEM FLUIDO ESTABILIZANTE, COM 40CM DE DIÂMETRO, CONCRETO LANÇADO POR CAMINHÃO BETONEIRA (EXCLUSIVE MOBILIZAÇÃO E DESMOBILIZAÇÃO). AF_01/2020</v>
          </cell>
          <cell r="C2147" t="str">
            <v>M</v>
          </cell>
          <cell r="D2147">
            <v>118.64</v>
          </cell>
          <cell r="E2147">
            <v>8.32</v>
          </cell>
          <cell r="F2147">
            <v>89.43</v>
          </cell>
          <cell r="G2147">
            <v>20.89</v>
          </cell>
        </row>
        <row r="2148">
          <cell r="A2148" t="str">
            <v>100898</v>
          </cell>
          <cell r="B2148" t="str">
            <v>ESTACA ESCAVADA MECANICAMENTE, SEM FLUIDO ESTABILIZANTE, COM 60CM DE DIÂMETRO, CONCRETO LANÇADO POR CAMINHÃO BETONEIRA (EXCLUSIVE MOBILIZAÇÃO E DESMOBILIZAÇÃO). AF_01/2020</v>
          </cell>
          <cell r="C2148" t="str">
            <v>M</v>
          </cell>
          <cell r="D2148">
            <v>226.24</v>
          </cell>
          <cell r="E2148">
            <v>10.25</v>
          </cell>
          <cell r="F2148">
            <v>190.58</v>
          </cell>
          <cell r="G2148">
            <v>25.41</v>
          </cell>
        </row>
        <row r="2149">
          <cell r="A2149" t="str">
            <v>100899</v>
          </cell>
          <cell r="B2149" t="str">
            <v>ESTACA ESCAVADA MECANICAMENTE, SEM FLUIDO ESTABILIZANTE, COM 25CM DE DIÂMETRO, CONCRETO LANÇADO MANUALMENTE (EXCLUSIVE MOBILIZAÇÃO E DESMOBILIZAÇÃO). AF_01/2020</v>
          </cell>
          <cell r="C2149" t="str">
            <v>M</v>
          </cell>
          <cell r="D2149">
            <v>86.09</v>
          </cell>
          <cell r="E2149">
            <v>25.21</v>
          </cell>
          <cell r="F2149">
            <v>44.46</v>
          </cell>
          <cell r="G2149">
            <v>16.420000000000002</v>
          </cell>
        </row>
        <row r="2150">
          <cell r="A2150" t="str">
            <v>100900</v>
          </cell>
          <cell r="B2150" t="str">
            <v>ESTACA ESCAVADA MECANICAMENTE, SEM FLUIDO ESTABILIZANTE, COM 60CM DE DIÂMETRO, CONCRETO LANÇADO POR BOMBA LANÇA (EXCLUSIVE BOMBEAMENTO, MOBILIZAÇÃO E DESMOBILIZAÇÃO). AF_01/2020</v>
          </cell>
          <cell r="C2150" t="str">
            <v>M</v>
          </cell>
          <cell r="D2150">
            <v>259.24</v>
          </cell>
          <cell r="E2150">
            <v>13.65</v>
          </cell>
          <cell r="F2150">
            <v>220.19</v>
          </cell>
          <cell r="G2150">
            <v>25.4</v>
          </cell>
        </row>
        <row r="2151">
          <cell r="A2151" t="str">
            <v>101173</v>
          </cell>
          <cell r="B2151" t="str">
            <v>ESTACA BROCA DE CONCRETO, DIÂMETRO DE 20CM, ESCAVAÇÃO MANUAL COM TRADO CONCHA, COM ARMADURA DE ARRANQUE. AF_05/2020</v>
          </cell>
          <cell r="C2151" t="str">
            <v>M</v>
          </cell>
          <cell r="D2151">
            <v>59.91</v>
          </cell>
          <cell r="E2151">
            <v>23.34</v>
          </cell>
          <cell r="F2151">
            <v>36.43</v>
          </cell>
          <cell r="G2151">
            <v>0.09</v>
          </cell>
        </row>
        <row r="2152">
          <cell r="A2152" t="str">
            <v>101174</v>
          </cell>
          <cell r="B2152" t="str">
            <v>ESTACA BROCA DE CONCRETO, DIÂMETRO DE 25CM, ESCAVAÇÃO MANUAL COM TRADO CONCHA, COM ARMADURA DE ARRANQUE. AF_05/2020</v>
          </cell>
          <cell r="C2152" t="str">
            <v>M</v>
          </cell>
          <cell r="D2152">
            <v>83.6</v>
          </cell>
          <cell r="E2152">
            <v>36.090000000000003</v>
          </cell>
          <cell r="F2152">
            <v>47.3</v>
          </cell>
          <cell r="G2152">
            <v>0.13</v>
          </cell>
        </row>
        <row r="2153">
          <cell r="A2153" t="str">
            <v>101175</v>
          </cell>
          <cell r="B2153" t="str">
            <v>ESTACA BROCA DE CONCRETO, DIÂMETRO DE 30CM, ESCAVAÇÃO MANUAL COM TRADO CONCHA, COM ARMADURA DE ARRANQUE. AF_05/2020</v>
          </cell>
          <cell r="C2153" t="str">
            <v>M</v>
          </cell>
          <cell r="D2153">
            <v>114.18</v>
          </cell>
          <cell r="E2153">
            <v>49.03</v>
          </cell>
          <cell r="F2153">
            <v>64.849999999999994</v>
          </cell>
          <cell r="G2153">
            <v>0.19</v>
          </cell>
        </row>
        <row r="2154">
          <cell r="A2154" t="str">
            <v>101176</v>
          </cell>
          <cell r="B2154" t="str">
            <v>ESTACA BROCA DE CONCRETO, DIÂMETRO DE 30CM, ESCAVAÇÃO MANUAL COM TRADO CONCHA, INTEIRAMENTE ARMADA. AF_05/2020</v>
          </cell>
          <cell r="C2154" t="str">
            <v>M</v>
          </cell>
          <cell r="D2154">
            <v>143.22</v>
          </cell>
          <cell r="E2154">
            <v>54.04</v>
          </cell>
          <cell r="F2154">
            <v>88.88</v>
          </cell>
          <cell r="G2154">
            <v>0.19</v>
          </cell>
        </row>
        <row r="2155">
          <cell r="A2155" t="str">
            <v>102521</v>
          </cell>
          <cell r="B2155" t="str">
            <v>ARRASAMENTO MECÂNICO DE ESTACA BARRETE DE CONCRETO ARMADO, SEÇÃO DE 0,40 X 2,50 M. AF_05/2021</v>
          </cell>
          <cell r="C2155" t="str">
            <v>UN</v>
          </cell>
          <cell r="D2155">
            <v>120.1</v>
          </cell>
          <cell r="E2155">
            <v>93.06</v>
          </cell>
          <cell r="F2155">
            <v>22.5</v>
          </cell>
          <cell r="G2155">
            <v>3.06</v>
          </cell>
        </row>
        <row r="2156">
          <cell r="A2156" t="str">
            <v>102522</v>
          </cell>
          <cell r="B2156" t="str">
            <v>ARRASAMENTO MECÂNICO DE ESTACA BARRETE DE CONCRETO ARMADO, SEÇÃO DE 0,60 X 2,50 M. AF_05/2021</v>
          </cell>
          <cell r="C2156" t="str">
            <v>UN</v>
          </cell>
          <cell r="D2156">
            <v>176.2</v>
          </cell>
          <cell r="E2156">
            <v>136.52000000000001</v>
          </cell>
          <cell r="F2156">
            <v>33.03</v>
          </cell>
          <cell r="G2156">
            <v>4.4800000000000004</v>
          </cell>
        </row>
        <row r="2157">
          <cell r="A2157" t="str">
            <v>102523</v>
          </cell>
          <cell r="B2157" t="str">
            <v>ARRASAMENTO MECÂNICO DE ESTACA BARRETE DE CONCRETO ARMADO, SEÇÃO DE 0,80 X 2,50 M. AF_05/2021</v>
          </cell>
          <cell r="C2157" t="str">
            <v>UN</v>
          </cell>
          <cell r="D2157">
            <v>232.28</v>
          </cell>
          <cell r="E2157">
            <v>179.92</v>
          </cell>
          <cell r="F2157">
            <v>43.56</v>
          </cell>
          <cell r="G2157">
            <v>5.94</v>
          </cell>
        </row>
        <row r="2158">
          <cell r="A2158" t="str">
            <v>95240</v>
          </cell>
          <cell r="B2158" t="str">
            <v>LASTRO DE CONCRETO MAGRO, APLICADO EM PISOS, LAJES SOBRE SOLO OU RADIERS, ESPESSURA DE 3 CM. AF_07/2016</v>
          </cell>
          <cell r="C2158" t="str">
            <v>M2</v>
          </cell>
          <cell r="D2158">
            <v>17.72</v>
          </cell>
          <cell r="E2158">
            <v>6.14</v>
          </cell>
          <cell r="F2158">
            <v>11.47</v>
          </cell>
          <cell r="G2158">
            <v>7.0000000000000007E-2</v>
          </cell>
        </row>
        <row r="2159">
          <cell r="A2159" t="str">
            <v>95241</v>
          </cell>
          <cell r="B2159" t="str">
            <v>LASTRO DE CONCRETO MAGRO, APLICADO EM PISOS, LAJES SOBRE SOLO OU RADIERS, ESPESSURA DE 5 CM. AF_07/2016</v>
          </cell>
          <cell r="C2159" t="str">
            <v>M2</v>
          </cell>
          <cell r="D2159">
            <v>29.56</v>
          </cell>
          <cell r="E2159">
            <v>10.24</v>
          </cell>
          <cell r="F2159">
            <v>19.11</v>
          </cell>
          <cell r="G2159">
            <v>0.13</v>
          </cell>
        </row>
        <row r="2160">
          <cell r="A2160" t="str">
            <v>96616</v>
          </cell>
          <cell r="B2160" t="str">
            <v>LASTRO DE CONCRETO MAGRO, APLICADO EM BLOCOS DE COROAMENTO OU SAPATAS. AF_08/2017</v>
          </cell>
          <cell r="C2160" t="str">
            <v>M3</v>
          </cell>
          <cell r="D2160">
            <v>616.01</v>
          </cell>
          <cell r="E2160">
            <v>223.55</v>
          </cell>
          <cell r="F2160">
            <v>387.79</v>
          </cell>
          <cell r="G2160">
            <v>3.06</v>
          </cell>
        </row>
        <row r="2161">
          <cell r="A2161" t="str">
            <v>96617</v>
          </cell>
          <cell r="B2161" t="str">
            <v>LASTRO DE CONCRETO MAGRO, APLICADO EM BLOCOS DE COROAMENTO OU SAPATAS, ESPESSURA DE 3 CM. AF_08/2017</v>
          </cell>
          <cell r="C2161" t="str">
            <v>M2</v>
          </cell>
          <cell r="D2161">
            <v>18.46</v>
          </cell>
          <cell r="E2161">
            <v>6.72</v>
          </cell>
          <cell r="F2161">
            <v>11.63</v>
          </cell>
          <cell r="G2161">
            <v>7.0000000000000007E-2</v>
          </cell>
        </row>
        <row r="2162">
          <cell r="A2162" t="str">
            <v>96619</v>
          </cell>
          <cell r="B2162" t="str">
            <v>LASTRO DE CONCRETO MAGRO, APLICADO EM BLOCOS DE COROAMENTO OU SAPATAS, ESPESSURA DE 5 CM. AF_08/2017</v>
          </cell>
          <cell r="C2162" t="str">
            <v>M2</v>
          </cell>
          <cell r="D2162">
            <v>30.79</v>
          </cell>
          <cell r="E2162">
            <v>11.2</v>
          </cell>
          <cell r="F2162">
            <v>19.38</v>
          </cell>
          <cell r="G2162">
            <v>0.13</v>
          </cell>
        </row>
        <row r="2163">
          <cell r="A2163" t="str">
            <v>96620</v>
          </cell>
          <cell r="B2163" t="str">
            <v>LASTRO DE CONCRETO MAGRO, APLICADO EM PISOS, LAJES SOBRE SOLO OU RADIERS. AF_08/2017</v>
          </cell>
          <cell r="C2163" t="str">
            <v>M3</v>
          </cell>
          <cell r="D2163">
            <v>591.5</v>
          </cell>
          <cell r="E2163">
            <v>204.44</v>
          </cell>
          <cell r="F2163">
            <v>382.39</v>
          </cell>
          <cell r="G2163">
            <v>3.06</v>
          </cell>
        </row>
        <row r="2164">
          <cell r="A2164" t="str">
            <v>96621</v>
          </cell>
          <cell r="B2164" t="str">
            <v>LASTRO COM MATERIAL GRANULAR, APLICAÇÃO EM BLOCOS DE COROAMENTO, ESPESSURA DE *5 CM*. AF_08/2017</v>
          </cell>
          <cell r="C2164" t="str">
            <v>M3</v>
          </cell>
          <cell r="D2164">
            <v>194.15</v>
          </cell>
          <cell r="E2164">
            <v>86.85</v>
          </cell>
          <cell r="F2164">
            <v>107.17</v>
          </cell>
          <cell r="G2164">
            <v>0.13</v>
          </cell>
        </row>
        <row r="2165">
          <cell r="A2165" t="str">
            <v>96622</v>
          </cell>
          <cell r="B2165" t="str">
            <v>LASTRO COM MATERIAL GRANULAR, APLICADO EM PISOS OU LAJES SOBRE SOLO, ESPESSURA DE *5 CM*. AF_08/2017</v>
          </cell>
          <cell r="C2165" t="str">
            <v>M3</v>
          </cell>
          <cell r="D2165">
            <v>122.05</v>
          </cell>
          <cell r="E2165">
            <v>30.98</v>
          </cell>
          <cell r="F2165">
            <v>91.01</v>
          </cell>
          <cell r="G2165">
            <v>0.06</v>
          </cell>
        </row>
        <row r="2166">
          <cell r="A2166" t="str">
            <v>96623</v>
          </cell>
          <cell r="B2166" t="str">
            <v>LASTRO COM MATERIAL GRANULAR, APLICADO EM BLOCOS DE COROAMENTO, ESPESSURA DE *10 CM*. AF_08/2017</v>
          </cell>
          <cell r="C2166" t="str">
            <v>M3</v>
          </cell>
          <cell r="D2166">
            <v>177.38</v>
          </cell>
          <cell r="E2166">
            <v>73.78</v>
          </cell>
          <cell r="F2166">
            <v>103.47</v>
          </cell>
          <cell r="G2166">
            <v>0.13</v>
          </cell>
        </row>
        <row r="2167">
          <cell r="A2167" t="str">
            <v>96624</v>
          </cell>
          <cell r="B2167" t="str">
            <v>LASTRO COM MATERIAL GRANULAR (PEDRA BRITADA N.2), APLICADO EM PISOS OU LAJES SOBRE SOLO, ESPESSURA DE *10 CM*. AF_08/2017</v>
          </cell>
          <cell r="C2167" t="str">
            <v>M3</v>
          </cell>
          <cell r="D2167">
            <v>116.13</v>
          </cell>
          <cell r="E2167">
            <v>26.36</v>
          </cell>
          <cell r="F2167">
            <v>89.71</v>
          </cell>
          <cell r="G2167">
            <v>0.06</v>
          </cell>
        </row>
        <row r="2168">
          <cell r="A2168" t="str">
            <v>97082</v>
          </cell>
          <cell r="B2168" t="str">
            <v>ESCAVAÇÃO MANUAL DE VIGA DE BORDA PARA RADIER. AF_09/2021</v>
          </cell>
          <cell r="C2168" t="str">
            <v>M3</v>
          </cell>
          <cell r="D2168">
            <v>61.85</v>
          </cell>
          <cell r="E2168">
            <v>46.33</v>
          </cell>
          <cell r="F2168">
            <v>15.52</v>
          </cell>
          <cell r="G2168">
            <v>0</v>
          </cell>
        </row>
        <row r="2169">
          <cell r="A2169" t="str">
            <v>97083</v>
          </cell>
          <cell r="B2169" t="str">
            <v>COMPACTAÇÃO MECÂNICA DE SOLO PARA EXECUÇÃO DE RADIER, PISO DE CONCRETO OU LAJE SOBRE SOLO, COM COMPACTADOR DE SOLOS A PERCUSSÃO. AF_09/2021</v>
          </cell>
          <cell r="C2169" t="str">
            <v>M2</v>
          </cell>
          <cell r="D2169">
            <v>3.26</v>
          </cell>
          <cell r="E2169">
            <v>2.38</v>
          </cell>
          <cell r="F2169">
            <v>0.79</v>
          </cell>
          <cell r="G2169">
            <v>0.09</v>
          </cell>
        </row>
        <row r="2170">
          <cell r="A2170" t="str">
            <v>97084</v>
          </cell>
          <cell r="B2170" t="str">
            <v>COMPACTAÇÃO MECÂNICA DE SOLO PARA EXECUÇÃO DE RADIER, PISO DE CONCRETO OU LAJE SOBRE SOLO, COM COMPACTADOR DE SOLOS TIPO PLACA VIBRATÓRIA. AF_09/2021</v>
          </cell>
          <cell r="C2170" t="str">
            <v>M2</v>
          </cell>
          <cell r="D2170">
            <v>0.67</v>
          </cell>
          <cell r="E2170">
            <v>0.52</v>
          </cell>
          <cell r="F2170">
            <v>0.15</v>
          </cell>
          <cell r="G2170">
            <v>0</v>
          </cell>
        </row>
        <row r="2171">
          <cell r="A2171" t="str">
            <v>97086</v>
          </cell>
          <cell r="B2171" t="str">
            <v>FABRICAÇÃO, MONTAGEM E DESMONTAGEM DE FORMA PARA RADIER, PISO DE CONCRETO OU LAJE SOBRE SOLO, EM MADEIRA SERRADA, 4 UTILIZAÇÕES. AF_09/2021</v>
          </cell>
          <cell r="C2171" t="str">
            <v>M2</v>
          </cell>
          <cell r="D2171">
            <v>112.96</v>
          </cell>
          <cell r="E2171">
            <v>72.02</v>
          </cell>
          <cell r="F2171">
            <v>40.94</v>
          </cell>
          <cell r="G2171">
            <v>0</v>
          </cell>
        </row>
        <row r="2172">
          <cell r="A2172" t="str">
            <v>97087</v>
          </cell>
          <cell r="B2172" t="str">
            <v>CAMADA SEPARADORA PARA EXECUÇÃO DE RADIER, PISO DE CONCRETO OU LAJE SOBRE SOLO, EM LONA PLÁSTICA. AF_09/2021</v>
          </cell>
          <cell r="C2172" t="str">
            <v>M2</v>
          </cell>
          <cell r="D2172">
            <v>3.33</v>
          </cell>
          <cell r="E2172">
            <v>0.34</v>
          </cell>
          <cell r="F2172">
            <v>2.99</v>
          </cell>
          <cell r="G2172">
            <v>0</v>
          </cell>
        </row>
        <row r="2173">
          <cell r="A2173" t="str">
            <v>97088</v>
          </cell>
          <cell r="B2173" t="str">
            <v>ARMAÇÃO PARA EXECUÇÃO DE RADIER, PISO DE CONCRETO OU LAJE SOBRE SOLO, COM USO DE TELA Q-92. AF_09/2021</v>
          </cell>
          <cell r="C2173" t="str">
            <v>KG</v>
          </cell>
          <cell r="D2173">
            <v>18.329999999999998</v>
          </cell>
          <cell r="E2173">
            <v>1.07</v>
          </cell>
          <cell r="F2173">
            <v>17.260000000000002</v>
          </cell>
          <cell r="G2173">
            <v>0</v>
          </cell>
        </row>
        <row r="2174">
          <cell r="A2174" t="str">
            <v>97089</v>
          </cell>
          <cell r="B2174" t="str">
            <v>ARMAÇÃO PARA EXECUÇÃO DE RADIER, PISO DE CONCRETO OU LAJE SOBRE SOLO, COM USO DE TELA Q-113. AF_09/2021</v>
          </cell>
          <cell r="C2174" t="str">
            <v>KG</v>
          </cell>
          <cell r="D2174">
            <v>16.78</v>
          </cell>
          <cell r="E2174">
            <v>0.91</v>
          </cell>
          <cell r="F2174">
            <v>15.87</v>
          </cell>
          <cell r="G2174">
            <v>0</v>
          </cell>
        </row>
        <row r="2175">
          <cell r="A2175" t="str">
            <v>97090</v>
          </cell>
          <cell r="B2175" t="str">
            <v>ARMAÇÃO PARA EXECUÇÃO DE RADIER, PISO DE CONCRETO OU LAJE SOBRE SOLO, COM USO DE TELA Q-138. AF_09/2021</v>
          </cell>
          <cell r="C2175" t="str">
            <v>KG</v>
          </cell>
          <cell r="D2175">
            <v>16.47</v>
          </cell>
          <cell r="E2175">
            <v>0.78</v>
          </cell>
          <cell r="F2175">
            <v>15.69</v>
          </cell>
          <cell r="G2175">
            <v>0</v>
          </cell>
        </row>
        <row r="2176">
          <cell r="A2176" t="str">
            <v>97091</v>
          </cell>
          <cell r="B2176" t="str">
            <v>ARMAÇÃO PARA EXECUÇÃO DE RADIER, PISO DE CONCRETO OU LAJE SOBRE SOLO, COM USO DE TELA Q-159. AF_09/2021</v>
          </cell>
          <cell r="C2176" t="str">
            <v>KG</v>
          </cell>
          <cell r="D2176">
            <v>15.95</v>
          </cell>
          <cell r="E2176">
            <v>0.7</v>
          </cell>
          <cell r="F2176">
            <v>15.25</v>
          </cell>
          <cell r="G2176">
            <v>0</v>
          </cell>
        </row>
        <row r="2177">
          <cell r="A2177" t="str">
            <v>97092</v>
          </cell>
          <cell r="B2177" t="str">
            <v>ARMAÇÃO PARA EXECUÇÃO DE RADIER, PISO DE CONCRETO OU LAJE SOBRE SOLO, COM USO DE TELA Q-196. AF_09/2021</v>
          </cell>
          <cell r="C2177" t="str">
            <v>KG</v>
          </cell>
          <cell r="D2177">
            <v>15.45</v>
          </cell>
          <cell r="E2177">
            <v>0.59</v>
          </cell>
          <cell r="F2177">
            <v>14.86</v>
          </cell>
          <cell r="G2177">
            <v>0</v>
          </cell>
        </row>
        <row r="2178">
          <cell r="A2178" t="str">
            <v>97093</v>
          </cell>
          <cell r="B2178" t="str">
            <v>ARMAÇÃO PARA EXECUÇÃO DE RADIER, PISO DE CONCRETO OU LAJE SOBRE SOLO, COM USO DE TELA Q-283. AF_09/2021</v>
          </cell>
          <cell r="C2178" t="str">
            <v>KG</v>
          </cell>
          <cell r="D2178">
            <v>14.48</v>
          </cell>
          <cell r="E2178">
            <v>0.45</v>
          </cell>
          <cell r="F2178">
            <v>14.03</v>
          </cell>
          <cell r="G2178">
            <v>0</v>
          </cell>
        </row>
        <row r="2179">
          <cell r="A2179" t="str">
            <v>97096</v>
          </cell>
          <cell r="B2179" t="str">
            <v>CONCRETAGEM DE RADIER, PISO DE CONCRETO OU LAJE SOBRE SOLO, FCK 30 MPA - LANÇAMENTO, ADENSAMENTO E ACABAMENTO. AF_09/2021</v>
          </cell>
          <cell r="C2179" t="str">
            <v>M3</v>
          </cell>
          <cell r="D2179">
            <v>588.99</v>
          </cell>
          <cell r="E2179">
            <v>14.87</v>
          </cell>
          <cell r="F2179">
            <v>574.04999999999995</v>
          </cell>
          <cell r="G2179">
            <v>0.05</v>
          </cell>
        </row>
        <row r="2180">
          <cell r="A2180" t="str">
            <v>97097</v>
          </cell>
          <cell r="B2180" t="str">
            <v>ACABAMENTO POLIDO PARA PISO DE CONCRETO ARMADO OU LAJE SOBRE SOLO DE ALTA RESISTÊNCIA. AF_09/2021</v>
          </cell>
          <cell r="C2180" t="str">
            <v>M2</v>
          </cell>
          <cell r="D2180">
            <v>39.049999999999997</v>
          </cell>
          <cell r="E2180">
            <v>1.77</v>
          </cell>
          <cell r="F2180">
            <v>37.28</v>
          </cell>
          <cell r="G2180">
            <v>0</v>
          </cell>
        </row>
        <row r="2181">
          <cell r="A2181" t="str">
            <v>97101</v>
          </cell>
          <cell r="B2181" t="str">
            <v>EXECUÇÃO DE RADIER, ESPESSURA DE 10 CM, FCK = 30 MPA, COM USO DE FORMAS EM MADEIRA SERRADA. AF_09/2021</v>
          </cell>
          <cell r="C2181" t="str">
            <v>M2</v>
          </cell>
          <cell r="D2181">
            <v>170.09</v>
          </cell>
          <cell r="E2181">
            <v>18.03</v>
          </cell>
          <cell r="F2181">
            <v>151.97</v>
          </cell>
          <cell r="G2181">
            <v>0.09</v>
          </cell>
        </row>
        <row r="2182">
          <cell r="A2182" t="str">
            <v>97102</v>
          </cell>
          <cell r="B2182" t="str">
            <v>EXECUÇÃO DE RADIER, ESPESSURA DE 15 CM, FCK = 30 MPA, COM USO DE FORMAS EM MADEIRA SERRADA. AF_09/2021</v>
          </cell>
          <cell r="C2182" t="str">
            <v>M2</v>
          </cell>
          <cell r="D2182">
            <v>213.86</v>
          </cell>
          <cell r="E2182">
            <v>20.350000000000001</v>
          </cell>
          <cell r="F2182">
            <v>193.42</v>
          </cell>
          <cell r="G2182">
            <v>0.09</v>
          </cell>
        </row>
        <row r="2183">
          <cell r="A2183" t="str">
            <v>97103</v>
          </cell>
          <cell r="B2183" t="str">
            <v>EXECUÇÃO DE RADIER, ESPESSURA DE 20 CM, FCK = 30 MPA, COM USO DE FORMAS EM MADEIRA SERRADA. AF_09/2021</v>
          </cell>
          <cell r="C2183" t="str">
            <v>M2</v>
          </cell>
          <cell r="D2183">
            <v>253.49</v>
          </cell>
          <cell r="E2183">
            <v>22.64</v>
          </cell>
          <cell r="F2183">
            <v>230.76</v>
          </cell>
          <cell r="G2183">
            <v>0.09</v>
          </cell>
        </row>
        <row r="2184">
          <cell r="A2184" t="str">
            <v>100322</v>
          </cell>
          <cell r="B2184" t="str">
            <v>LASTRO COM MATERIAL GRANULAR (PEDRA BRITADA N.3), APLICADO EM PISOS OU LAJES SOBRE SOLO, ESPESSURA DE *10 CM*. AF_07/2019</v>
          </cell>
          <cell r="C2184" t="str">
            <v>M3</v>
          </cell>
          <cell r="D2184">
            <v>111.18</v>
          </cell>
          <cell r="E2184">
            <v>26.36</v>
          </cell>
          <cell r="F2184">
            <v>84.76</v>
          </cell>
          <cell r="G2184">
            <v>0.06</v>
          </cell>
        </row>
        <row r="2185">
          <cell r="A2185" t="str">
            <v>100323</v>
          </cell>
          <cell r="B2185" t="str">
            <v>LASTRO COM MATERIAL GRANULAR (AREIA MÉDIA), APLICADO EM PISOS OU LAJES SOBRE SOLO, ESPESSURA DE *10 CM*. AF_07/2019</v>
          </cell>
          <cell r="C2185" t="str">
            <v>M3</v>
          </cell>
          <cell r="D2185">
            <v>130.25</v>
          </cell>
          <cell r="E2185">
            <v>26.36</v>
          </cell>
          <cell r="F2185">
            <v>103.83</v>
          </cell>
          <cell r="G2185">
            <v>0.06</v>
          </cell>
        </row>
        <row r="2186">
          <cell r="A2186" t="str">
            <v>100324</v>
          </cell>
          <cell r="B2186" t="str">
            <v>LASTRO COM MATERIAL GRANULAR (PEDRA BRITADA N.1 E PEDRA BRITADA N.2), APLICADO EM PISOS OU LAJES SOBRE SOLO, ESPESSURA DE *10 CM*. AF_07/2019</v>
          </cell>
          <cell r="C2186" t="str">
            <v>M3</v>
          </cell>
          <cell r="D2186">
            <v>115.91</v>
          </cell>
          <cell r="E2186">
            <v>26.36</v>
          </cell>
          <cell r="F2186">
            <v>89.49</v>
          </cell>
          <cell r="G2186">
            <v>0.06</v>
          </cell>
        </row>
        <row r="2187">
          <cell r="A2187" t="str">
            <v>103072</v>
          </cell>
          <cell r="B2187" t="str">
            <v>EXECUÇÃO DE RADIER, ESPESSURA DE 25 CM, FCK = 30 MPA, COM USO DE FORMAS EM MADEIRA SERRADA. AF_09/2021</v>
          </cell>
          <cell r="C2187" t="str">
            <v>M2</v>
          </cell>
          <cell r="D2187">
            <v>300.91000000000003</v>
          </cell>
          <cell r="E2187">
            <v>24.96</v>
          </cell>
          <cell r="F2187">
            <v>275.86</v>
          </cell>
          <cell r="G2187">
            <v>0.09</v>
          </cell>
        </row>
        <row r="2188">
          <cell r="A2188" t="str">
            <v>103073</v>
          </cell>
          <cell r="B2188" t="str">
            <v>EXECUÇÃO DE RADIER, ESPESSURA DE 30 CM, FCK = 30 MPA, COM USO DE FORMAS EM MADEIRA SERRADA. AF_09/2021</v>
          </cell>
          <cell r="C2188" t="str">
            <v>M2</v>
          </cell>
          <cell r="D2188">
            <v>366.27</v>
          </cell>
          <cell r="E2188">
            <v>27.52</v>
          </cell>
          <cell r="F2188">
            <v>338.66</v>
          </cell>
          <cell r="G2188">
            <v>0.09</v>
          </cell>
        </row>
        <row r="2189">
          <cell r="A2189" t="str">
            <v>103074</v>
          </cell>
          <cell r="B2189" t="str">
            <v>EXECUÇÃO DE PISO DE CONCRETO, SEM ACABAMENTO SUPERFICIAL, ESPESSURA DE 15 CM, FCK = 30 MPA, COM USO DE FORMAS EM MADEIRA SERRADA. AF_09/2021</v>
          </cell>
          <cell r="C2189" t="str">
            <v>M2</v>
          </cell>
          <cell r="D2189">
            <v>165.87</v>
          </cell>
          <cell r="E2189">
            <v>16.54</v>
          </cell>
          <cell r="F2189">
            <v>149.24</v>
          </cell>
          <cell r="G2189">
            <v>0.09</v>
          </cell>
        </row>
        <row r="2190">
          <cell r="A2190" t="str">
            <v>103075</v>
          </cell>
          <cell r="B2190" t="str">
            <v>EXECUÇÃO DE PISO DE CONCRETO, COM ACABAMENTO SUPERFICIAL, ESPESSURA DE 15 CM, FCK = 30 MPA, COM USO DE FORMAS EM MADEIRA SERRADA. AF_09/2021</v>
          </cell>
          <cell r="C2190" t="str">
            <v>M2</v>
          </cell>
          <cell r="D2190">
            <v>204.92</v>
          </cell>
          <cell r="E2190">
            <v>18.309999999999999</v>
          </cell>
          <cell r="F2190">
            <v>186.52</v>
          </cell>
          <cell r="G2190">
            <v>0.09</v>
          </cell>
        </row>
        <row r="2191">
          <cell r="A2191" t="str">
            <v>103076</v>
          </cell>
          <cell r="B2191" t="str">
            <v>EXECUÇÃO DE LAJE SOBRE SOLO, ESPESSURA DE 10 CM, FCK = 30 MPA, COM USO DE FORMAS EM MADEIRA SERRADA. AF_09/2021</v>
          </cell>
          <cell r="C2191" t="str">
            <v>M2</v>
          </cell>
          <cell r="D2191">
            <v>146.52000000000001</v>
          </cell>
          <cell r="E2191">
            <v>15.82</v>
          </cell>
          <cell r="F2191">
            <v>130.61000000000001</v>
          </cell>
          <cell r="G2191">
            <v>0.09</v>
          </cell>
        </row>
        <row r="2192">
          <cell r="A2192" t="str">
            <v>103077</v>
          </cell>
          <cell r="B2192" t="str">
            <v>EXECUÇÃO DE LAJE SOBRE SOLO, ESPESSURA DE 15 CM, FCK = 30 MPA, COM USO DE FORMAS EM MADEIRA SERRADA. AF_09/2021</v>
          </cell>
          <cell r="C2192" t="str">
            <v>M2</v>
          </cell>
          <cell r="D2192">
            <v>190.29</v>
          </cell>
          <cell r="E2192">
            <v>18.14</v>
          </cell>
          <cell r="F2192">
            <v>172.06</v>
          </cell>
          <cell r="G2192">
            <v>0.09</v>
          </cell>
        </row>
        <row r="2193">
          <cell r="A2193" t="str">
            <v>103078</v>
          </cell>
          <cell r="B2193" t="str">
            <v>EXECUÇÃO DE LAJE SOBRE SOLO, ESPESSURA DE 20 CM, FCK = 30 MPA, COM USO DE FORMAS EM MADEIRA SERRADA. AF_09/2021</v>
          </cell>
          <cell r="C2193" t="str">
            <v>M2</v>
          </cell>
          <cell r="D2193">
            <v>229.92</v>
          </cell>
          <cell r="E2193">
            <v>20.43</v>
          </cell>
          <cell r="F2193">
            <v>209.4</v>
          </cell>
          <cell r="G2193">
            <v>0.09</v>
          </cell>
        </row>
        <row r="2194">
          <cell r="A2194" t="str">
            <v>103079</v>
          </cell>
          <cell r="B2194" t="str">
            <v>EXECUÇÃO DE LAJE SOBRE SOLO, ESPESSURA DE 25 CM, FCK = 30 MPA, COM USO DE FORMAS EM MADEIRA SERRADA. AF_09/2021</v>
          </cell>
          <cell r="C2194" t="str">
            <v>M2</v>
          </cell>
          <cell r="D2194">
            <v>277.33999999999997</v>
          </cell>
          <cell r="E2194">
            <v>22.75</v>
          </cell>
          <cell r="F2194">
            <v>254.5</v>
          </cell>
          <cell r="G2194">
            <v>0.09</v>
          </cell>
        </row>
        <row r="2195">
          <cell r="A2195" t="str">
            <v>103080</v>
          </cell>
          <cell r="B2195" t="str">
            <v>EXECUÇÃO DE LAJE SOBRE SOLO, ESPESSURA DE 30 CM, FCK = 30 MPA, COM USO DE FORMAS EM MADEIRA SERRADA. AF_09/2021</v>
          </cell>
          <cell r="C2195" t="str">
            <v>M2</v>
          </cell>
          <cell r="D2195">
            <v>342.7</v>
          </cell>
          <cell r="E2195">
            <v>25.3</v>
          </cell>
          <cell r="F2195">
            <v>317.31</v>
          </cell>
          <cell r="G2195">
            <v>0.09</v>
          </cell>
        </row>
        <row r="2196">
          <cell r="A2196" t="str">
            <v>92263</v>
          </cell>
          <cell r="B2196" t="str">
            <v>FABRICAÇÃO DE FÔRMA PARA PILARES E ESTRUTURAS SIMILARES, EM CHAPA DE MADEIRA COMPENSADA RESINADA, E = 17 MM. AF_09/2020</v>
          </cell>
          <cell r="C2196" t="str">
            <v>M2</v>
          </cell>
          <cell r="D2196">
            <v>199.28</v>
          </cell>
          <cell r="E2196">
            <v>36.049999999999997</v>
          </cell>
          <cell r="F2196">
            <v>163.13999999999999</v>
          </cell>
          <cell r="G2196">
            <v>0.02</v>
          </cell>
        </row>
        <row r="2197">
          <cell r="A2197" t="str">
            <v>92264</v>
          </cell>
          <cell r="B2197" t="str">
            <v>FABRICAÇÃO DE FÔRMA PARA PILARES E ESTRUTURAS SIMILARES, EM CHAPA DE MADEIRA COMPENSADA PLASTIFICADA, E = 18 MM. AF_09/2020</v>
          </cell>
          <cell r="C2197" t="str">
            <v>M2</v>
          </cell>
          <cell r="D2197">
            <v>278.25</v>
          </cell>
          <cell r="E2197">
            <v>36.04</v>
          </cell>
          <cell r="F2197">
            <v>242.12</v>
          </cell>
          <cell r="G2197">
            <v>0.02</v>
          </cell>
        </row>
        <row r="2198">
          <cell r="A2198" t="str">
            <v>92265</v>
          </cell>
          <cell r="B2198" t="str">
            <v>FABRICAÇÃO DE FÔRMA PARA VIGAS, EM CHAPA DE MADEIRA COMPENSADA RESINADA, E = 17 MM. AF_09/2020</v>
          </cell>
          <cell r="C2198" t="str">
            <v>M2</v>
          </cell>
          <cell r="D2198">
            <v>153.9</v>
          </cell>
          <cell r="E2198">
            <v>29.04</v>
          </cell>
          <cell r="F2198">
            <v>124.79</v>
          </cell>
          <cell r="G2198">
            <v>0.02</v>
          </cell>
        </row>
        <row r="2199">
          <cell r="A2199" t="str">
            <v>92266</v>
          </cell>
          <cell r="B2199" t="str">
            <v>FABRICAÇÃO DE FÔRMA PARA VIGAS, EM CHAPA DE MADEIRA COMPENSADA PLASTIFICADA, E = 18 MM. AF_09/2020</v>
          </cell>
          <cell r="C2199" t="str">
            <v>M2</v>
          </cell>
          <cell r="D2199">
            <v>221.64</v>
          </cell>
          <cell r="E2199">
            <v>29.03</v>
          </cell>
          <cell r="F2199">
            <v>192.54</v>
          </cell>
          <cell r="G2199">
            <v>0.02</v>
          </cell>
        </row>
        <row r="2200">
          <cell r="A2200" t="str">
            <v>92267</v>
          </cell>
          <cell r="B2200" t="str">
            <v>FABRICAÇÃO DE FÔRMA PARA LAJES, EM CHAPA DE MADEIRA COMPENSADA RESINADA, E = 17 MM. AF_09/2020</v>
          </cell>
          <cell r="C2200" t="str">
            <v>M2</v>
          </cell>
          <cell r="D2200">
            <v>90.52</v>
          </cell>
          <cell r="E2200">
            <v>0.84</v>
          </cell>
          <cell r="F2200">
            <v>89.68</v>
          </cell>
          <cell r="G2200">
            <v>0</v>
          </cell>
        </row>
        <row r="2201">
          <cell r="A2201" t="str">
            <v>92268</v>
          </cell>
          <cell r="B2201" t="str">
            <v>FABRICAÇÃO DE FÔRMA PARA LAJES, EM CHAPA DE MADEIRA COMPENSADA PLASTIFICADA, E = 18 MM. AF_09/2020</v>
          </cell>
          <cell r="C2201" t="str">
            <v>M2</v>
          </cell>
          <cell r="D2201">
            <v>152.58000000000001</v>
          </cell>
          <cell r="E2201">
            <v>0.84</v>
          </cell>
          <cell r="F2201">
            <v>151.74</v>
          </cell>
          <cell r="G2201">
            <v>0</v>
          </cell>
        </row>
        <row r="2202">
          <cell r="A2202" t="str">
            <v>92269</v>
          </cell>
          <cell r="B2202" t="str">
            <v>FABRICAÇÃO DE FÔRMA PARA PILARES E ESTRUTURAS SIMILARES, EM MADEIRA SERRADA, E=25 MM. AF_09/2020</v>
          </cell>
          <cell r="C2202" t="str">
            <v>M2</v>
          </cell>
          <cell r="D2202">
            <v>144.94999999999999</v>
          </cell>
          <cell r="E2202">
            <v>21</v>
          </cell>
          <cell r="F2202">
            <v>123.89</v>
          </cell>
          <cell r="G2202">
            <v>0.01</v>
          </cell>
        </row>
        <row r="2203">
          <cell r="A2203" t="str">
            <v>92270</v>
          </cell>
          <cell r="B2203" t="str">
            <v>FABRICAÇÃO DE FÔRMA PARA VIGAS, COM MADEIRA SERRADA, E = 25 MM. AF_09/2020</v>
          </cell>
          <cell r="C2203" t="str">
            <v>M2</v>
          </cell>
          <cell r="D2203">
            <v>117.44</v>
          </cell>
          <cell r="E2203">
            <v>26.08</v>
          </cell>
          <cell r="F2203">
            <v>91.28</v>
          </cell>
          <cell r="G2203">
            <v>0.02</v>
          </cell>
        </row>
        <row r="2204">
          <cell r="A2204" t="str">
            <v>92271</v>
          </cell>
          <cell r="B2204" t="str">
            <v>FABRICAÇÃO DE FÔRMA PARA LAJES, EM MADEIRA SERRADA, E=25 MM. AF_09/2020</v>
          </cell>
          <cell r="C2204" t="str">
            <v>M2</v>
          </cell>
          <cell r="D2204">
            <v>63.71</v>
          </cell>
          <cell r="E2204">
            <v>0.43</v>
          </cell>
          <cell r="F2204">
            <v>63.28</v>
          </cell>
          <cell r="G2204">
            <v>0</v>
          </cell>
        </row>
        <row r="2205">
          <cell r="A2205" t="str">
            <v>92272</v>
          </cell>
          <cell r="B2205" t="str">
            <v>FABRICAÇÃO DE ESCORAS DE VIGA DO TIPO GARFO, EM MADEIRA. AF_09/2020</v>
          </cell>
          <cell r="C2205" t="str">
            <v>M</v>
          </cell>
          <cell r="D2205">
            <v>41.48</v>
          </cell>
          <cell r="E2205">
            <v>4.97</v>
          </cell>
          <cell r="F2205">
            <v>36.49</v>
          </cell>
          <cell r="G2205">
            <v>0</v>
          </cell>
        </row>
        <row r="2206">
          <cell r="A2206" t="str">
            <v>92273</v>
          </cell>
          <cell r="B2206" t="str">
            <v>FABRICAÇÃO DE ESCORAS DO TIPO PONTALETE, EM MADEIRA, PARA PÉ-DIREITO SIMPLES. AF_09/2020</v>
          </cell>
          <cell r="C2206" t="str">
            <v>M</v>
          </cell>
          <cell r="D2206">
            <v>12.95</v>
          </cell>
          <cell r="E2206">
            <v>3.12</v>
          </cell>
          <cell r="F2206">
            <v>9.83</v>
          </cell>
          <cell r="G2206">
            <v>0</v>
          </cell>
        </row>
        <row r="2207">
          <cell r="A2207" t="str">
            <v>92409</v>
          </cell>
          <cell r="B2207" t="str">
            <v>MONTAGEM E DESMONTAGEM DE FÔRMA DE PILARES RETANGULARES E ESTRUTURAS SIMILARES, PÉ-DIREITO SIMPLES, EM MADEIRA SERRADA, 1 UTILIZAÇÃO. AF_09/2020</v>
          </cell>
          <cell r="C2207" t="str">
            <v>M2</v>
          </cell>
          <cell r="D2207">
            <v>237.79</v>
          </cell>
          <cell r="E2207">
            <v>91.64</v>
          </cell>
          <cell r="F2207">
            <v>146.09</v>
          </cell>
          <cell r="G2207">
            <v>0.01</v>
          </cell>
        </row>
        <row r="2208">
          <cell r="A2208" t="str">
            <v>92411</v>
          </cell>
          <cell r="B2208" t="str">
            <v>MONTAGEM E DESMONTAGEM DE FÔRMA DE PILARES RETANGULARES E ESTRUTURAS SIMILARES, PÉ-DIREITO SIMPLES, EM MADEIRA SERRADA, 2 UTILIZAÇÕES. AF_09/2020</v>
          </cell>
          <cell r="C2208" t="str">
            <v>M2</v>
          </cell>
          <cell r="D2208">
            <v>156.29</v>
          </cell>
          <cell r="E2208">
            <v>73.150000000000006</v>
          </cell>
          <cell r="F2208">
            <v>83.12</v>
          </cell>
          <cell r="G2208">
            <v>0</v>
          </cell>
        </row>
        <row r="2209">
          <cell r="A2209" t="str">
            <v>92413</v>
          </cell>
          <cell r="B2209" t="str">
            <v>MONTAGEM E DESMONTAGEM DE FÔRMA DE PILARES RETANGULARES E ESTRUTURAS SIMILARES, PÉ-DIREITO SIMPLES, EM MADEIRA SERRADA, 4 UTILIZAÇÕES. AF_09/2020</v>
          </cell>
          <cell r="C2209" t="str">
            <v>M2</v>
          </cell>
          <cell r="D2209">
            <v>101.14</v>
          </cell>
          <cell r="E2209">
            <v>53.5</v>
          </cell>
          <cell r="F2209">
            <v>47.63</v>
          </cell>
          <cell r="G2209">
            <v>0</v>
          </cell>
        </row>
        <row r="2210">
          <cell r="A2210" t="str">
            <v>92415</v>
          </cell>
          <cell r="B2210" t="str">
            <v>MONTAGEM E DESMONTAGEM DE FÔRMA DE PILARES RETANGULARES E ESTRUTURAS SIMILARES, PÉ-DIREITO SIMPLES, EM CHAPA DE MADEIRA COMPENSADA RESINADA, 2 UTILIZAÇÕES. AF_09/2020</v>
          </cell>
          <cell r="C2210" t="str">
            <v>M2</v>
          </cell>
          <cell r="D2210">
            <v>156.19</v>
          </cell>
          <cell r="E2210">
            <v>45.06</v>
          </cell>
          <cell r="F2210">
            <v>93.16</v>
          </cell>
          <cell r="G2210">
            <v>17.940000000000001</v>
          </cell>
        </row>
        <row r="2211">
          <cell r="A2211" t="str">
            <v>92417</v>
          </cell>
          <cell r="B2211" t="str">
            <v>MONTAGEM E DESMONTAGEM DE FÔRMA DE PILARES RETANGULARES E ESTRUTURAS SIMILARES, PÉ-DIREITO DUPLO, EM CHAPA DE MADEIRA COMPENSADA RESINADA, 2 UTILIZAÇÕES. AF_09/2020</v>
          </cell>
          <cell r="C2211" t="str">
            <v>M2</v>
          </cell>
          <cell r="D2211">
            <v>177.68</v>
          </cell>
          <cell r="E2211">
            <v>61.96</v>
          </cell>
          <cell r="F2211">
            <v>97.75</v>
          </cell>
          <cell r="G2211">
            <v>17.940000000000001</v>
          </cell>
        </row>
        <row r="2212">
          <cell r="A2212" t="str">
            <v>92419</v>
          </cell>
          <cell r="B2212" t="str">
            <v>MONTAGEM E DESMONTAGEM DE FÔRMA DE PILARES RETANGULARES E ESTRUTURAS SIMILARES, PÉ-DIREITO SIMPLES, EM CHAPA DE MADEIRA COMPENSADA RESINADA, 4 UTILIZAÇÕES. AF_09/2020</v>
          </cell>
          <cell r="C2212" t="str">
            <v>M2</v>
          </cell>
          <cell r="D2212">
            <v>96.35</v>
          </cell>
          <cell r="E2212">
            <v>29.6</v>
          </cell>
          <cell r="F2212">
            <v>48.8</v>
          </cell>
          <cell r="G2212">
            <v>17.940000000000001</v>
          </cell>
        </row>
        <row r="2213">
          <cell r="A2213" t="str">
            <v>92421</v>
          </cell>
          <cell r="B2213" t="str">
            <v>MONTAGEM E DESMONTAGEM DE FÔRMA DE PILARES RETANGULARES E ESTRUTURAS SIMILARES, PÉ-DIREITO DUPLO, EM CHAPA DE MADEIRA COMPENSADA RESINADA, 4 UTILIZAÇÕES. AF_09/2020</v>
          </cell>
          <cell r="C2213" t="str">
            <v>M2</v>
          </cell>
          <cell r="D2213">
            <v>112.82</v>
          </cell>
          <cell r="E2213">
            <v>42.58</v>
          </cell>
          <cell r="F2213">
            <v>52.29</v>
          </cell>
          <cell r="G2213">
            <v>17.940000000000001</v>
          </cell>
        </row>
        <row r="2214">
          <cell r="A2214" t="str">
            <v>92423</v>
          </cell>
          <cell r="B2214" t="str">
            <v>MONTAGEM E DESMONTAGEM DE FÔRMA DE PILARES RETANGULARES E ESTRUTURAS SIMILARES, PÉ-DIREITO SIMPLES, EM CHAPA DE MADEIRA COMPENSADA RESINADA, 6 UTILIZAÇÕES. AF_09/2020</v>
          </cell>
          <cell r="C2214" t="str">
            <v>M2</v>
          </cell>
          <cell r="D2214">
            <v>78.03</v>
          </cell>
          <cell r="E2214">
            <v>24.26</v>
          </cell>
          <cell r="F2214">
            <v>35.799999999999997</v>
          </cell>
          <cell r="G2214">
            <v>17.96</v>
          </cell>
        </row>
        <row r="2215">
          <cell r="A2215" t="str">
            <v>92425</v>
          </cell>
          <cell r="B2215" t="str">
            <v>MONTAGEM E DESMONTAGEM DE FÔRMA DE PILARES RETANGULARES E ESTRUTURAS SIMILARES, PÉ-DIREITO DUPLO, EM CHAPA DE MADEIRA COMPENSADA RESINADA, 6 UTILIZAÇÕES. AF_09/2020</v>
          </cell>
          <cell r="C2215" t="str">
            <v>M2</v>
          </cell>
          <cell r="D2215">
            <v>92.35</v>
          </cell>
          <cell r="E2215">
            <v>35.53</v>
          </cell>
          <cell r="F2215">
            <v>38.869999999999997</v>
          </cell>
          <cell r="G2215">
            <v>17.940000000000001</v>
          </cell>
        </row>
        <row r="2216">
          <cell r="A2216" t="str">
            <v>92427</v>
          </cell>
          <cell r="B2216" t="str">
            <v>MONTAGEM E DESMONTAGEM DE FÔRMA DE PILARES RETANGULARES E ESTRUTURAS SIMILARES, PÉ-DIREITO SIMPLES, EM CHAPA DE MADEIRA COMPENSADA RESINADA, 8 UTILIZAÇÕES. AF_09/2020</v>
          </cell>
          <cell r="C2216" t="str">
            <v>M2</v>
          </cell>
          <cell r="D2216">
            <v>68.760000000000005</v>
          </cell>
          <cell r="E2216">
            <v>21.55</v>
          </cell>
          <cell r="F2216">
            <v>29.25</v>
          </cell>
          <cell r="G2216">
            <v>17.95</v>
          </cell>
        </row>
        <row r="2217">
          <cell r="A2217" t="str">
            <v>92429</v>
          </cell>
          <cell r="B2217" t="str">
            <v>MONTAGEM E DESMONTAGEM DE FÔRMA DE PILARES RETANGULARES E ESTRUTURAS SIMILARES, PÉ-DIREITO DUPLO, EM CHAPA DE MADEIRA COMPENSADA RESINADA, 8 UTILIZAÇÕES. AF_09/2020</v>
          </cell>
          <cell r="C2217" t="str">
            <v>M2</v>
          </cell>
          <cell r="D2217">
            <v>82.04</v>
          </cell>
          <cell r="E2217">
            <v>32.01</v>
          </cell>
          <cell r="F2217">
            <v>32.07</v>
          </cell>
          <cell r="G2217">
            <v>17.95</v>
          </cell>
        </row>
        <row r="2218">
          <cell r="A2218" t="str">
            <v>92431</v>
          </cell>
          <cell r="B2218" t="str">
            <v>MONTAGEM E DESMONTAGEM DE FÔRMA DE PILARES RETANGULARES E ESTRUTURAS SIMILARES, PÉ-DIREITO SIMPLES, EM CHAPA DE MADEIRA COMPENSADA PLASTIFICADA, 10 UTILIZAÇÕES. AF_09/2020</v>
          </cell>
          <cell r="C2218" t="str">
            <v>M2</v>
          </cell>
          <cell r="D2218">
            <v>67.03</v>
          </cell>
          <cell r="E2218">
            <v>19.14</v>
          </cell>
          <cell r="F2218">
            <v>29.93</v>
          </cell>
          <cell r="G2218">
            <v>17.96</v>
          </cell>
        </row>
        <row r="2219">
          <cell r="A2219" t="str">
            <v>92433</v>
          </cell>
          <cell r="B2219" t="str">
            <v>MONTAGEM E DESMONTAGEM DE FÔRMA DE PILARES RETANGULARES E ESTRUTURAS SIMILARES, PÉ-DIREITO DUPLO, EM CHAPA DE MADEIRA COMPENSADA PLASTIFICADA, 10 UTILIZAÇÕES. AF_09/2020</v>
          </cell>
          <cell r="C2219" t="str">
            <v>M2</v>
          </cell>
          <cell r="D2219">
            <v>79.63</v>
          </cell>
          <cell r="E2219">
            <v>29.06</v>
          </cell>
          <cell r="F2219">
            <v>32.619999999999997</v>
          </cell>
          <cell r="G2219">
            <v>17.95</v>
          </cell>
        </row>
        <row r="2220">
          <cell r="A2220" t="str">
            <v>92435</v>
          </cell>
          <cell r="B2220" t="str">
            <v>MONTAGEM E DESMONTAGEM DE FÔRMA DE PILARES RETANGULARES E ESTRUTURAS SIMILARES, PÉ-DIREITO SIMPLES, EM CHAPA DE MADEIRA COMPENSADA PLASTIFICADA, 12 UTILIZAÇÕES. AF_09/2020</v>
          </cell>
          <cell r="C2220" t="str">
            <v>M2</v>
          </cell>
          <cell r="D2220">
            <v>63.3</v>
          </cell>
          <cell r="E2220">
            <v>18.21</v>
          </cell>
          <cell r="F2220">
            <v>27.13</v>
          </cell>
          <cell r="G2220">
            <v>17.96</v>
          </cell>
        </row>
        <row r="2221">
          <cell r="A2221" t="str">
            <v>92437</v>
          </cell>
          <cell r="B2221" t="str">
            <v>MONTAGEM E DESMONTAGEM DE FÔRMA DE PILARES RETANGULARES E ESTRUTURAS SIMILARES, PÉ-DIREITO DUPLO, EM CHAPA DE MADEIRA COMPENSADA PLASTIFICADA, 12 UTILIZAÇÕES. AF_09/2020</v>
          </cell>
          <cell r="C2221" t="str">
            <v>M2</v>
          </cell>
          <cell r="D2221">
            <v>75.48</v>
          </cell>
          <cell r="E2221">
            <v>27.81</v>
          </cell>
          <cell r="F2221">
            <v>29.72</v>
          </cell>
          <cell r="G2221">
            <v>17.95</v>
          </cell>
        </row>
        <row r="2222">
          <cell r="A2222" t="str">
            <v>92439</v>
          </cell>
          <cell r="B2222" t="str">
            <v>MONTAGEM E DESMONTAGEM DE FÔRMA DE PILARES RETANGULARES E ESTRUTURAS SIMILARES, PÉ-DIREITO SIMPLES, EM CHAPA DE MADEIRA COMPENSADA PLASTIFICADA, 14 UTILIZAÇÕES. AF_09/2020</v>
          </cell>
          <cell r="C2222" t="str">
            <v>M2</v>
          </cell>
          <cell r="D2222">
            <v>60.59</v>
          </cell>
          <cell r="E2222">
            <v>17.55</v>
          </cell>
          <cell r="F2222">
            <v>25.07</v>
          </cell>
          <cell r="G2222">
            <v>17.97</v>
          </cell>
        </row>
        <row r="2223">
          <cell r="A2223" t="str">
            <v>92441</v>
          </cell>
          <cell r="B2223" t="str">
            <v>MONTAGEM E DESMONTAGEM DE FÔRMA DE PILARES RETANGULARES E ESTRUTURAS SIMILARES, PÉ-DIREITO DUPLO, EM CHAPA DE MADEIRA COMPENSADA PLASTIFICADA, 14 UTILIZAÇÕES. AF_09/2020</v>
          </cell>
          <cell r="C2223" t="str">
            <v>M2</v>
          </cell>
          <cell r="D2223">
            <v>72.48</v>
          </cell>
          <cell r="E2223">
            <v>26.9</v>
          </cell>
          <cell r="F2223">
            <v>27.63</v>
          </cell>
          <cell r="G2223">
            <v>17.95</v>
          </cell>
        </row>
        <row r="2224">
          <cell r="A2224" t="str">
            <v>92443</v>
          </cell>
          <cell r="B2224" t="str">
            <v>MONTAGEM E DESMONTAGEM DE FÔRMA DE PILARES RETANGULARES E ESTRUTURAS SIMILARES, PÉ-DIREITO SIMPLES, EM CHAPA DE MADEIRA COMPENSADA PLASTIFICADA, 18 UTILIZAÇÕES. AF_09/2020</v>
          </cell>
          <cell r="C2224" t="str">
            <v>M2</v>
          </cell>
          <cell r="D2224">
            <v>54.66</v>
          </cell>
          <cell r="E2224">
            <v>16.350000000000001</v>
          </cell>
          <cell r="F2224">
            <v>20.329999999999998</v>
          </cell>
          <cell r="G2224">
            <v>17.98</v>
          </cell>
        </row>
        <row r="2225">
          <cell r="A2225" t="str">
            <v>92445</v>
          </cell>
          <cell r="B2225" t="str">
            <v>MONTAGEM E DESMONTAGEM DE FÔRMA DE PILARES RETANGULARES E ESTRUTURAS SIMILARES, PÉ-DIREITO DUPLO, EM CHAPA DE MADEIRA COMPENSADA PLASTIFICADA, 18 UTILIZAÇÕES. AF_09/2020</v>
          </cell>
          <cell r="C2225" t="str">
            <v>M2</v>
          </cell>
          <cell r="D2225">
            <v>66.12</v>
          </cell>
          <cell r="E2225">
            <v>25.4</v>
          </cell>
          <cell r="F2225">
            <v>22.75</v>
          </cell>
          <cell r="G2225">
            <v>17.97</v>
          </cell>
        </row>
        <row r="2226">
          <cell r="A2226" t="str">
            <v>92446</v>
          </cell>
          <cell r="B2226" t="str">
            <v>MONTAGEM E DESMONTAGEM DE FÔRMA DE VIGA, ESCORAMENTO COM PONTALETE DE MADEIRA, PÉ-DIREITO SIMPLES, EM MADEIRA SERRADA, 1 UTILIZAÇÃO. AF_09/2020</v>
          </cell>
          <cell r="C2226" t="str">
            <v>M2</v>
          </cell>
          <cell r="D2226">
            <v>226.58</v>
          </cell>
          <cell r="E2226">
            <v>89.56</v>
          </cell>
          <cell r="F2226">
            <v>136.94</v>
          </cell>
          <cell r="G2226">
            <v>0.02</v>
          </cell>
        </row>
        <row r="2227">
          <cell r="A2227" t="str">
            <v>92447</v>
          </cell>
          <cell r="B2227" t="str">
            <v>MONTAGEM E DESMONTAGEM DE FÔRMA DE VIGA, ESCORAMENTO COM PONTALETE DE MADEIRA, PÉ-DIREITO SIMPLES, EM MADEIRA SERRADA, 2 UTILIZAÇÕES. AF_09/2020</v>
          </cell>
          <cell r="C2227" t="str">
            <v>M2</v>
          </cell>
          <cell r="D2227">
            <v>161.24</v>
          </cell>
          <cell r="E2227">
            <v>68.86</v>
          </cell>
          <cell r="F2227">
            <v>92.34</v>
          </cell>
          <cell r="G2227">
            <v>0.01</v>
          </cell>
        </row>
        <row r="2228">
          <cell r="A2228" t="str">
            <v>92448</v>
          </cell>
          <cell r="B2228" t="str">
            <v>MONTAGEM E DESMONTAGEM DE FÔRMA DE VIGA, ESCORAMENTO COM PONTALETE DE MADEIRA, PÉ-DIREITO SIMPLES, EM MADEIRA SERRADA, 4 UTILIZAÇÕES. AF_09/2020</v>
          </cell>
          <cell r="C2228" t="str">
            <v>M2</v>
          </cell>
          <cell r="D2228">
            <v>128.5</v>
          </cell>
          <cell r="E2228">
            <v>56.06</v>
          </cell>
          <cell r="F2228">
            <v>72.42</v>
          </cell>
          <cell r="G2228">
            <v>0</v>
          </cell>
        </row>
        <row r="2229">
          <cell r="A2229" t="str">
            <v>92449</v>
          </cell>
          <cell r="B2229" t="str">
            <v>MONTAGEM E DESMONTAGEM DE FÔRMA DE VIGA, ESCORAMENTO COM GARFO DE MADEIRA, PÉ-DIREITO DUPLO, EM CHAPA DE MADEIRA RESINADA, 2 UTILIZAÇÕES. AF_09/2020</v>
          </cell>
          <cell r="C2229" t="str">
            <v>M2</v>
          </cell>
          <cell r="D2229">
            <v>304.05</v>
          </cell>
          <cell r="E2229">
            <v>74.64</v>
          </cell>
          <cell r="F2229">
            <v>229.3</v>
          </cell>
          <cell r="G2229">
            <v>0.01</v>
          </cell>
        </row>
        <row r="2230">
          <cell r="A2230" t="str">
            <v>92450</v>
          </cell>
          <cell r="B2230" t="str">
            <v>MONTAGEM E DESMONTAGEM DE FÔRMA DE VIGA, ESCORAMENTO METÁLICO, PÉ-DIREITO DUPLO, EM CHAPA DE MADEIRA RESINADA, 2 UTILIZAÇÕES. AF_09/2020</v>
          </cell>
          <cell r="C2230" t="str">
            <v>M2</v>
          </cell>
          <cell r="D2230">
            <v>385.03</v>
          </cell>
          <cell r="E2230">
            <v>72.75</v>
          </cell>
          <cell r="F2230">
            <v>92.95</v>
          </cell>
          <cell r="G2230">
            <v>219.3</v>
          </cell>
        </row>
        <row r="2231">
          <cell r="A2231" t="str">
            <v>92451</v>
          </cell>
          <cell r="B2231" t="str">
            <v>MONTAGEM E DESMONTAGEM DE FÔRMA DE VIGA, ESCORAMENTO COM GARFO DE MADEIRA, PÉ-DIREITO SIMPLES, EM CHAPA DE MADEIRA RESINADA, 2 UTILIZAÇÕES. AF_09/2020</v>
          </cell>
          <cell r="C2231" t="str">
            <v>M2</v>
          </cell>
          <cell r="D2231">
            <v>210.37</v>
          </cell>
          <cell r="E2231">
            <v>53.11</v>
          </cell>
          <cell r="F2231">
            <v>157.19</v>
          </cell>
          <cell r="G2231">
            <v>0.01</v>
          </cell>
        </row>
        <row r="2232">
          <cell r="A2232" t="str">
            <v>92452</v>
          </cell>
          <cell r="B2232" t="str">
            <v>MONTAGEM E DESMONTAGEM DE FÔRMA DE VIGA, ESCORAMENTO METÁLICO, PÉ-DIREITO SIMPLES, EM CHAPA DE MADEIRA RESINADA, 2 UTILIZAÇÕES. AF_09/2020</v>
          </cell>
          <cell r="C2232" t="str">
            <v>M2</v>
          </cell>
          <cell r="D2232">
            <v>186.21</v>
          </cell>
          <cell r="E2232">
            <v>59.13</v>
          </cell>
          <cell r="F2232">
            <v>94.15</v>
          </cell>
          <cell r="G2232">
            <v>32.9</v>
          </cell>
        </row>
        <row r="2233">
          <cell r="A2233" t="str">
            <v>92453</v>
          </cell>
          <cell r="B2233" t="str">
            <v>MONTAGEM E DESMONTAGEM DE FÔRMA DE VIGA, ESCORAMENTO COM GARFO DE MADEIRA, PÉ-DIREITO DUPLO, EM CHAPA DE MADEIRA RESINADA, 4 UTILIZAÇÕES. AF_09/2020</v>
          </cell>
          <cell r="C2233" t="str">
            <v>M2</v>
          </cell>
          <cell r="D2233">
            <v>258.89</v>
          </cell>
          <cell r="E2233">
            <v>64.86</v>
          </cell>
          <cell r="F2233">
            <v>193.95</v>
          </cell>
          <cell r="G2233">
            <v>0</v>
          </cell>
        </row>
        <row r="2234">
          <cell r="A2234" t="str">
            <v>92454</v>
          </cell>
          <cell r="B2234" t="str">
            <v>MONTAGEM E DESMONTAGEM DE FÔRMA DE VIGA, ESCORAMENTO METÁLICO, PÉ-DIREITO DUPLO, EM CHAPA DE MADEIRA RESINADA, 4 UTILIZAÇÕES. AF_09/2020</v>
          </cell>
          <cell r="C2234" t="str">
            <v>M2</v>
          </cell>
          <cell r="D2234">
            <v>347.94</v>
          </cell>
          <cell r="E2234">
            <v>62.61</v>
          </cell>
          <cell r="F2234">
            <v>66.010000000000005</v>
          </cell>
          <cell r="G2234">
            <v>219.3</v>
          </cell>
        </row>
        <row r="2235">
          <cell r="A2235" t="str">
            <v>92455</v>
          </cell>
          <cell r="B2235" t="str">
            <v>MONTAGEM E DESMONTAGEM DE FÔRMA DE VIGA, ESCORAMENTO COM GARFO DE MADEIRA, PÉ-DIREITO SIMPLES, EM CHAPA DE MADEIRA RESINADA, 4 UTILIZAÇÕES. AF_09/2020</v>
          </cell>
          <cell r="C2235" t="str">
            <v>M2</v>
          </cell>
          <cell r="D2235">
            <v>170.76</v>
          </cell>
          <cell r="E2235">
            <v>44.7</v>
          </cell>
          <cell r="F2235">
            <v>126.01</v>
          </cell>
          <cell r="G2235">
            <v>0</v>
          </cell>
        </row>
        <row r="2236">
          <cell r="A2236" t="str">
            <v>92456</v>
          </cell>
          <cell r="B2236" t="str">
            <v>MONTAGEM E DESMONTAGEM DE FÔRMA DE VIGA, ESCORAMENTO METÁLICO, PÉ-DIREITO SIMPLES, EM CHAPA DE MADEIRA RESINADA, 4 UTILIZAÇÕES. AF_09/2020</v>
          </cell>
          <cell r="C2236" t="str">
            <v>M2</v>
          </cell>
          <cell r="D2236">
            <v>149.04</v>
          </cell>
          <cell r="E2236">
            <v>50.01</v>
          </cell>
          <cell r="F2236">
            <v>66.12</v>
          </cell>
          <cell r="G2236">
            <v>32.89</v>
          </cell>
        </row>
        <row r="2237">
          <cell r="A2237" t="str">
            <v>92457</v>
          </cell>
          <cell r="B2237" t="str">
            <v>MONTAGEM E DESMONTAGEM DE FÔRMA DE VIGA, ESCORAMENTO COM GARFO DE MADEIRA, PÉ-DIREITO DUPLO, EM CHAPA DE MADEIRA RESINADA, 6 UTILIZAÇÕES. AF_09/2020</v>
          </cell>
          <cell r="C2237" t="str">
            <v>M2</v>
          </cell>
          <cell r="D2237">
            <v>222.68</v>
          </cell>
          <cell r="E2237">
            <v>56.97</v>
          </cell>
          <cell r="F2237">
            <v>165.64</v>
          </cell>
          <cell r="G2237">
            <v>0</v>
          </cell>
        </row>
        <row r="2238">
          <cell r="A2238" t="str">
            <v>92458</v>
          </cell>
          <cell r="B2238" t="str">
            <v>MONTAGEM E DESMONTAGEM DE FÔRMA DE VIGA, ESCORAMENTO METÁLICO, PÉ-DIREITO DUPLO, EM CHAPA DE MADEIRA RESINADA, 6 UTILIZAÇÕES. AF_12/2015</v>
          </cell>
          <cell r="C2238" t="str">
            <v>M2</v>
          </cell>
          <cell r="D2238">
            <v>325.02999999999997</v>
          </cell>
          <cell r="E2238">
            <v>55.36</v>
          </cell>
          <cell r="F2238">
            <v>50.38</v>
          </cell>
          <cell r="G2238">
            <v>219.28</v>
          </cell>
        </row>
        <row r="2239">
          <cell r="A2239" t="str">
            <v>92459</v>
          </cell>
          <cell r="B2239" t="str">
            <v>MONTAGEM E DESMONTAGEM DE FÔRMA DE VIGA, ESCORAMENTO COM GARFO DE MADEIRA, PÉ-DIREITO SIMPLES, EM CHAPA DE MADEIRA RESINADA, 6 UTILIZAÇÕES. AF_09/2020</v>
          </cell>
          <cell r="C2239" t="str">
            <v>M2</v>
          </cell>
          <cell r="D2239">
            <v>143.05000000000001</v>
          </cell>
          <cell r="E2239">
            <v>38.6</v>
          </cell>
          <cell r="F2239">
            <v>104.41</v>
          </cell>
          <cell r="G2239">
            <v>0</v>
          </cell>
        </row>
        <row r="2240">
          <cell r="A2240" t="str">
            <v>92460</v>
          </cell>
          <cell r="B2240" t="str">
            <v>MONTAGEM E DESMONTAGEM DE FÔRMA DE VIGA, ESCORAMENTO METÁLICO, PÉ-DIREITO SIMPLES, EM CHAPA DE MADEIRA RESINADA, 6 UTILIZAÇÕES. AF_09/2020</v>
          </cell>
          <cell r="C2240" t="str">
            <v>M2</v>
          </cell>
          <cell r="D2240">
            <v>119.74</v>
          </cell>
          <cell r="E2240">
            <v>43.75</v>
          </cell>
          <cell r="F2240">
            <v>49.73</v>
          </cell>
          <cell r="G2240">
            <v>26.25</v>
          </cell>
        </row>
        <row r="2241">
          <cell r="A2241" t="str">
            <v>92461</v>
          </cell>
          <cell r="B2241" t="str">
            <v>MONTAGEM E DESMONTAGEM DE FÔRMA DE VIGA, ESCORAMENTO COM GARFO DE MADEIRA, PÉ-DIREITO DUPLO, EM CHAPA DE MADEIRA RESINADA, 8 UTILIZAÇÕES. AF_09/2020</v>
          </cell>
          <cell r="C2241" t="str">
            <v>M2</v>
          </cell>
          <cell r="D2241">
            <v>204.42</v>
          </cell>
          <cell r="E2241">
            <v>52.06</v>
          </cell>
          <cell r="F2241">
            <v>152.30000000000001</v>
          </cell>
          <cell r="G2241">
            <v>0</v>
          </cell>
        </row>
        <row r="2242">
          <cell r="A2242" t="str">
            <v>92462</v>
          </cell>
          <cell r="B2242" t="str">
            <v>MONTAGEM E DESMONTAGEM DE FÔRMA DE VIGA, ESCORAMENTO METÁLICO, PÉ-DIREITO DUPLO, EM CHAPA DE MADEIRA RESINADA, 8 UTILIZAÇÕES. AF_09/2020</v>
          </cell>
          <cell r="C2242" t="str">
            <v>M2</v>
          </cell>
          <cell r="D2242">
            <v>311.13</v>
          </cell>
          <cell r="E2242">
            <v>50.03</v>
          </cell>
          <cell r="F2242">
            <v>41.81</v>
          </cell>
          <cell r="G2242">
            <v>219.28</v>
          </cell>
        </row>
        <row r="2243">
          <cell r="A2243" t="str">
            <v>92463</v>
          </cell>
          <cell r="B2243" t="str">
            <v>MONTAGEM E DESMONTAGEM DE FÔRMA DE VIGA, ESCORAMENTO COM GARFO DE MADEIRA, PÉ-DIREITO SIMPLES, EM CHAPA DE MADEIRA RESINADA, 8 UTILIZAÇÕES. AF_09/2020</v>
          </cell>
          <cell r="C2243" t="str">
            <v>M2</v>
          </cell>
          <cell r="D2243">
            <v>128.66</v>
          </cell>
          <cell r="E2243">
            <v>34.799999999999997</v>
          </cell>
          <cell r="F2243">
            <v>93.83</v>
          </cell>
          <cell r="G2243">
            <v>0</v>
          </cell>
        </row>
        <row r="2244">
          <cell r="A2244" t="str">
            <v>92464</v>
          </cell>
          <cell r="B2244" t="str">
            <v>MONTAGEM E DESMONTAGEM DE FÔRMA DE VIGA, ESCORAMENTO METÁLICO, PÉ-DIREITO SIMPLES, EM CHAPA DE MADEIRA RESINADA, 8 UTILIZAÇÕES. AF_09/2020</v>
          </cell>
          <cell r="C2244" t="str">
            <v>M2</v>
          </cell>
          <cell r="D2244">
            <v>113.13</v>
          </cell>
          <cell r="E2244">
            <v>39.31</v>
          </cell>
          <cell r="F2244">
            <v>40.9</v>
          </cell>
          <cell r="G2244">
            <v>32.909999999999997</v>
          </cell>
        </row>
        <row r="2245">
          <cell r="A2245" t="str">
            <v>92465</v>
          </cell>
          <cell r="B2245" t="str">
            <v>MONTAGEM E DESMONTAGEM DE FÔRMA DE VIGA, ESCORAMENTO COM GARFO DE MADEIRA, PÉ-DIREITO DUPLO, EM CHAPA DE MADEIRA PLASTIFICADA, 10 UTILIZAÇÕES. AF_09/2020</v>
          </cell>
          <cell r="C2245" t="str">
            <v>M2</v>
          </cell>
          <cell r="D2245">
            <v>164.83</v>
          </cell>
          <cell r="E2245">
            <v>43.25</v>
          </cell>
          <cell r="F2245">
            <v>121.54</v>
          </cell>
          <cell r="G2245">
            <v>0</v>
          </cell>
        </row>
        <row r="2246">
          <cell r="A2246" t="str">
            <v>92466</v>
          </cell>
          <cell r="B2246" t="str">
            <v>MONTAGEM E DESMONTAGEM DE FÔRMA DE VIGA, ESCORAMENTO METÁLICO, PÉ-DIREITO DUPLO, EM CHAPA DE MADEIRA PLASTIFICADA, 10 UTILIZAÇÕES. AF_09/2020</v>
          </cell>
          <cell r="C2246" t="str">
            <v>M2</v>
          </cell>
          <cell r="D2246">
            <v>307.18</v>
          </cell>
          <cell r="E2246">
            <v>44.71</v>
          </cell>
          <cell r="F2246">
            <v>43.19</v>
          </cell>
          <cell r="G2246">
            <v>219.28</v>
          </cell>
        </row>
        <row r="2247">
          <cell r="A2247" t="str">
            <v>92467</v>
          </cell>
          <cell r="B2247" t="str">
            <v>MONTAGEM E DESMONTAGEM DE FÔRMA DE VIGA, ESCORAMENTO COM GARFO DE MADEIRA, PÉ-DIREITO SIMPLES, EM CHAPA DE MADEIRA PLASTIFICADA, 10 UTILIZAÇÕES. AF_09/2020</v>
          </cell>
          <cell r="C2247" t="str">
            <v>M2</v>
          </cell>
          <cell r="D2247">
            <v>108.47</v>
          </cell>
          <cell r="E2247">
            <v>28.96</v>
          </cell>
          <cell r="F2247">
            <v>79.489999999999995</v>
          </cell>
          <cell r="G2247">
            <v>0</v>
          </cell>
        </row>
        <row r="2248">
          <cell r="A2248" t="str">
            <v>92468</v>
          </cell>
          <cell r="B2248" t="str">
            <v>MONTAGEM E DESMONTAGEM DE FÔRMA DE VIGA, ESCORAMENTO METÁLICO, PÉ-DIREITO SIMPLES, EM CHAPA DE MADEIRA PLASTIFICADA, 10 UTILIZAÇÕES. AF_09/2020</v>
          </cell>
          <cell r="C2248" t="str">
            <v>M2</v>
          </cell>
          <cell r="D2248">
            <v>109.62</v>
          </cell>
          <cell r="E2248">
            <v>34.79</v>
          </cell>
          <cell r="F2248">
            <v>41.91</v>
          </cell>
          <cell r="G2248">
            <v>32.92</v>
          </cell>
        </row>
        <row r="2249">
          <cell r="A2249" t="str">
            <v>92469</v>
          </cell>
          <cell r="B2249" t="str">
            <v>MONTAGEM E DESMONTAGEM DE FÔRMA DE VIGA, ESCORAMENTO COM GARFO DE MADEIRA, PÉ-DIREITO DUPLO, EM CHAPA DE MADEIRA PLASTIFICADA, 12 UTILIZAÇÕES. AF_09/2020</v>
          </cell>
          <cell r="C2249" t="str">
            <v>M2</v>
          </cell>
          <cell r="D2249">
            <v>149.46</v>
          </cell>
          <cell r="E2249">
            <v>39.56</v>
          </cell>
          <cell r="F2249">
            <v>109.87</v>
          </cell>
          <cell r="G2249">
            <v>0</v>
          </cell>
        </row>
        <row r="2250">
          <cell r="A2250" t="str">
            <v>92470</v>
          </cell>
          <cell r="B2250" t="str">
            <v>MONTAGEM E DESMONTAGEM DE FÔRMA DE VIGA, ESCORAMENTO METÁLICO, PÉ-DIREITO DUPLO, EM CHAPA DE MADEIRA PLASTIFICADA, 12 UTILIZAÇÕES. AF_09/2020</v>
          </cell>
          <cell r="C2250" t="str">
            <v>M2</v>
          </cell>
          <cell r="D2250">
            <v>299.58</v>
          </cell>
          <cell r="E2250">
            <v>41.21</v>
          </cell>
          <cell r="F2250">
            <v>39.090000000000003</v>
          </cell>
          <cell r="G2250">
            <v>219.28</v>
          </cell>
        </row>
        <row r="2251">
          <cell r="A2251" t="str">
            <v>92471</v>
          </cell>
          <cell r="B2251" t="str">
            <v>MONTAGEM E DESMONTAGEM DE FÔRMA DE VIGA, ESCORAMENTO COM GARFO DE MADEIRA, PÉ-DIREITO SIMPLES, EM CHAPA DE MADEIRA PLASTIFICADA, 12 UTILIZAÇÕES. AF_09/2020</v>
          </cell>
          <cell r="C2251" t="str">
            <v>M2</v>
          </cell>
          <cell r="D2251">
            <v>98.43</v>
          </cell>
          <cell r="E2251">
            <v>26.52</v>
          </cell>
          <cell r="F2251">
            <v>71.900000000000006</v>
          </cell>
          <cell r="G2251">
            <v>0</v>
          </cell>
        </row>
        <row r="2252">
          <cell r="A2252" t="str">
            <v>92472</v>
          </cell>
          <cell r="B2252" t="str">
            <v>MONTAGEM E DESMONTAGEM DE FÔRMA DE VIGA, ESCORAMENTO METÁLICO, PÉ-DIREITO SIMPLES, EM CHAPA DE MADEIRA PLASTIFICADA, 12 UTILIZAÇÕES. AF_09/2020</v>
          </cell>
          <cell r="C2252" t="str">
            <v>M2</v>
          </cell>
          <cell r="D2252">
            <v>102.81</v>
          </cell>
          <cell r="E2252">
            <v>32.03</v>
          </cell>
          <cell r="F2252">
            <v>37.86</v>
          </cell>
          <cell r="G2252">
            <v>32.92</v>
          </cell>
        </row>
        <row r="2253">
          <cell r="A2253" t="str">
            <v>92473</v>
          </cell>
          <cell r="B2253" t="str">
            <v>MONTAGEM E DESMONTAGEM DE FÔRMA DE VIGA, ESCORAMENTO COM GARFO DE MADEIRA, PÉ-DIREITO DUPLO, EM CHAPA DE MADEIRA PLASTIFICADA, 14 UTILIZAÇÕES. AF_09/2020</v>
          </cell>
          <cell r="C2253" t="str">
            <v>M2</v>
          </cell>
          <cell r="D2253">
            <v>137.13</v>
          </cell>
          <cell r="E2253">
            <v>36.33</v>
          </cell>
          <cell r="F2253">
            <v>100.77</v>
          </cell>
          <cell r="G2253">
            <v>0</v>
          </cell>
        </row>
        <row r="2254">
          <cell r="A2254" t="str">
            <v>92474</v>
          </cell>
          <cell r="B2254" t="str">
            <v>MONTAGEM E DESMONTAGEM DE FÔRMA DE VIGA, ESCORAMENTO METÁLICO, PÉ-DIREITO DUPLO, EM CHAPA DE MADEIRA PLASTIFICADA, 14 UTILIZAÇÕES. AF_09/2020</v>
          </cell>
          <cell r="C2254" t="str">
            <v>M2</v>
          </cell>
          <cell r="D2254">
            <v>293.14999999999998</v>
          </cell>
          <cell r="E2254">
            <v>38.020000000000003</v>
          </cell>
          <cell r="F2254">
            <v>35.82</v>
          </cell>
          <cell r="G2254">
            <v>219.31</v>
          </cell>
        </row>
        <row r="2255">
          <cell r="A2255" t="str">
            <v>92475</v>
          </cell>
          <cell r="B2255" t="str">
            <v>MONTAGEM E DESMONTAGEM DE FÔRMA DE VIGA, ESCORAMENTO COM GARFO DE MADEIRA, PÉ-DIREITO SIMPLES, EM CHAPA DE MADEIRA PLASTIFICADA, 14 UTILIZAÇÕES. AF_09/2020</v>
          </cell>
          <cell r="C2255" t="str">
            <v>M2</v>
          </cell>
          <cell r="D2255">
            <v>90.38</v>
          </cell>
          <cell r="E2255">
            <v>24.37</v>
          </cell>
          <cell r="F2255">
            <v>66</v>
          </cell>
          <cell r="G2255">
            <v>0</v>
          </cell>
        </row>
        <row r="2256">
          <cell r="A2256" t="str">
            <v>92476</v>
          </cell>
          <cell r="B2256" t="str">
            <v>MONTAGEM E DESMONTAGEM DE FÔRMA DE VIGA, ESCORAMENTO METÁLICO, PÉ-DIREITO SIMPLES, EM CHAPA DE MADEIRA PLASTIFICADA, 14 UTILIZAÇÕES. AF_09/2020</v>
          </cell>
          <cell r="C2256" t="str">
            <v>M2</v>
          </cell>
          <cell r="D2256">
            <v>97.15</v>
          </cell>
          <cell r="E2256">
            <v>29.53</v>
          </cell>
          <cell r="F2256">
            <v>34.700000000000003</v>
          </cell>
          <cell r="G2256">
            <v>32.92</v>
          </cell>
        </row>
        <row r="2257">
          <cell r="A2257" t="str">
            <v>92477</v>
          </cell>
          <cell r="B2257" t="str">
            <v>MONTAGEM E DESMONTAGEM DE FÔRMA DE VIGA, ESCORAMENTO COM GARFO DE MADEIRA, PÉ-DIREITO DUPLO, EM CHAPA DE MADEIRA PLASTIFICADA, 18 UTILIZAÇÕES. AF_09/2020</v>
          </cell>
          <cell r="C2257" t="str">
            <v>M2</v>
          </cell>
          <cell r="D2257">
            <v>110.46</v>
          </cell>
          <cell r="E2257">
            <v>30.14</v>
          </cell>
          <cell r="F2257">
            <v>80.3</v>
          </cell>
          <cell r="G2257">
            <v>0</v>
          </cell>
        </row>
        <row r="2258">
          <cell r="A2258" t="str">
            <v>92478</v>
          </cell>
          <cell r="B2258" t="str">
            <v>MONTAGEM E DESMONTAGEM DE FÔRMA DE VIGA, ESCORAMENTO METÁLICO, PÉ-DIREITO DUPLO, EM CHAPA DE MADEIRA PLASTIFICADA, 18 UTILIZAÇÕES. AF_09/2020</v>
          </cell>
          <cell r="C2258" t="str">
            <v>M2</v>
          </cell>
          <cell r="D2258">
            <v>280.14</v>
          </cell>
          <cell r="E2258">
            <v>32.15</v>
          </cell>
          <cell r="F2258">
            <v>28.68</v>
          </cell>
          <cell r="G2258">
            <v>219.31</v>
          </cell>
        </row>
        <row r="2259">
          <cell r="A2259" t="str">
            <v>92479</v>
          </cell>
          <cell r="B2259" t="str">
            <v>MONTAGEM E DESMONTAGEM DE FÔRMA DE VIGA, ESCORAMENTO COM GARFO DE MADEIRA, PÉ-DIREITO SIMPLES, EM CHAPA DE MADEIRA PLASTIFICADA, 18 UTILIZAÇÕES. AF_09/2020</v>
          </cell>
          <cell r="C2259" t="str">
            <v>M2</v>
          </cell>
          <cell r="D2259">
            <v>72.91</v>
          </cell>
          <cell r="E2259">
            <v>20.2</v>
          </cell>
          <cell r="F2259">
            <v>52.7</v>
          </cell>
          <cell r="G2259">
            <v>0</v>
          </cell>
        </row>
        <row r="2260">
          <cell r="A2260" t="str">
            <v>92480</v>
          </cell>
          <cell r="B2260" t="str">
            <v>MONTAGEM E DESMONTAGEM DE FÔRMA DE VIGA, ESCORAMENTO METÁLICO, PÉ-DIREITO SIMPLES, EM CHAPA DE MADEIRA PLASTIFICADA, 18 UTILIZAÇÕES. AF_09/2020</v>
          </cell>
          <cell r="C2260" t="str">
            <v>M2</v>
          </cell>
          <cell r="D2260">
            <v>85.51</v>
          </cell>
          <cell r="E2260">
            <v>24.93</v>
          </cell>
          <cell r="F2260">
            <v>27.63</v>
          </cell>
          <cell r="G2260">
            <v>32.950000000000003</v>
          </cell>
        </row>
        <row r="2261">
          <cell r="A2261" t="str">
            <v>92482</v>
          </cell>
          <cell r="B2261" t="str">
            <v>MONTAGEM E DESMONTAGEM DE FÔRMA DE LAJE MACIÇA, PÉ-DIREITO SIMPLES, EM MADEIRA SERRADA, 1 UTILIZAÇÃO. AF_09/2020</v>
          </cell>
          <cell r="C2261" t="str">
            <v>M2</v>
          </cell>
          <cell r="D2261">
            <v>244.74</v>
          </cell>
          <cell r="E2261">
            <v>97.1</v>
          </cell>
          <cell r="F2261">
            <v>147.63999999999999</v>
          </cell>
          <cell r="G2261">
            <v>0</v>
          </cell>
        </row>
        <row r="2262">
          <cell r="A2262" t="str">
            <v>92484</v>
          </cell>
          <cell r="B2262" t="str">
            <v>MONTAGEM E DESMONTAGEM DE FÔRMA DE LAJE MACIÇA, PÉ-DIREITO SIMPLES, EM MADEIRA SERRADA, 2 UTILIZAÇÕES. AF_09/2020</v>
          </cell>
          <cell r="C2262" t="str">
            <v>M2</v>
          </cell>
          <cell r="D2262">
            <v>176.22</v>
          </cell>
          <cell r="E2262">
            <v>80.3</v>
          </cell>
          <cell r="F2262">
            <v>95.92</v>
          </cell>
          <cell r="G2262">
            <v>0</v>
          </cell>
        </row>
        <row r="2263">
          <cell r="A2263" t="str">
            <v>92486</v>
          </cell>
          <cell r="B2263" t="str">
            <v>MONTAGEM E DESMONTAGEM DE FÔRMA DE LAJE MACIÇA, PÉ-DIREITO SIMPLES, EM MADEIRA SERRADA, 4 UTILIZAÇÕES. AF_09/2020</v>
          </cell>
          <cell r="C2263" t="str">
            <v>M2</v>
          </cell>
          <cell r="D2263">
            <v>130.84</v>
          </cell>
          <cell r="E2263">
            <v>66.38</v>
          </cell>
          <cell r="F2263">
            <v>64.459999999999994</v>
          </cell>
          <cell r="G2263">
            <v>0</v>
          </cell>
        </row>
        <row r="2264">
          <cell r="A2264" t="str">
            <v>92488</v>
          </cell>
          <cell r="B2264" t="str">
            <v>MONTAGEM E DESMONTAGEM DE FÔRMA DE LAJE NERVURADA COM CUBETA E ASSOALHO, PÉ-DIREITO DUPLO, EM CHAPA DE MADEIRA COMPENSADA RESINADA, 8 UTILIZAÇÕES. AF_09/2020</v>
          </cell>
          <cell r="C2264" t="str">
            <v>M2</v>
          </cell>
          <cell r="D2264">
            <v>134.66</v>
          </cell>
          <cell r="E2264">
            <v>35.96</v>
          </cell>
          <cell r="F2264">
            <v>38.03</v>
          </cell>
          <cell r="G2264">
            <v>60.67</v>
          </cell>
        </row>
        <row r="2265">
          <cell r="A2265" t="str">
            <v>92490</v>
          </cell>
          <cell r="B2265" t="str">
            <v>MONTAGEM E DESMONTAGEM DE FÔRMA DE LAJE NERVURADA COM CUBETA E ASSOALHO, PÉ-DIREITO SIMPLES, EM CHAPA DE MADEIRA COMPENSADA RESINADA, 8 UTILIZAÇÕES. AF_09/2020</v>
          </cell>
          <cell r="C2265" t="str">
            <v>M2</v>
          </cell>
          <cell r="D2265">
            <v>82.57</v>
          </cell>
          <cell r="E2265">
            <v>25.72</v>
          </cell>
          <cell r="F2265">
            <v>35.29</v>
          </cell>
          <cell r="G2265">
            <v>21.56</v>
          </cell>
        </row>
        <row r="2266">
          <cell r="A2266" t="str">
            <v>92492</v>
          </cell>
          <cell r="B2266" t="str">
            <v>MONTAGEM E DESMONTAGEM DE FÔRMA DE LAJE NERVURADA COM CUBETA E ASSOALHO, PÉ-DIREITO DUPLO, EM CHAPA DE MADEIRA COMPENSADA RESINADA, 10 UTILIZAÇÕES. AF_09/2020</v>
          </cell>
          <cell r="C2266" t="str">
            <v>M2</v>
          </cell>
          <cell r="D2266">
            <v>127.93</v>
          </cell>
          <cell r="E2266">
            <v>33.200000000000003</v>
          </cell>
          <cell r="F2266">
            <v>34.06</v>
          </cell>
          <cell r="G2266">
            <v>60.67</v>
          </cell>
        </row>
        <row r="2267">
          <cell r="A2267" t="str">
            <v>92494</v>
          </cell>
          <cell r="B2267" t="str">
            <v>MONTAGEM E DESMONTAGEM DE FÔRMA DE LAJE NERVURADA COM CUBETA E ASSOALHO, PÉ-DIREITO SIMPLES, EM CHAPA DE MADEIRA COMPENSADA RESINADA, 10 UTILIZAÇÕES. AF_09/2020</v>
          </cell>
          <cell r="C2267" t="str">
            <v>M2</v>
          </cell>
          <cell r="D2267">
            <v>76.86</v>
          </cell>
          <cell r="E2267">
            <v>23.75</v>
          </cell>
          <cell r="F2267">
            <v>31.56</v>
          </cell>
          <cell r="G2267">
            <v>21.55</v>
          </cell>
        </row>
        <row r="2268">
          <cell r="A2268" t="str">
            <v>92496</v>
          </cell>
          <cell r="B2268" t="str">
            <v>MONTAGEM E DESMONTAGEM DE FÔRMA DE LAJE NERVURADA COM CUBETA E ASSOALHO, PÉ-DIREITO DUPLO, EM CHAPA DE MADEIRA COMPENSADA RESINADA, 12 UTILIZAÇÕES. AF_09/2020</v>
          </cell>
          <cell r="C2268" t="str">
            <v>M2</v>
          </cell>
          <cell r="D2268">
            <v>122.53</v>
          </cell>
          <cell r="E2268">
            <v>30.7</v>
          </cell>
          <cell r="F2268">
            <v>31.17</v>
          </cell>
          <cell r="G2268">
            <v>60.66</v>
          </cell>
        </row>
        <row r="2269">
          <cell r="A2269" t="str">
            <v>92498</v>
          </cell>
          <cell r="B2269" t="str">
            <v>MONTAGEM E DESMONTAGEM DE FÔRMA DE LAJE NERVURADA COM CUBETA E ASSOALHO, PÉ-DIREITO SIMPLES, EM CHAPA DE MADEIRA COMPENSADA RESINADA, 12 UTILIZAÇÕES. AF_09/2020</v>
          </cell>
          <cell r="C2269" t="str">
            <v>M2</v>
          </cell>
          <cell r="D2269">
            <v>72.33</v>
          </cell>
          <cell r="E2269">
            <v>21.94</v>
          </cell>
          <cell r="F2269">
            <v>28.83</v>
          </cell>
          <cell r="G2269">
            <v>21.56</v>
          </cell>
        </row>
        <row r="2270">
          <cell r="A2270" t="str">
            <v>92500</v>
          </cell>
          <cell r="B2270" t="str">
            <v>MONTAGEM E DESMONTAGEM DE FÔRMA DE LAJE NERVURADA COM CUBETA E ASSOALHO, PÉ-DIREITO DUPLO, EM CHAPA DE MADEIRA COMPENSADA RESINADA, 14 UTILIZAÇÕES. AF_09/2020</v>
          </cell>
          <cell r="C2270" t="str">
            <v>M2</v>
          </cell>
          <cell r="D2270">
            <v>118.56</v>
          </cell>
          <cell r="E2270">
            <v>28.35</v>
          </cell>
          <cell r="F2270">
            <v>29.55</v>
          </cell>
          <cell r="G2270">
            <v>60.66</v>
          </cell>
        </row>
        <row r="2271">
          <cell r="A2271" t="str">
            <v>92502</v>
          </cell>
          <cell r="B2271" t="str">
            <v>MONTAGEM E DESMONTAGEM DE FÔRMA DE LAJE NERVURADA COM CUBETA E ASSOALHO, PÉ-DIREITO SIMPLES, EM CHAPA DE MADEIRA COMPENSADA RESINADA, 14 UTILIZAÇÕES. AF_09/2020</v>
          </cell>
          <cell r="C2271" t="str">
            <v>M2</v>
          </cell>
          <cell r="D2271">
            <v>69.22</v>
          </cell>
          <cell r="E2271">
            <v>20.260000000000002</v>
          </cell>
          <cell r="F2271">
            <v>27.4</v>
          </cell>
          <cell r="G2271">
            <v>21.56</v>
          </cell>
        </row>
        <row r="2272">
          <cell r="A2272" t="str">
            <v>92504</v>
          </cell>
          <cell r="B2272" t="str">
            <v>MONTAGEM E DESMONTAGEM DE FÔRMA DE LAJE NERVURADA COM CUBETA E ASSOALHO, PÉ-DIREITO DUPLO, EM CHAPA DE MADEIRA COMPENSADA RESINADA, 18 UTILIZAÇÕES. AF_09/2020</v>
          </cell>
          <cell r="C2272" t="str">
            <v>M2</v>
          </cell>
          <cell r="D2272">
            <v>71.930000000000007</v>
          </cell>
          <cell r="E2272">
            <v>24.22</v>
          </cell>
          <cell r="F2272">
            <v>26.33</v>
          </cell>
          <cell r="G2272">
            <v>21.38</v>
          </cell>
        </row>
        <row r="2273">
          <cell r="A2273" t="str">
            <v>92506</v>
          </cell>
          <cell r="B2273" t="str">
            <v>MONTAGEM E DESMONTAGEM DE FÔRMA DE LAJE NERVURADA COM CUBETA E ASSOALHO, PÉ-DIREITO SIMPLES, EM CHAPA DE MADEIRA COMPENSADA RESINADA, 18 UTILIZAÇÕES. AF_09/2020</v>
          </cell>
          <cell r="C2273" t="str">
            <v>M2</v>
          </cell>
          <cell r="D2273">
            <v>63.3</v>
          </cell>
          <cell r="E2273">
            <v>17.3</v>
          </cell>
          <cell r="F2273">
            <v>24.44</v>
          </cell>
          <cell r="G2273">
            <v>21.56</v>
          </cell>
        </row>
        <row r="2274">
          <cell r="A2274" t="str">
            <v>92508</v>
          </cell>
          <cell r="B2274" t="str">
            <v>MONTAGEM E DESMONTAGEM DE FÔRMA DE LAJE MACIÇA, PÉ-DIREITO DUPLO, EM CHAPA DE MADEIRA COMPENSADA RESINADA, 2 UTILIZAÇÕES. AF_09/2020</v>
          </cell>
          <cell r="C2274" t="str">
            <v>M2</v>
          </cell>
          <cell r="D2274">
            <v>142.91</v>
          </cell>
          <cell r="E2274">
            <v>28.06</v>
          </cell>
          <cell r="F2274">
            <v>71.2</v>
          </cell>
          <cell r="G2274">
            <v>43.65</v>
          </cell>
        </row>
        <row r="2275">
          <cell r="A2275" t="str">
            <v>92510</v>
          </cell>
          <cell r="B2275" t="str">
            <v>MONTAGEM E DESMONTAGEM DE FÔRMA DE LAJE MACIÇA, PÉ-DIREITO SIMPLES, EM CHAPA DE MADEIRA COMPENSADA RESINADA, 2 UTILIZAÇÕES. AF_09/2020</v>
          </cell>
          <cell r="C2275" t="str">
            <v>M2</v>
          </cell>
          <cell r="D2275">
            <v>89.05</v>
          </cell>
          <cell r="E2275">
            <v>16.420000000000002</v>
          </cell>
          <cell r="F2275">
            <v>68.09</v>
          </cell>
          <cell r="G2275">
            <v>4.54</v>
          </cell>
        </row>
        <row r="2276">
          <cell r="A2276" t="str">
            <v>92512</v>
          </cell>
          <cell r="B2276" t="str">
            <v>MONTAGEM E DESMONTAGEM DE FÔRMA DE LAJE MACIÇA, PÉ-DIREITO DUPLO, EM CHAPA DE MADEIRA COMPENSADA RESINADA, 4 UTILIZAÇÕES. AF_09/2020</v>
          </cell>
          <cell r="C2276" t="str">
            <v>M2</v>
          </cell>
          <cell r="D2276">
            <v>118.89</v>
          </cell>
          <cell r="E2276">
            <v>25.79</v>
          </cell>
          <cell r="F2276">
            <v>49.45</v>
          </cell>
          <cell r="G2276">
            <v>43.65</v>
          </cell>
        </row>
        <row r="2277">
          <cell r="A2277" t="str">
            <v>92514</v>
          </cell>
          <cell r="B2277" t="str">
            <v>MONTAGEM E DESMONTAGEM DE FÔRMA DE LAJE MACIÇA, PÉ-DIREITO SIMPLES, EM CHAPA DE MADEIRA COMPENSADA RESINADA, 4 UTILIZAÇÕES. AF_09/2020</v>
          </cell>
          <cell r="C2277" t="str">
            <v>M2</v>
          </cell>
          <cell r="D2277">
            <v>66.12</v>
          </cell>
          <cell r="E2277">
            <v>15.02</v>
          </cell>
          <cell r="F2277">
            <v>46.56</v>
          </cell>
          <cell r="G2277">
            <v>4.54</v>
          </cell>
        </row>
        <row r="2278">
          <cell r="A2278" t="str">
            <v>92515</v>
          </cell>
          <cell r="B2278" t="str">
            <v>MONTAGEM E DESMONTAGEM DE FÔRMA DE LAJE MACIÇA, PÉ-DIREITO DUPLO, EM CHAPA DE MADEIRA COMPENSADA RESINADA, 6 UTILIZAÇÕES. AF_09/2020</v>
          </cell>
          <cell r="C2278" t="str">
            <v>M2</v>
          </cell>
          <cell r="D2278">
            <v>107.75</v>
          </cell>
          <cell r="E2278">
            <v>23.76</v>
          </cell>
          <cell r="F2278">
            <v>40.32</v>
          </cell>
          <cell r="G2278">
            <v>43.67</v>
          </cell>
        </row>
        <row r="2279">
          <cell r="A2279" t="str">
            <v>92518</v>
          </cell>
          <cell r="B2279" t="str">
            <v>MONTAGEM E DESMONTAGEM DE FÔRMA DE LAJE MACIÇA, PÉ-DIREITO SIMPLES, EM CHAPA DE MADEIRA COMPENSADA RESINADA, 6 UTILIZAÇÕES. AF_09/2020</v>
          </cell>
          <cell r="C2279" t="str">
            <v>M2</v>
          </cell>
          <cell r="D2279">
            <v>56.03</v>
          </cell>
          <cell r="E2279">
            <v>13.83</v>
          </cell>
          <cell r="F2279">
            <v>37.65</v>
          </cell>
          <cell r="G2279">
            <v>4.55</v>
          </cell>
        </row>
        <row r="2280">
          <cell r="A2280" t="str">
            <v>92520</v>
          </cell>
          <cell r="B2280" t="str">
            <v>MONTAGEM E DESMONTAGEM DE FÔRMA DE LAJE MACIÇA, PÉ-DIREITO DUPLO, EM CHAPA DE MADEIRA COMPENSADA RESINADA, 8 UTILIZAÇÕES. AF_09/2020</v>
          </cell>
          <cell r="C2280" t="str">
            <v>M2</v>
          </cell>
          <cell r="D2280">
            <v>100.96</v>
          </cell>
          <cell r="E2280">
            <v>21.93</v>
          </cell>
          <cell r="F2280">
            <v>35.36</v>
          </cell>
          <cell r="G2280">
            <v>43.67</v>
          </cell>
        </row>
        <row r="2281">
          <cell r="A2281" t="str">
            <v>92522</v>
          </cell>
          <cell r="B2281" t="str">
            <v>MONTAGEM E DESMONTAGEM DE FÔRMA DE LAJE MACIÇA, PÉ-DIREITO SIMPLES, EM CHAPA DE MADEIRA COMPENSADA RESINADA, 8 UTILIZAÇÕES. AF_09/2020</v>
          </cell>
          <cell r="C2281" t="str">
            <v>M2</v>
          </cell>
          <cell r="D2281">
            <v>50.19</v>
          </cell>
          <cell r="E2281">
            <v>12.75</v>
          </cell>
          <cell r="F2281">
            <v>32.89</v>
          </cell>
          <cell r="G2281">
            <v>4.55</v>
          </cell>
        </row>
        <row r="2282">
          <cell r="A2282" t="str">
            <v>92524</v>
          </cell>
          <cell r="B2282" t="str">
            <v>MONTAGEM E DESMONTAGEM DE FÔRMA DE LAJE MACIÇA, PÉ-DIREITO DUPLO, EM CHAPA DE MADEIRA COMPENSADA PLASTIFICADA, 10 UTILIZAÇÕES. AF_09/2020</v>
          </cell>
          <cell r="C2282" t="str">
            <v>M2</v>
          </cell>
          <cell r="D2282">
            <v>101.92</v>
          </cell>
          <cell r="E2282">
            <v>20.239999999999998</v>
          </cell>
          <cell r="F2282">
            <v>38.020000000000003</v>
          </cell>
          <cell r="G2282">
            <v>43.66</v>
          </cell>
        </row>
        <row r="2283">
          <cell r="A2283" t="str">
            <v>92526</v>
          </cell>
          <cell r="B2283" t="str">
            <v>MONTAGEM E DESMONTAGEM DE FÔRMA DE LAJE MACIÇA, PÉ-DIREITO SIMPLES, EM CHAPA DE MADEIRA COMPENSADA PLASTIFICADA, 10 UTILIZAÇÕES. AF_09/2020</v>
          </cell>
          <cell r="C2283" t="str">
            <v>M2</v>
          </cell>
          <cell r="D2283">
            <v>52.05</v>
          </cell>
          <cell r="E2283">
            <v>11.76</v>
          </cell>
          <cell r="F2283">
            <v>35.75</v>
          </cell>
          <cell r="G2283">
            <v>4.54</v>
          </cell>
        </row>
        <row r="2284">
          <cell r="A2284" t="str">
            <v>92528</v>
          </cell>
          <cell r="B2284" t="str">
            <v>MONTAGEM E DESMONTAGEM DE FÔRMA DE LAJE MACIÇA, PÉ-DIREITO DUPLO, EM CHAPA DE MADEIRA COMPENSADA PLASTIFICADA, 12 UTILIZAÇÕES. AF_09/2020</v>
          </cell>
          <cell r="C2284" t="str">
            <v>M2</v>
          </cell>
          <cell r="D2284">
            <v>97.83</v>
          </cell>
          <cell r="E2284">
            <v>18.690000000000001</v>
          </cell>
          <cell r="F2284">
            <v>35.47</v>
          </cell>
          <cell r="G2284">
            <v>43.67</v>
          </cell>
        </row>
        <row r="2285">
          <cell r="A2285" t="str">
            <v>92530</v>
          </cell>
          <cell r="B2285" t="str">
            <v>MONTAGEM E DESMONTAGEM DE FÔRMA DE LAJE MACIÇA, PÉ-DIREITO SIMPLES, EM CHAPA DE MADEIRA COMPENSADA PLASTIFICADA, 12 UTILIZAÇÕES. AF_09/2020</v>
          </cell>
          <cell r="C2285" t="str">
            <v>M2</v>
          </cell>
          <cell r="D2285">
            <v>48.78</v>
          </cell>
          <cell r="E2285">
            <v>10.86</v>
          </cell>
          <cell r="F2285">
            <v>33.369999999999997</v>
          </cell>
          <cell r="G2285">
            <v>4.55</v>
          </cell>
        </row>
        <row r="2286">
          <cell r="A2286" t="str">
            <v>92532</v>
          </cell>
          <cell r="B2286" t="str">
            <v>MONTAGEM E DESMONTAGEM DE FÔRMA DE LAJE MACIÇA, PÉ-DIREITO DUPLO, EM CHAPA DE MADEIRA COMPENSADA PLASTIFICADA, 14 UTILIZAÇÕES. AF_09/2020</v>
          </cell>
          <cell r="C2286" t="str">
            <v>M2</v>
          </cell>
          <cell r="D2286">
            <v>94.37</v>
          </cell>
          <cell r="E2286">
            <v>17.28</v>
          </cell>
          <cell r="F2286">
            <v>33.43</v>
          </cell>
          <cell r="G2286">
            <v>43.66</v>
          </cell>
        </row>
        <row r="2287">
          <cell r="A2287" t="str">
            <v>92534</v>
          </cell>
          <cell r="B2287" t="str">
            <v>MONTAGEM E DESMONTAGEM DE FÔRMA DE LAJE MACIÇA, PÉ-DIREITO SIMPLES, EM CHAPA DE MADEIRA COMPENSADA PLASTIFICADA, 14 UTILIZAÇÕES. AF_09/2020</v>
          </cell>
          <cell r="C2287" t="str">
            <v>M2</v>
          </cell>
          <cell r="D2287">
            <v>46.07</v>
          </cell>
          <cell r="E2287">
            <v>10.029999999999999</v>
          </cell>
          <cell r="F2287">
            <v>31.5</v>
          </cell>
          <cell r="G2287">
            <v>4.54</v>
          </cell>
        </row>
        <row r="2288">
          <cell r="A2288" t="str">
            <v>92536</v>
          </cell>
          <cell r="B2288" t="str">
            <v>MONTAGEM E DESMONTAGEM DE FÔRMA DE LAJE MACIÇA, PÉ-DIREITO DUPLO, EM CHAPA DE MADEIRA COMPENSADA PLASTIFICADA, 18 UTILIZAÇÕES. AF_09/2020</v>
          </cell>
          <cell r="C2288" t="str">
            <v>M2</v>
          </cell>
          <cell r="D2288">
            <v>87.52</v>
          </cell>
          <cell r="E2288">
            <v>14.76</v>
          </cell>
          <cell r="F2288">
            <v>29.09</v>
          </cell>
          <cell r="G2288">
            <v>43.67</v>
          </cell>
        </row>
        <row r="2289">
          <cell r="A2289" t="str">
            <v>92538</v>
          </cell>
          <cell r="B2289" t="str">
            <v>MONTAGEM E DESMONTAGEM DE FÔRMA DE LAJE MACIÇA, PÉ-DIREITO SIMPLES, EM CHAPA DE MADEIRA COMPENSADA PLASTIFICADA, 18 UTILIZAÇÕES. AF_09/2020</v>
          </cell>
          <cell r="C2289" t="str">
            <v>M2</v>
          </cell>
          <cell r="D2289">
            <v>40.549999999999997</v>
          </cell>
          <cell r="E2289">
            <v>8.5399999999999991</v>
          </cell>
          <cell r="F2289">
            <v>27.46</v>
          </cell>
          <cell r="G2289">
            <v>4.55</v>
          </cell>
        </row>
        <row r="2290">
          <cell r="A2290" t="str">
            <v>96252</v>
          </cell>
          <cell r="B2290" t="str">
            <v>FABRICAÇÃO DE FÔRMA PARA PILARES CIRCULARES, EM CHAPA DE MADEIRA COMPENSADA RESINADA. AF_06/2017</v>
          </cell>
          <cell r="C2290" t="str">
            <v>M2</v>
          </cell>
          <cell r="D2290">
            <v>257.87</v>
          </cell>
          <cell r="E2290">
            <v>56.21</v>
          </cell>
          <cell r="F2290">
            <v>201.56</v>
          </cell>
          <cell r="G2290">
            <v>0.02</v>
          </cell>
        </row>
        <row r="2291">
          <cell r="A2291" t="str">
            <v>96257</v>
          </cell>
          <cell r="B2291" t="str">
            <v>MONTAGEM E DESMONTAGEM DE FÔRMA DE PILARES CIRCULARES, COM ÁREA MÉDIA DAS SEÇÕES MENOR OU IGUAL A 0,28 M², PÉ-DIREITO SIMPLES, EM MADEIRA, 2 UTILIZAÇÕES. AF_06/2017</v>
          </cell>
          <cell r="C2291" t="str">
            <v>M2</v>
          </cell>
          <cell r="D2291">
            <v>204.71</v>
          </cell>
          <cell r="E2291">
            <v>77.44</v>
          </cell>
          <cell r="F2291">
            <v>121.99</v>
          </cell>
          <cell r="G2291">
            <v>5.24</v>
          </cell>
        </row>
        <row r="2292">
          <cell r="A2292" t="str">
            <v>96258</v>
          </cell>
          <cell r="B2292" t="str">
            <v>MONTAGEM E DESMONTAGEM DE FÔRMA DE PILARES CIRCULARES, COM ÁREA MÉDIA DAS SEÇÕES MAIOR QUE 0,28 M², PÉ-DIREITO SIMPLES, EM MADEIRA, 2 UTILIZAÇÕES. AF_06/2017</v>
          </cell>
          <cell r="C2292" t="str">
            <v>M2</v>
          </cell>
          <cell r="D2292">
            <v>192.64</v>
          </cell>
          <cell r="E2292">
            <v>70.19</v>
          </cell>
          <cell r="F2292">
            <v>119.14</v>
          </cell>
          <cell r="G2292">
            <v>3.27</v>
          </cell>
        </row>
        <row r="2293">
          <cell r="A2293" t="str">
            <v>96259</v>
          </cell>
          <cell r="B2293" t="str">
            <v>MONTAGEM E DESMONTAGEM DE FÔRMA DE PILARES CIRCULARES, COM ÁREA MÉDIA DAS SEÇÕES MENOR OU IGUAL A 0,28 M², PÉ-DIREITO DUPLO, EM MADEIRA, 2 UTILIZAÇÕES. AF_06/2017</v>
          </cell>
          <cell r="C2293" t="str">
            <v>M2</v>
          </cell>
          <cell r="D2293">
            <v>226.9</v>
          </cell>
          <cell r="E2293">
            <v>97.21</v>
          </cell>
          <cell r="F2293">
            <v>126.98</v>
          </cell>
          <cell r="G2293">
            <v>2.67</v>
          </cell>
        </row>
        <row r="2294">
          <cell r="A2294" t="str">
            <v>96529</v>
          </cell>
          <cell r="B2294" t="str">
            <v>FABRICAÇÃO, MONTAGEM E DESMONTAGEM DE FÔRMA PARA SAPATA, EM MADEIRA SERRADA, E=25 MM, 1 UTILIZAÇÃO. AF_06/2017</v>
          </cell>
          <cell r="C2294" t="str">
            <v>M2</v>
          </cell>
          <cell r="D2294">
            <v>277.98</v>
          </cell>
          <cell r="E2294">
            <v>123.02</v>
          </cell>
          <cell r="F2294">
            <v>154.59</v>
          </cell>
          <cell r="G2294">
            <v>0.04</v>
          </cell>
        </row>
        <row r="2295">
          <cell r="A2295" t="str">
            <v>96530</v>
          </cell>
          <cell r="B2295" t="str">
            <v>FABRICAÇÃO, MONTAGEM E DESMONTAGEM DE FÔRMA PARA VIGA BALDRAME, EM MADEIRA SERRADA, E=25 MM, 1 UTILIZAÇÃO. AF_06/2017</v>
          </cell>
          <cell r="C2295" t="str">
            <v>M2</v>
          </cell>
          <cell r="D2295">
            <v>139.26</v>
          </cell>
          <cell r="E2295">
            <v>43.86</v>
          </cell>
          <cell r="F2295">
            <v>95.33</v>
          </cell>
          <cell r="G2295">
            <v>0</v>
          </cell>
        </row>
        <row r="2296">
          <cell r="A2296" t="str">
            <v>96531</v>
          </cell>
          <cell r="B2296" t="str">
            <v>FABRICAÇÃO, MONTAGEM E DESMONTAGEM DE FÔRMA PARA BLOCO DE COROAMENTO, EM MADEIRA SERRADA, E=25 MM, 2 UTILIZAÇÕES. AF_06/2017</v>
          </cell>
          <cell r="C2296" t="str">
            <v>M2</v>
          </cell>
          <cell r="D2296">
            <v>102.51</v>
          </cell>
          <cell r="E2296">
            <v>43.59</v>
          </cell>
          <cell r="F2296">
            <v>58.89</v>
          </cell>
          <cell r="G2296">
            <v>0</v>
          </cell>
        </row>
        <row r="2297">
          <cell r="A2297" t="str">
            <v>96532</v>
          </cell>
          <cell r="B2297" t="str">
            <v>FABRICAÇÃO, MONTAGEM E DESMONTAGEM DE FÔRMA PARA SAPATA, EM MADEIRA SERRADA, E=25 MM, 2 UTILIZAÇÕES. AF_06/2017</v>
          </cell>
          <cell r="C2297" t="str">
            <v>M2</v>
          </cell>
          <cell r="D2297">
            <v>181.61</v>
          </cell>
          <cell r="E2297">
            <v>92.92</v>
          </cell>
          <cell r="F2297">
            <v>88.51</v>
          </cell>
          <cell r="G2297">
            <v>0.01</v>
          </cell>
        </row>
        <row r="2298">
          <cell r="A2298" t="str">
            <v>96533</v>
          </cell>
          <cell r="B2298" t="str">
            <v>FABRICAÇÃO, MONTAGEM E DESMONTAGEM DE FÔRMA PARA VIGA BALDRAME, EM MADEIRA SERRADA, E=25 MM, 2 UTILIZAÇÕES. AF_06/2017</v>
          </cell>
          <cell r="C2298" t="str">
            <v>M2</v>
          </cell>
          <cell r="D2298">
            <v>89.56</v>
          </cell>
          <cell r="E2298">
            <v>35.96</v>
          </cell>
          <cell r="F2298">
            <v>53.57</v>
          </cell>
          <cell r="G2298">
            <v>0</v>
          </cell>
        </row>
        <row r="2299">
          <cell r="A2299" t="str">
            <v>96534</v>
          </cell>
          <cell r="B2299" t="str">
            <v>FABRICAÇÃO, MONTAGEM E DESMONTAGEM DE FÔRMA PARA BLOCO DE COROAMENTO, EM MADEIRA SERRADA, E=25 MM, 4 UTILIZAÇÕES. AF_06/2017</v>
          </cell>
          <cell r="C2299" t="str">
            <v>M2</v>
          </cell>
          <cell r="D2299">
            <v>74.95</v>
          </cell>
          <cell r="E2299">
            <v>39.28</v>
          </cell>
          <cell r="F2299">
            <v>35.65</v>
          </cell>
          <cell r="G2299">
            <v>0</v>
          </cell>
        </row>
        <row r="2300">
          <cell r="A2300" t="str">
            <v>96535</v>
          </cell>
          <cell r="B2300" t="str">
            <v>FABRICAÇÃO, MONTAGEM E DESMONTAGEM DE FÔRMA PARA SAPATA, EM MADEIRA SERRADA, E=25 MM, 4 UTILIZAÇÕES. AF_06/2017</v>
          </cell>
          <cell r="C2300" t="str">
            <v>M2</v>
          </cell>
          <cell r="D2300">
            <v>131.4</v>
          </cell>
          <cell r="E2300">
            <v>77.209999999999994</v>
          </cell>
          <cell r="F2300">
            <v>54.1</v>
          </cell>
          <cell r="G2300">
            <v>0</v>
          </cell>
        </row>
        <row r="2301">
          <cell r="A2301" t="str">
            <v>96536</v>
          </cell>
          <cell r="B2301" t="str">
            <v>FABRICAÇÃO, MONTAGEM E DESMONTAGEM DE FÔRMA PARA VIGA BALDRAME, EM MADEIRA SERRADA, E=25 MM, 4 UTILIZAÇÕES. AF_06/2017</v>
          </cell>
          <cell r="C2301" t="str">
            <v>M2</v>
          </cell>
          <cell r="D2301">
            <v>63.71</v>
          </cell>
          <cell r="E2301">
            <v>31.84</v>
          </cell>
          <cell r="F2301">
            <v>31.86</v>
          </cell>
          <cell r="G2301">
            <v>0</v>
          </cell>
        </row>
        <row r="2302">
          <cell r="A2302" t="str">
            <v>96537</v>
          </cell>
          <cell r="B2302" t="str">
            <v>FABRICAÇÃO, MONTAGEM E DESMONTAGEM DE FÔRMA PARA BLOCO DE COROAMENTO, EM CHAPA DE MADEIRA COMPENSADA RESINADA, E=17 MM, 2 UTILIZAÇÕES. AF_06/2017</v>
          </cell>
          <cell r="C2302" t="str">
            <v>M2</v>
          </cell>
          <cell r="D2302">
            <v>192.72</v>
          </cell>
          <cell r="E2302">
            <v>71.95</v>
          </cell>
          <cell r="F2302">
            <v>120.71</v>
          </cell>
          <cell r="G2302">
            <v>0.01</v>
          </cell>
        </row>
        <row r="2303">
          <cell r="A2303" t="str">
            <v>96538</v>
          </cell>
          <cell r="B2303" t="str">
            <v>FABRICAÇÃO, MONTAGEM E DESMONTAGEM DE FÔRMA PARA SAPATA, EM CHAPA DE MADEIRA COMPENSADA RESINADA, E=17 MM, 2 UTILIZAÇÕES. AF_06/2017</v>
          </cell>
          <cell r="C2303" t="str">
            <v>M2</v>
          </cell>
          <cell r="D2303">
            <v>284.44</v>
          </cell>
          <cell r="E2303">
            <v>132.66999999999999</v>
          </cell>
          <cell r="F2303">
            <v>151.59</v>
          </cell>
          <cell r="G2303">
            <v>0.03</v>
          </cell>
        </row>
        <row r="2304">
          <cell r="A2304" t="str">
            <v>96539</v>
          </cell>
          <cell r="B2304" t="str">
            <v>FABRICAÇÃO, MONTAGEM E DESMONTAGEM DE FÔRMA PARA VIGA BALDRAME, EM CHAPA DE MADEIRA COMPENSADA RESINADA, E=17 MM, 2 UTILIZAÇÕES. AF_06/2017</v>
          </cell>
          <cell r="C2304" t="str">
            <v>M2</v>
          </cell>
          <cell r="D2304">
            <v>138.69999999999999</v>
          </cell>
          <cell r="E2304">
            <v>54.03</v>
          </cell>
          <cell r="F2304">
            <v>84.65</v>
          </cell>
          <cell r="G2304">
            <v>0</v>
          </cell>
        </row>
        <row r="2305">
          <cell r="A2305" t="str">
            <v>96540</v>
          </cell>
          <cell r="B2305" t="str">
            <v>FABRICAÇÃO, MONTAGEM E DESMONTAGEM DE FÔRMA PARA BLOCO DE COROAMENTO, EM CHAPA DE MADEIRA COMPENSADA RESINADA, E=17 MM, 4 UTILIZAÇÕES. AF_06/2017</v>
          </cell>
          <cell r="C2305" t="str">
            <v>M2</v>
          </cell>
          <cell r="D2305">
            <v>132.38</v>
          </cell>
          <cell r="E2305">
            <v>61.51</v>
          </cell>
          <cell r="F2305">
            <v>70.849999999999994</v>
          </cell>
          <cell r="G2305">
            <v>0</v>
          </cell>
        </row>
        <row r="2306">
          <cell r="A2306" t="str">
            <v>96541</v>
          </cell>
          <cell r="B2306" t="str">
            <v>FABRICAÇÃO, MONTAGEM E DESMONTAGEM DE FÔRMA PARA SAPATA, EM CHAPA DE MADEIRA COMPENSADA RESINADA, E=17 MM, 4 UTILIZAÇÕES. AF_06/2017</v>
          </cell>
          <cell r="C2306" t="str">
            <v>M2</v>
          </cell>
          <cell r="D2306">
            <v>196.48</v>
          </cell>
          <cell r="E2306">
            <v>105.83</v>
          </cell>
          <cell r="F2306">
            <v>90.56</v>
          </cell>
          <cell r="G2306">
            <v>0.01</v>
          </cell>
        </row>
        <row r="2307">
          <cell r="A2307" t="str">
            <v>96542</v>
          </cell>
          <cell r="B2307" t="str">
            <v>FABRICAÇÃO, MONTAGEM E DESMONTAGEM DE FÔRMA PARA VIGA BALDRAME, EM CHAPA DE MADEIRA COMPENSADA RESINADA, E=17 MM, 4 UTILIZAÇÕES. AF_06/2017</v>
          </cell>
          <cell r="C2307" t="str">
            <v>M2</v>
          </cell>
          <cell r="D2307">
            <v>99.24</v>
          </cell>
          <cell r="E2307">
            <v>48.61</v>
          </cell>
          <cell r="F2307">
            <v>50.62</v>
          </cell>
          <cell r="G2307">
            <v>0</v>
          </cell>
        </row>
        <row r="2308">
          <cell r="A2308" t="str">
            <v>96543</v>
          </cell>
          <cell r="B2308" t="str">
            <v>ARMAÇÃO DE BLOCO, VIGA BALDRAME E SAPATA UTILIZANDO AÇO CA-60 DE 5 MM - MONTAGEM. AF_06/2017</v>
          </cell>
          <cell r="C2308" t="str">
            <v>KG</v>
          </cell>
          <cell r="D2308">
            <v>17.84</v>
          </cell>
          <cell r="E2308">
            <v>6.23</v>
          </cell>
          <cell r="F2308">
            <v>11.61</v>
          </cell>
          <cell r="G2308">
            <v>0</v>
          </cell>
        </row>
        <row r="2309">
          <cell r="A2309" t="str">
            <v>97747</v>
          </cell>
          <cell r="B2309" t="str">
            <v>MONTAGEM E DESMONTAGEM DE FÔRMA DE PILARES CIRCULARES, COM ÁREA MÉDIA DAS SEÇÕES MAIOR QUE 0,28 M², PÉ-DIREITO DUPLO, EM MADEIRA, 2 UTILIZAÇÕES.  AF_06/2017</v>
          </cell>
          <cell r="C2309" t="str">
            <v>M2</v>
          </cell>
          <cell r="D2309">
            <v>211.88</v>
          </cell>
          <cell r="E2309">
            <v>86.69</v>
          </cell>
          <cell r="F2309">
            <v>123.49</v>
          </cell>
          <cell r="G2309">
            <v>1.66</v>
          </cell>
        </row>
        <row r="2310">
          <cell r="A2310" t="str">
            <v>101791</v>
          </cell>
          <cell r="B2310" t="str">
            <v>FABRICAÇÃO DE ESCORAS DO TIPO PONTALETE, EM MADEIRA, PARA PÉ-DIREITO DUPLO. AF_09/2020</v>
          </cell>
          <cell r="C2310" t="str">
            <v>M</v>
          </cell>
          <cell r="D2310">
            <v>21.34</v>
          </cell>
          <cell r="E2310">
            <v>1.75</v>
          </cell>
          <cell r="F2310">
            <v>19.59</v>
          </cell>
          <cell r="G2310">
            <v>0</v>
          </cell>
        </row>
        <row r="2311">
          <cell r="A2311" t="str">
            <v>101792</v>
          </cell>
          <cell r="B2311" t="str">
            <v>ESCORAMENTO DE FÔRMAS DE LAJE EM MADEIRA NÃO APARELHADA, PÉ-DIREITO SIMPLES, INCLUSO TRAVAMENTO, 4 UTILIZAÇÕES. AF_09/2020</v>
          </cell>
          <cell r="C2311" t="str">
            <v>M3</v>
          </cell>
          <cell r="D2311">
            <v>14.11</v>
          </cell>
          <cell r="E2311">
            <v>5.82</v>
          </cell>
          <cell r="F2311">
            <v>8.2899999999999991</v>
          </cell>
          <cell r="G2311">
            <v>0</v>
          </cell>
        </row>
        <row r="2312">
          <cell r="A2312" t="str">
            <v>101793</v>
          </cell>
          <cell r="B2312" t="str">
            <v>ESCORAMENTO DE FÔRMAS DE LAJE EM MADEIRA NÃO APARELHADA, PÉ-DIREITO DUPLO, INCLUSO TRAVAMENTO, 4 UTILIZAÇÕES. AF_09/2020</v>
          </cell>
          <cell r="C2312" t="str">
            <v>M3</v>
          </cell>
          <cell r="D2312">
            <v>21.76</v>
          </cell>
          <cell r="E2312">
            <v>7.79</v>
          </cell>
          <cell r="F2312">
            <v>13.97</v>
          </cell>
          <cell r="G2312">
            <v>0</v>
          </cell>
        </row>
        <row r="2313">
          <cell r="A2313" t="str">
            <v>101969</v>
          </cell>
          <cell r="B2313" t="str">
            <v>FABRICAÇÃO DE FÔRMA PARA ESCADAS, COM 2 LANCES EM "U" E LAJE PLANA, EM CHAPA DE MADEIRA COMPENSADA PLASTIFICADA, E=18 MM. AF_11/2020</v>
          </cell>
          <cell r="C2313" t="str">
            <v>M2</v>
          </cell>
          <cell r="D2313">
            <v>249.35</v>
          </cell>
          <cell r="E2313">
            <v>22.28</v>
          </cell>
          <cell r="F2313">
            <v>227.01</v>
          </cell>
          <cell r="G2313">
            <v>0</v>
          </cell>
        </row>
        <row r="2314">
          <cell r="A2314" t="str">
            <v>101971</v>
          </cell>
          <cell r="B2314" t="str">
            <v>FABRICAÇÃO DE FÔRMA PARA ESCADAS, COM 2 LANCES EM "U" E LAJE PLANA, EM CHAPA DE MADEIRA COMPENSADA RESINADA, E= 17 MM. AF_11/2020</v>
          </cell>
          <cell r="C2314" t="str">
            <v>M2</v>
          </cell>
          <cell r="D2314">
            <v>178.54</v>
          </cell>
          <cell r="E2314">
            <v>22.28</v>
          </cell>
          <cell r="F2314">
            <v>156.19999999999999</v>
          </cell>
          <cell r="G2314">
            <v>0</v>
          </cell>
        </row>
        <row r="2315">
          <cell r="A2315" t="str">
            <v>101973</v>
          </cell>
          <cell r="B2315" t="str">
            <v>FABRICAÇÃO DE FÔRMA PARA ESCADAS, COM 2 LANCES EM "U" E LAJE PLANA, EM MADEIRA SERRADA, E=25 MM. AF_11/2020</v>
          </cell>
          <cell r="C2315" t="str">
            <v>M2</v>
          </cell>
          <cell r="D2315">
            <v>139.9</v>
          </cell>
          <cell r="E2315">
            <v>24.25</v>
          </cell>
          <cell r="F2315">
            <v>115.6</v>
          </cell>
          <cell r="G2315">
            <v>0.01</v>
          </cell>
        </row>
        <row r="2316">
          <cell r="A2316" t="str">
            <v>101974</v>
          </cell>
          <cell r="B2316" t="str">
            <v>MONTAGEM E DESMONTAGEM DE FÔRMA PARA ESCADAS, COM 2 LANCES EM "U" E LAJE PLANA, EM MADEIRA SERRADA, 1 UTILIZAÇÃO. AF_11/2020</v>
          </cell>
          <cell r="C2316" t="str">
            <v>M2</v>
          </cell>
          <cell r="D2316">
            <v>390.54</v>
          </cell>
          <cell r="E2316">
            <v>182.7</v>
          </cell>
          <cell r="F2316">
            <v>207.79</v>
          </cell>
          <cell r="G2316">
            <v>0.01</v>
          </cell>
        </row>
        <row r="2317">
          <cell r="A2317" t="str">
            <v>101975</v>
          </cell>
          <cell r="B2317" t="str">
            <v>MONTAGEM E DESMONTAGEM DE FÔRMA PARA ESCADAS, COM 2 LANCES EM "U"  E LAJE PLANA, EM MADEIRA SERRADA, 2 UTILIZAÇÕES. AF_11/2020</v>
          </cell>
          <cell r="C2317" t="str">
            <v>M2</v>
          </cell>
          <cell r="D2317">
            <v>328.43</v>
          </cell>
          <cell r="E2317">
            <v>145.63999999999999</v>
          </cell>
          <cell r="F2317">
            <v>182.76</v>
          </cell>
          <cell r="G2317">
            <v>0</v>
          </cell>
        </row>
        <row r="2318">
          <cell r="A2318" t="str">
            <v>101977</v>
          </cell>
          <cell r="B2318" t="str">
            <v>MONTAGEM E DESMONTAGEM DE FÔRMA PARA ESCADAS, COM 2 LANCES EM "U" E LAJE PLANA, EM CHAPA DE MADEIRA COMPENSADA RESINADA, 2 UTILIZAÇÕES. AF_11/2020</v>
          </cell>
          <cell r="C2318" t="str">
            <v>M2</v>
          </cell>
          <cell r="D2318">
            <v>311.39</v>
          </cell>
          <cell r="E2318">
            <v>124.51</v>
          </cell>
          <cell r="F2318">
            <v>171.88</v>
          </cell>
          <cell r="G2318">
            <v>14.95</v>
          </cell>
        </row>
        <row r="2319">
          <cell r="A2319" t="str">
            <v>101980</v>
          </cell>
          <cell r="B2319" t="str">
            <v>MONTAGEM E DESMONTAGEM DE FÔRMA PARA ESCADAS, COM 2 LANCES EM "U" E LAJE PLANA, EM CHAPA DE MADEIRA COMPENSADA RESINADA, 4 UTILIZAÇÕES. AF_11/2020</v>
          </cell>
          <cell r="C2319" t="str">
            <v>M2</v>
          </cell>
          <cell r="D2319">
            <v>285.25</v>
          </cell>
          <cell r="E2319">
            <v>100.08</v>
          </cell>
          <cell r="F2319">
            <v>163.76</v>
          </cell>
          <cell r="G2319">
            <v>21.36</v>
          </cell>
        </row>
        <row r="2320">
          <cell r="A2320" t="str">
            <v>101981</v>
          </cell>
          <cell r="B2320" t="str">
            <v>MONTAGEM E DESMONTAGEM DE FÔRMA PARA ESCADAS, COM 2 LANCES EM "U" E LAJE PLANA, EM CHAPA DE MADEIRA COMPENSADA PLASTIFICADA, 6 UTILIZAÇÕES. AF_11/2020</v>
          </cell>
          <cell r="C2320" t="str">
            <v>M2</v>
          </cell>
          <cell r="D2320">
            <v>253.9</v>
          </cell>
          <cell r="E2320">
            <v>84.44</v>
          </cell>
          <cell r="F2320">
            <v>148.07</v>
          </cell>
          <cell r="G2320">
            <v>21.36</v>
          </cell>
        </row>
        <row r="2321">
          <cell r="A2321" t="str">
            <v>101982</v>
          </cell>
          <cell r="B2321" t="str">
            <v>MONTAGEM E DESMONTAGEM DE FÔRMA PARA ESCADAS, COM 2 LANCES EM "U" E LAJE PLANA, EM CHAPA DE MADEIRA COMPENSADA PLASTIFICADA, 8 UTILIZAÇÕES. AF_11/2020</v>
          </cell>
          <cell r="C2321" t="str">
            <v>M2</v>
          </cell>
          <cell r="D2321">
            <v>221.35</v>
          </cell>
          <cell r="E2321">
            <v>77.95</v>
          </cell>
          <cell r="F2321">
            <v>122.02</v>
          </cell>
          <cell r="G2321">
            <v>21.36</v>
          </cell>
        </row>
        <row r="2322">
          <cell r="A2322" t="str">
            <v>101983</v>
          </cell>
          <cell r="B2322" t="str">
            <v>MONTAGEM E DESMONTAGEM DE FÔRMA PARA ESCADAS, COM 2 LANCES EM "U" E LAJE PLANA, EM CHAPA DE MADEIRA COMPENSADA PLASTIFICADA, 10 UTILIZAÇÕES. AF_11/2020</v>
          </cell>
          <cell r="C2322" t="str">
            <v>M2</v>
          </cell>
          <cell r="D2322">
            <v>200.83</v>
          </cell>
          <cell r="E2322">
            <v>73.98</v>
          </cell>
          <cell r="F2322">
            <v>105.46</v>
          </cell>
          <cell r="G2322">
            <v>21.37</v>
          </cell>
        </row>
        <row r="2323">
          <cell r="A2323" t="str">
            <v>101985</v>
          </cell>
          <cell r="B2323" t="str">
            <v>FABRICAÇÃO DE FÔRMA PARA ESCADAS, COM 2 LANCES EM "U" E LAJE CASCATA, EM CHAPA DE MADEIRA COMPENSADA PLASTIFICADA, E=18 MM. AF_11/2020</v>
          </cell>
          <cell r="C2323" t="str">
            <v>M2</v>
          </cell>
          <cell r="D2323">
            <v>281.64</v>
          </cell>
          <cell r="E2323">
            <v>26.12</v>
          </cell>
          <cell r="F2323">
            <v>255.43</v>
          </cell>
          <cell r="G2323">
            <v>0</v>
          </cell>
        </row>
        <row r="2324">
          <cell r="A2324" t="str">
            <v>101986</v>
          </cell>
          <cell r="B2324" t="str">
            <v>FABRICAÇÃO DE FÔRMA PARA ESCADAS, COM 2 LANCES EM "U" E LAJE CASCATA, EM CHAPA DE MADEIRA COMPENSADA RESINADA, E= 17 MM. AF_11/2020</v>
          </cell>
          <cell r="C2324" t="str">
            <v>M2</v>
          </cell>
          <cell r="D2324">
            <v>191.62</v>
          </cell>
          <cell r="E2324">
            <v>26.13</v>
          </cell>
          <cell r="F2324">
            <v>165.4</v>
          </cell>
          <cell r="G2324">
            <v>0</v>
          </cell>
        </row>
        <row r="2325">
          <cell r="A2325" t="str">
            <v>101987</v>
          </cell>
          <cell r="B2325" t="str">
            <v>FABRICAÇÃO DE FÔRMA PARA ESCADAS, COM 2 LANCES EM "U" E LAJE CASCATA, EM MADEIRA SERRADA, E=25 MM. AF_11/2020</v>
          </cell>
          <cell r="C2325" t="str">
            <v>M2</v>
          </cell>
          <cell r="D2325">
            <v>160.62</v>
          </cell>
          <cell r="E2325">
            <v>25.5</v>
          </cell>
          <cell r="F2325">
            <v>135.04</v>
          </cell>
          <cell r="G2325">
            <v>0.01</v>
          </cell>
        </row>
        <row r="2326">
          <cell r="A2326" t="str">
            <v>101988</v>
          </cell>
          <cell r="B2326" t="str">
            <v>FABRICAÇÃO DE FÔRMA PARA ESCADAS, COM 2 LANCES EM "L" E LAJE PLANA, EM CHAPA DE MADEIRA COMPENSADA PLASTIFICADA, E=18 MM. AF_11/2020</v>
          </cell>
          <cell r="C2326" t="str">
            <v>M2</v>
          </cell>
          <cell r="D2326">
            <v>255.19</v>
          </cell>
          <cell r="E2326">
            <v>26.75</v>
          </cell>
          <cell r="F2326">
            <v>228.35</v>
          </cell>
          <cell r="G2326">
            <v>0</v>
          </cell>
        </row>
        <row r="2327">
          <cell r="A2327" t="str">
            <v>101989</v>
          </cell>
          <cell r="B2327" t="str">
            <v>FABRICAÇÃO DE FÔRMA PARA ESCADAS, COM 2 LANCES EM "L" E LAJE PLANA, EM CHAPA DE MADEIRA COMPENSADA RESINADA, E= 17 MM. AF_11/2020</v>
          </cell>
          <cell r="C2327" t="str">
            <v>M2</v>
          </cell>
          <cell r="D2327">
            <v>185.26</v>
          </cell>
          <cell r="E2327">
            <v>26.76</v>
          </cell>
          <cell r="F2327">
            <v>158.41</v>
          </cell>
          <cell r="G2327">
            <v>0</v>
          </cell>
        </row>
        <row r="2328">
          <cell r="A2328" t="str">
            <v>101990</v>
          </cell>
          <cell r="B2328" t="str">
            <v>FABRICAÇÃO DE FÔRMA PARA ESCADAS, COM 2 LANCES EM "L" E LAJE PLANA, EM MADEIRA SERRADA, E=25 MM. AF_11/2020</v>
          </cell>
          <cell r="C2328" t="str">
            <v>M2</v>
          </cell>
          <cell r="D2328">
            <v>150.54</v>
          </cell>
          <cell r="E2328">
            <v>26.37</v>
          </cell>
          <cell r="F2328">
            <v>124.11</v>
          </cell>
          <cell r="G2328">
            <v>0.01</v>
          </cell>
        </row>
        <row r="2329">
          <cell r="A2329" t="str">
            <v>101991</v>
          </cell>
          <cell r="B2329" t="str">
            <v>FABRICAÇÃO DE FÔRMA PARA ESCADAS, COM 2 LANCES EM "L" E LAJE CASCATA, EM CHAPA DE MADEIRA COMPENSADA PLASTIFICADA, E=18 MM. AF_11/2020</v>
          </cell>
          <cell r="C2329" t="str">
            <v>M2</v>
          </cell>
          <cell r="D2329">
            <v>277.64999999999998</v>
          </cell>
          <cell r="E2329">
            <v>30</v>
          </cell>
          <cell r="F2329">
            <v>247.53</v>
          </cell>
          <cell r="G2329">
            <v>0</v>
          </cell>
        </row>
        <row r="2330">
          <cell r="A2330" t="str">
            <v>101992</v>
          </cell>
          <cell r="B2330" t="str">
            <v>FABRICAÇÃO DE FÔRMA PARA ESCADAS, COM 2 LANCES EM "L" E LAJE CASCATA, EM CHAPA DE MADEIRA COMPENSADA RESINADA, E= 17 MM. AF_11/2020</v>
          </cell>
          <cell r="C2330" t="str">
            <v>M2</v>
          </cell>
          <cell r="D2330">
            <v>191.59</v>
          </cell>
          <cell r="E2330">
            <v>30.01</v>
          </cell>
          <cell r="F2330">
            <v>161.46</v>
          </cell>
          <cell r="G2330">
            <v>0</v>
          </cell>
        </row>
        <row r="2331">
          <cell r="A2331" t="str">
            <v>101993</v>
          </cell>
          <cell r="B2331" t="str">
            <v>FABRICAÇÃO DE FÔRMA PARA ESCADAS, COM 2 LANCES EM "L" E LAJE CASCATA, EM MADEIRA SERRADA, E=25 MM. AF_11/2020</v>
          </cell>
          <cell r="C2331" t="str">
            <v>M2</v>
          </cell>
          <cell r="D2331">
            <v>186.64</v>
          </cell>
          <cell r="E2331">
            <v>27.51</v>
          </cell>
          <cell r="F2331">
            <v>159.04</v>
          </cell>
          <cell r="G2331">
            <v>0.01</v>
          </cell>
        </row>
        <row r="2332">
          <cell r="A2332" t="str">
            <v>101994</v>
          </cell>
          <cell r="B2332" t="str">
            <v>FABRICAÇÃO DE FÔRMA PARA ESCADAS, COM 1 LANCE E LAJE PLANA, EM CHAPA DE MADEIRA COMPENSADA PLASTIFICADA, E=18 MM. AF_11/2020</v>
          </cell>
          <cell r="C2332" t="str">
            <v>M2</v>
          </cell>
          <cell r="D2332">
            <v>275.47000000000003</v>
          </cell>
          <cell r="E2332">
            <v>24.88</v>
          </cell>
          <cell r="F2332">
            <v>250.51</v>
          </cell>
          <cell r="G2332">
            <v>0.01</v>
          </cell>
        </row>
        <row r="2333">
          <cell r="A2333" t="str">
            <v>101995</v>
          </cell>
          <cell r="B2333" t="str">
            <v>FABRICAÇÃO DE FÔRMA PARA ESCADAS, COM 1 LANCE E LAJE PLANA, EM CHAPA DE MADEIRA COMPENSADA RESINADA, E= 17 MM. AF_11/2020</v>
          </cell>
          <cell r="C2333" t="str">
            <v>M2</v>
          </cell>
          <cell r="D2333">
            <v>196.97</v>
          </cell>
          <cell r="E2333">
            <v>24.88</v>
          </cell>
          <cell r="F2333">
            <v>172.01</v>
          </cell>
          <cell r="G2333">
            <v>0.01</v>
          </cell>
        </row>
        <row r="2334">
          <cell r="A2334" t="str">
            <v>101996</v>
          </cell>
          <cell r="B2334" t="str">
            <v>FABRICAÇÃO DE FÔRMA PARA ESCADAS, COM 1 LANCE E LAJE PLANA, EM MADEIRA SERRADA, E=25 MM. AF_11/2020</v>
          </cell>
          <cell r="C2334" t="str">
            <v>M2</v>
          </cell>
          <cell r="D2334">
            <v>160.52000000000001</v>
          </cell>
          <cell r="E2334">
            <v>26.28</v>
          </cell>
          <cell r="F2334">
            <v>134.19</v>
          </cell>
          <cell r="G2334">
            <v>0.01</v>
          </cell>
        </row>
        <row r="2335">
          <cell r="A2335" t="str">
            <v>101997</v>
          </cell>
          <cell r="B2335" t="str">
            <v>FABRICAÇÃO DE FÔRMA PARA ESCADAS, COM 1 LANCE E LAJE CASCATA, EM CHAPA DE MADEIRA COMPENSADA PLASTIFICADA, E=18 MM. AF_11/2020</v>
          </cell>
          <cell r="C2335" t="str">
            <v>M2</v>
          </cell>
          <cell r="D2335">
            <v>279.88</v>
          </cell>
          <cell r="E2335">
            <v>29.7</v>
          </cell>
          <cell r="F2335">
            <v>250.07</v>
          </cell>
          <cell r="G2335">
            <v>0</v>
          </cell>
        </row>
        <row r="2336">
          <cell r="A2336" t="str">
            <v>101998</v>
          </cell>
          <cell r="B2336" t="str">
            <v>FABRICAÇÃO DE FÔRMA PARA ESCADAS, COM 1 LANCE E LAJE CASCATA, EM CHAPA DE MADEIRA COMPENSADA RESINADA, E= 17 MM. AF_11/2020</v>
          </cell>
          <cell r="C2336" t="str">
            <v>M2</v>
          </cell>
          <cell r="D2336">
            <v>191.86</v>
          </cell>
          <cell r="E2336">
            <v>29.71</v>
          </cell>
          <cell r="F2336">
            <v>162.04</v>
          </cell>
          <cell r="G2336">
            <v>0</v>
          </cell>
        </row>
        <row r="2337">
          <cell r="A2337" t="str">
            <v>101999</v>
          </cell>
          <cell r="B2337" t="str">
            <v>FABRICAÇÃO DE FÔRMA PARA ESCADAS, COM 1 LANCE E LAJE CASCATA, EM MADEIRA SERRADA, E=25 MM. AF_11/2020</v>
          </cell>
          <cell r="C2337" t="str">
            <v>M2</v>
          </cell>
          <cell r="D2337">
            <v>199.02</v>
          </cell>
          <cell r="E2337">
            <v>28.14</v>
          </cell>
          <cell r="F2337">
            <v>170.79</v>
          </cell>
          <cell r="G2337">
            <v>0.01</v>
          </cell>
        </row>
        <row r="2338">
          <cell r="A2338" t="str">
            <v>102000</v>
          </cell>
          <cell r="B2338" t="str">
            <v>MONTAGEM E DESMONTAGEM DE FÔRMA PARA ESCADAS, COM 2 LANCES EM "U" E LAJE CASCATA, EM MADEIRA SERRADA, 1 UTILIZAÇÃO. AF_11/2020</v>
          </cell>
          <cell r="C2338" t="str">
            <v>M2</v>
          </cell>
          <cell r="D2338">
            <v>387.16</v>
          </cell>
          <cell r="E2338">
            <v>177.63</v>
          </cell>
          <cell r="F2338">
            <v>209.45</v>
          </cell>
          <cell r="G2338">
            <v>0.01</v>
          </cell>
        </row>
        <row r="2339">
          <cell r="A2339" t="str">
            <v>102001</v>
          </cell>
          <cell r="B2339" t="str">
            <v>MONTAGEM E DESMONTAGEM DE FÔRMA PARA ESCADAS, COM 2 LANCES EM "U" E LAJE CASCATA, EM MADEIRA SERRADA, 2 UTILIZAÇÕES. AF_11/2020</v>
          </cell>
          <cell r="C2339" t="str">
            <v>M2</v>
          </cell>
          <cell r="D2339">
            <v>328.44</v>
          </cell>
          <cell r="E2339">
            <v>141.54</v>
          </cell>
          <cell r="F2339">
            <v>186.84</v>
          </cell>
          <cell r="G2339">
            <v>0</v>
          </cell>
        </row>
        <row r="2340">
          <cell r="A2340" t="str">
            <v>102002</v>
          </cell>
          <cell r="B2340" t="str">
            <v>MONTAGEM E DESMONTAGEM DE FÔRMA PARA ESCADAS, COM 2 LANCES EM "U" E LAJE CASCATA, EM CHAPA DE MADEIRA COMPENSADA RESINADA, 2 UTILIZAÇÕES. AF_11/2020</v>
          </cell>
          <cell r="C2340" t="str">
            <v>M2</v>
          </cell>
          <cell r="D2340">
            <v>322.3</v>
          </cell>
          <cell r="E2340">
            <v>128.54</v>
          </cell>
          <cell r="F2340">
            <v>183.81</v>
          </cell>
          <cell r="G2340">
            <v>9.8699999999999992</v>
          </cell>
        </row>
        <row r="2341">
          <cell r="A2341" t="str">
            <v>102003</v>
          </cell>
          <cell r="B2341" t="str">
            <v>MONTAGEM E DESMONTAGEM DE FÔRMA PARA ESCADAS, COM 2 LANCES EM "U" E LAJE CASCATA, EM CHAPA DE MADEIRA COMPENSADA RESINADA, 4 UTILIZAÇÕES. AF_11/2020</v>
          </cell>
          <cell r="C2341" t="str">
            <v>M2</v>
          </cell>
          <cell r="D2341">
            <v>297.7</v>
          </cell>
          <cell r="E2341">
            <v>104.61</v>
          </cell>
          <cell r="F2341">
            <v>178.9</v>
          </cell>
          <cell r="G2341">
            <v>14.11</v>
          </cell>
        </row>
        <row r="2342">
          <cell r="A2342" t="str">
            <v>102004</v>
          </cell>
          <cell r="B2342" t="str">
            <v>MONTAGEM E DESMONTAGEM DE FÔRMA PARA ESCADAS, COM 2 LANCES EM "U" E LAJE CASCATA, EM CHAPA DE MADEIRA COMPENSADA PLASTIFICADA, 6 UTILIZAÇÕES. AF_11/2020</v>
          </cell>
          <cell r="C2342" t="str">
            <v>M2</v>
          </cell>
          <cell r="D2342">
            <v>270.63</v>
          </cell>
          <cell r="E2342">
            <v>87.12</v>
          </cell>
          <cell r="F2342">
            <v>169.36</v>
          </cell>
          <cell r="G2342">
            <v>14.1</v>
          </cell>
        </row>
        <row r="2343">
          <cell r="A2343" t="str">
            <v>102005</v>
          </cell>
          <cell r="B2343" t="str">
            <v>MONTAGEM E DESMONTAGEM DE FÔRMA PARA ESCADAS, COM 2 LANCES EM "U" E LAJE CASCATA, EM CHAPA DE MADEIRA COMPENSADA PLASTIFICADA, 8 UTILIZAÇÕES. AF_11/2020</v>
          </cell>
          <cell r="C2343" t="str">
            <v>M2</v>
          </cell>
          <cell r="D2343">
            <v>234.53</v>
          </cell>
          <cell r="E2343">
            <v>80.2</v>
          </cell>
          <cell r="F2343">
            <v>140.19</v>
          </cell>
          <cell r="G2343">
            <v>14.1</v>
          </cell>
        </row>
        <row r="2344">
          <cell r="A2344" t="str">
            <v>102006</v>
          </cell>
          <cell r="B2344" t="str">
            <v>MONTAGEM E DESMONTAGEM DE FÔRMA PARA ESCADAS, COM 2 LANCES EM "U" E LAJE CASCATA, EM CHAPA DE MADEIRA COMPENSADA PLASTIFICADA, 10 UTILIZAÇÕES. AF_11/2020</v>
          </cell>
          <cell r="C2344" t="str">
            <v>M2</v>
          </cell>
          <cell r="D2344">
            <v>211.74</v>
          </cell>
          <cell r="E2344">
            <v>75.97</v>
          </cell>
          <cell r="F2344">
            <v>121.63</v>
          </cell>
          <cell r="G2344">
            <v>14.11</v>
          </cell>
        </row>
        <row r="2345">
          <cell r="A2345" t="str">
            <v>102007</v>
          </cell>
          <cell r="B2345" t="str">
            <v>MONTAGEM E DESMONTAGEM DE FÔRMA PARA ESCADAS, COM 2 LANCES EM "L" E LAJE PLANA, EM MADEIRA SERRADA, 1 UTILIZAÇÃO. AF_11/2020</v>
          </cell>
          <cell r="C2345" t="str">
            <v>M2</v>
          </cell>
          <cell r="D2345">
            <v>386.05</v>
          </cell>
          <cell r="E2345">
            <v>182.2</v>
          </cell>
          <cell r="F2345">
            <v>203.79</v>
          </cell>
          <cell r="G2345">
            <v>0.01</v>
          </cell>
        </row>
        <row r="2346">
          <cell r="A2346" t="str">
            <v>102008</v>
          </cell>
          <cell r="B2346" t="str">
            <v>MONTAGEM E DESMONTAGEM DE FÔRMA PARA ESCADAS, COM 2 LANCES EM "L" E LAJE PLANA, EM MADEIRA SERRADA, 2 UTILIZAÇÕES. AF_11/2020</v>
          </cell>
          <cell r="C2346" t="str">
            <v>M2</v>
          </cell>
          <cell r="D2346">
            <v>319.77999999999997</v>
          </cell>
          <cell r="E2346">
            <v>144.37</v>
          </cell>
          <cell r="F2346">
            <v>175.37</v>
          </cell>
          <cell r="G2346">
            <v>0</v>
          </cell>
        </row>
        <row r="2347">
          <cell r="A2347" t="str">
            <v>102009</v>
          </cell>
          <cell r="B2347" t="str">
            <v>MONTAGEM E DESMONTAGEM DE FÔRMA PARA ESCADAS, COM 2 LANCES EM "L" E LAJE PLANA, EM CHAPA DE MADEIRA COMPENSADA RESINADA, 2 UTILIZAÇÕES. AF_11/2020</v>
          </cell>
          <cell r="C2347" t="str">
            <v>M2</v>
          </cell>
          <cell r="D2347">
            <v>312.47000000000003</v>
          </cell>
          <cell r="E2347">
            <v>128.04</v>
          </cell>
          <cell r="F2347">
            <v>170.97</v>
          </cell>
          <cell r="G2347">
            <v>13.38</v>
          </cell>
        </row>
        <row r="2348">
          <cell r="A2348" t="str">
            <v>102010</v>
          </cell>
          <cell r="B2348" t="str">
            <v>MONTAGEM E DESMONTAGEM DE FÔRMA PARA ESCADAS, COM 2 LANCES EM "L" E LAJE PLANA, EM CHAPA DE MADEIRA COMPENSADA RESINADA, 4 UTILIZAÇÕES. AF_11/2020</v>
          </cell>
          <cell r="C2348" t="str">
            <v>M2</v>
          </cell>
          <cell r="D2348">
            <v>283.75</v>
          </cell>
          <cell r="E2348">
            <v>103.33</v>
          </cell>
          <cell r="F2348">
            <v>161.22</v>
          </cell>
          <cell r="G2348">
            <v>19.13</v>
          </cell>
        </row>
        <row r="2349">
          <cell r="A2349" t="str">
            <v>102011</v>
          </cell>
          <cell r="B2349" t="str">
            <v>MONTAGEM E DESMONTAGEM DE FÔRMA PARA ESCADAS, COM 2 LANCES EM "L" E LAJE PLANA, EM CHAPA DE MADEIRA COMPENSADA PLASTIFICADA, 6 UTILIZAÇÕES. AF_11/2020</v>
          </cell>
          <cell r="C2349" t="str">
            <v>M2</v>
          </cell>
          <cell r="D2349">
            <v>250.08</v>
          </cell>
          <cell r="E2349">
            <v>86.41</v>
          </cell>
          <cell r="F2349">
            <v>144.5</v>
          </cell>
          <cell r="G2349">
            <v>19.13</v>
          </cell>
        </row>
        <row r="2350">
          <cell r="A2350" t="str">
            <v>102012</v>
          </cell>
          <cell r="B2350" t="str">
            <v>MONTAGEM E DESMONTAGEM DE FÔRMA PARA ESCADAS, COM 2 LANCES EM "L" E LAJE PLANA, EM CHAPA DE MADEIRA COMPENSADA PLASTIFICADA, 8 UTILIZAÇÕES. AF_11/2020</v>
          </cell>
          <cell r="C2350" t="str">
            <v>M2</v>
          </cell>
          <cell r="D2350">
            <v>216.89</v>
          </cell>
          <cell r="E2350">
            <v>79.44</v>
          </cell>
          <cell r="F2350">
            <v>118.29</v>
          </cell>
          <cell r="G2350">
            <v>19.13</v>
          </cell>
        </row>
        <row r="2351">
          <cell r="A2351" t="str">
            <v>102013</v>
          </cell>
          <cell r="B2351" t="str">
            <v>MONTAGEM E DESMONTAGEM DE FÔRMA PARA ESCADAS, COM 2 LANCES EM "L" E LAJE PLANA, EM CHAPA DE MADEIRA COMPENSADA PLASTIFICADA, 10 UTILIZAÇÕES. AF_11/2020</v>
          </cell>
          <cell r="C2351" t="str">
            <v>M2</v>
          </cell>
          <cell r="D2351">
            <v>198.51</v>
          </cell>
          <cell r="E2351">
            <v>75.430000000000007</v>
          </cell>
          <cell r="F2351">
            <v>103.92</v>
          </cell>
          <cell r="G2351">
            <v>19.13</v>
          </cell>
        </row>
        <row r="2352">
          <cell r="A2352" t="str">
            <v>102014</v>
          </cell>
          <cell r="B2352" t="str">
            <v>MONTAGEM E DESMONTAGEM DE FÔRMA PARA ESCADAS, COM 2 LANCES EM "L" E LAJE CASCATA, EM MADEIRA SERRADA, 1 UTILIZAÇÃO. AF_11/2020</v>
          </cell>
          <cell r="C2352" t="str">
            <v>M2</v>
          </cell>
          <cell r="D2352">
            <v>412.85</v>
          </cell>
          <cell r="E2352">
            <v>179.38</v>
          </cell>
          <cell r="F2352">
            <v>233.38</v>
          </cell>
          <cell r="G2352">
            <v>0.01</v>
          </cell>
        </row>
        <row r="2353">
          <cell r="A2353" t="str">
            <v>102015</v>
          </cell>
          <cell r="B2353" t="str">
            <v>MONTAGEM E DESMONTAGEM DE FÔRMA PARA ESCADAS, COM 2 LANCES EM "L" E LAJE CASCATA, EM MADEIRA SERRADA, 2 UTILIZAÇÕES. AF_11/2020</v>
          </cell>
          <cell r="C2353" t="str">
            <v>M2</v>
          </cell>
          <cell r="D2353">
            <v>342.95</v>
          </cell>
          <cell r="E2353">
            <v>142.58000000000001</v>
          </cell>
          <cell r="F2353">
            <v>200.3</v>
          </cell>
          <cell r="G2353">
            <v>0</v>
          </cell>
        </row>
        <row r="2354">
          <cell r="A2354" t="str">
            <v>102016</v>
          </cell>
          <cell r="B2354" t="str">
            <v>MONTAGEM E DESMONTAGEM DE FÔRMA PARA ESCADAS, COM 2 LANCES EM "L" E LAJE CASCATA, EM CHAPA DE MADEIRA COMPENSADA RESINADA, 2 UTILIZAÇÕES. AF_11/2020</v>
          </cell>
          <cell r="C2354" t="str">
            <v>M2</v>
          </cell>
          <cell r="D2354">
            <v>317.77999999999997</v>
          </cell>
          <cell r="E2354">
            <v>131.53</v>
          </cell>
          <cell r="F2354">
            <v>177.17</v>
          </cell>
          <cell r="G2354">
            <v>8.98</v>
          </cell>
        </row>
        <row r="2355">
          <cell r="A2355" t="str">
            <v>102017</v>
          </cell>
          <cell r="B2355" t="str">
            <v>MONTAGEM E DESMONTAGEM DE FÔRMA PARA ESCADAS, COM 2 LANCES EM "L" E LAJE CASCATA, EM CHAPA DE MADEIRA COMPENSADA RESINADA, 4 UTILIZAÇÕES. AF_11/2020</v>
          </cell>
          <cell r="C2355" t="str">
            <v>M2</v>
          </cell>
          <cell r="D2355">
            <v>290.89</v>
          </cell>
          <cell r="E2355">
            <v>107.34</v>
          </cell>
          <cell r="F2355">
            <v>170.61</v>
          </cell>
          <cell r="G2355">
            <v>12.84</v>
          </cell>
        </row>
        <row r="2356">
          <cell r="A2356" t="str">
            <v>102036</v>
          </cell>
          <cell r="B2356" t="str">
            <v>MONTAGEM E DESMONTAGEM DE FÔRMA PARA ESCADAS, COM 2 LANCES EM "L" E LAJE CASCATA, EM CHAPA DE MADEIRA COMPENSADA PLASTIFICADA, 6 UTILIZAÇÕES. AF_11/2020</v>
          </cell>
          <cell r="C2356" t="str">
            <v>M2</v>
          </cell>
          <cell r="D2356">
            <v>261.73</v>
          </cell>
          <cell r="E2356">
            <v>88.77</v>
          </cell>
          <cell r="F2356">
            <v>160.06</v>
          </cell>
          <cell r="G2356">
            <v>12.84</v>
          </cell>
        </row>
        <row r="2357">
          <cell r="A2357" t="str">
            <v>102037</v>
          </cell>
          <cell r="B2357" t="str">
            <v>MONTAGEM E DESMONTAGEM DE FÔRMA PARA ESCADAS, COM 2 LANCES EM "L" E LAJE CASCATA, EM CHAPA DE MADEIRA COMPENSADA PLASTIFICADA, 8 UTILIZAÇÕES. AF_11/2020</v>
          </cell>
          <cell r="C2357" t="str">
            <v>M2</v>
          </cell>
          <cell r="D2357">
            <v>226.07</v>
          </cell>
          <cell r="E2357">
            <v>81.45</v>
          </cell>
          <cell r="F2357">
            <v>131.72999999999999</v>
          </cell>
          <cell r="G2357">
            <v>12.84</v>
          </cell>
        </row>
        <row r="2358">
          <cell r="A2358" t="str">
            <v>102038</v>
          </cell>
          <cell r="B2358" t="str">
            <v>MONTAGEM E DESMONTAGEM DE FÔRMA PARA ESCADAS, COM 2 LANCES EM "L" E LAJE CASCATA, EM CHAPA DE MADEIRA COMPENSADA PLASTIFICADA, 10 UTILIZAÇÕES. AF_11/2020</v>
          </cell>
          <cell r="C2358" t="str">
            <v>M2</v>
          </cell>
          <cell r="D2358">
            <v>206.34</v>
          </cell>
          <cell r="E2358">
            <v>77.22</v>
          </cell>
          <cell r="F2358">
            <v>116.24</v>
          </cell>
          <cell r="G2358">
            <v>12.84</v>
          </cell>
        </row>
        <row r="2359">
          <cell r="A2359" t="str">
            <v>102039</v>
          </cell>
          <cell r="B2359" t="str">
            <v>MONTAGEM E DESMONTAGEM DE FÔRMA PARA ESCADAS, COM 1 LANCE E LAJE PLANA, EM MADEIRA SERRADA, 1 UTILIZAÇÃO. AF_11/2020</v>
          </cell>
          <cell r="C2359" t="str">
            <v>M2</v>
          </cell>
          <cell r="D2359">
            <v>397.29</v>
          </cell>
          <cell r="E2359">
            <v>181.56</v>
          </cell>
          <cell r="F2359">
            <v>215.68</v>
          </cell>
          <cell r="G2359">
            <v>0.01</v>
          </cell>
        </row>
        <row r="2360">
          <cell r="A2360" t="str">
            <v>102040</v>
          </cell>
          <cell r="B2360" t="str">
            <v>MONTAGEM E DESMONTAGEM DE FÔRMA PARA ESCADAS, COM 1 LANCE E LAJE PLANA, EM MADEIRA SERRADA, 2 UTILIZAÇÕES. AF_11/2020</v>
          </cell>
          <cell r="C2360" t="str">
            <v>M2</v>
          </cell>
          <cell r="D2360">
            <v>328.2</v>
          </cell>
          <cell r="E2360">
            <v>143.54</v>
          </cell>
          <cell r="F2360">
            <v>184.63</v>
          </cell>
          <cell r="G2360">
            <v>0</v>
          </cell>
        </row>
        <row r="2361">
          <cell r="A2361" t="str">
            <v>102041</v>
          </cell>
          <cell r="B2361" t="str">
            <v>MONTAGEM E DESMONTAGEM DE FÔRMA PARA ESCADAS, COM 1 LANCE E LAJE PLANA, EM CHAPA DE MADEIRA COMPENSADA RESINADA, 2 UTILIZAÇÕES. AF_11/2020</v>
          </cell>
          <cell r="C2361" t="str">
            <v>M2</v>
          </cell>
          <cell r="D2361">
            <v>317.66000000000003</v>
          </cell>
          <cell r="E2361">
            <v>125.88</v>
          </cell>
          <cell r="F2361">
            <v>179.81</v>
          </cell>
          <cell r="G2361">
            <v>11.91</v>
          </cell>
        </row>
        <row r="2362">
          <cell r="A2362" t="str">
            <v>102042</v>
          </cell>
          <cell r="B2362" t="str">
            <v>MONTAGEM E DESMONTAGEM DE FÔRMA PARA ESCADAS, COM 1 LANCE E LAJE PLANA, EM CHAPA DE MADEIRA COMPENSADA RESINADA, 4 UTILIZAÇÕES. AF_11/2020</v>
          </cell>
          <cell r="C2362" t="str">
            <v>M2</v>
          </cell>
          <cell r="D2362">
            <v>286.10000000000002</v>
          </cell>
          <cell r="E2362">
            <v>100.95</v>
          </cell>
          <cell r="F2362">
            <v>168.08</v>
          </cell>
          <cell r="G2362">
            <v>17.02</v>
          </cell>
        </row>
        <row r="2363">
          <cell r="A2363" t="str">
            <v>102043</v>
          </cell>
          <cell r="B2363" t="str">
            <v>MONTAGEM E DESMONTAGEM DE FÔRMA PARA ESCADAS, COM 1 LANCE E LAJE PLANA, EM CHAPA DE MADEIRA COMPENSADA PLASTIFICADA, 6 UTILIZAÇÕES. AF_11/2020</v>
          </cell>
          <cell r="C2363" t="str">
            <v>M2</v>
          </cell>
          <cell r="D2363">
            <v>253.59</v>
          </cell>
          <cell r="E2363">
            <v>84.9</v>
          </cell>
          <cell r="F2363">
            <v>151.63999999999999</v>
          </cell>
          <cell r="G2363">
            <v>17.02</v>
          </cell>
        </row>
        <row r="2364">
          <cell r="A2364" t="str">
            <v>102044</v>
          </cell>
          <cell r="B2364" t="str">
            <v>MONTAGEM E DESMONTAGEM DE FÔRMA PARA ESCADAS, COM 1 LANCE E LAJE PLANA, EM CHAPA DE MADEIRA COMPENSADA PLASTIFICADA, 8 UTILIZAÇÕES. AF_11/2020</v>
          </cell>
          <cell r="C2364" t="str">
            <v>M2</v>
          </cell>
          <cell r="D2364">
            <v>220.92</v>
          </cell>
          <cell r="E2364">
            <v>78.39</v>
          </cell>
          <cell r="F2364">
            <v>125.49</v>
          </cell>
          <cell r="G2364">
            <v>17.02</v>
          </cell>
        </row>
        <row r="2365">
          <cell r="A2365" t="str">
            <v>102045</v>
          </cell>
          <cell r="B2365" t="str">
            <v>MONTAGEM E DESMONTAGEM DE FÔRMA PARA ESCADAS, COM 1 LANCE E LAJE PLANA, EM CHAPA DE MADEIRA COMPENSADA PLASTIFICADA, 10 UTILIZAÇÕES. AF_11/2020</v>
          </cell>
          <cell r="C2365" t="str">
            <v>M2</v>
          </cell>
          <cell r="D2365">
            <v>201.32</v>
          </cell>
          <cell r="E2365">
            <v>74.48</v>
          </cell>
          <cell r="F2365">
            <v>109.8</v>
          </cell>
          <cell r="G2365">
            <v>17.02</v>
          </cell>
        </row>
        <row r="2366">
          <cell r="A2366" t="str">
            <v>102046</v>
          </cell>
          <cell r="B2366" t="str">
            <v>MONTAGEM E DESMONTAGEM DE FÔRMA PARA ESCADAS, COM 1 LANCE E LAJE CASCATA, EM MADEIRA SERRADA, 1 UTILIZAÇÃO. AF_11/2020</v>
          </cell>
          <cell r="C2366" t="str">
            <v>M2</v>
          </cell>
          <cell r="D2366">
            <v>416.4</v>
          </cell>
          <cell r="E2366">
            <v>178.05</v>
          </cell>
          <cell r="F2366">
            <v>238.26</v>
          </cell>
          <cell r="G2366">
            <v>0.01</v>
          </cell>
        </row>
        <row r="2367">
          <cell r="A2367" t="str">
            <v>102047</v>
          </cell>
          <cell r="B2367" t="str">
            <v>MONTAGEM E DESMONTAGEM DE FÔRMA PARA ESCADAS, COM 1 LANCE E LAJE CASCATA, EM MADEIRA SERRADA, 2 UTILIZAÇÕES. AF_11/2020</v>
          </cell>
          <cell r="C2367" t="str">
            <v>M2</v>
          </cell>
          <cell r="D2367">
            <v>350.85</v>
          </cell>
          <cell r="E2367">
            <v>141.11000000000001</v>
          </cell>
          <cell r="F2367">
            <v>209.67</v>
          </cell>
          <cell r="G2367">
            <v>0</v>
          </cell>
        </row>
        <row r="2368">
          <cell r="A2368" t="str">
            <v>102048</v>
          </cell>
          <cell r="B2368" t="str">
            <v>MONTAGEM E DESMONTAGEM DE FÔRMA PARA ESCADAS, COM 1 LANCE E LAJE CASCATA, EM CHAPA DE MADEIRA COMPENSADA RESINADA, 2 UTILIZAÇÕES. AF_11/2020</v>
          </cell>
          <cell r="C2368" t="str">
            <v>M2</v>
          </cell>
          <cell r="D2368">
            <v>313.45999999999998</v>
          </cell>
          <cell r="E2368">
            <v>130.97</v>
          </cell>
          <cell r="F2368">
            <v>176.27</v>
          </cell>
          <cell r="G2368">
            <v>6.13</v>
          </cell>
        </row>
        <row r="2369">
          <cell r="A2369" t="str">
            <v>102049</v>
          </cell>
          <cell r="B2369" t="str">
            <v>MONTAGEM E DESMONTAGEM DE FÔRMA PARA ESCADAS, COM 1 LANCE E LAJE CASCATA, EM CHAPA DE MADEIRA COMPENSADA RESINADA, 4 UTILIZAÇÕES. AF_11/2020</v>
          </cell>
          <cell r="C2369" t="str">
            <v>M2</v>
          </cell>
          <cell r="D2369">
            <v>283.41000000000003</v>
          </cell>
          <cell r="E2369">
            <v>106.49</v>
          </cell>
          <cell r="F2369">
            <v>168.07</v>
          </cell>
          <cell r="G2369">
            <v>8.76</v>
          </cell>
        </row>
        <row r="2370">
          <cell r="A2370" t="str">
            <v>102050</v>
          </cell>
          <cell r="B2370" t="str">
            <v>MONTAGEM E DESMONTAGEM DE FÔRMA PARA ESCADAS, COM 1 LANCE E LAJE CASCATA, EM CHAPA DE MADEIRA COMPENSADA PLASTIFICADA, 6 UTILIZAÇÕES. AF_11/2020</v>
          </cell>
          <cell r="C2370" t="str">
            <v>M2</v>
          </cell>
          <cell r="D2370">
            <v>256.29000000000002</v>
          </cell>
          <cell r="E2370">
            <v>88.29</v>
          </cell>
          <cell r="F2370">
            <v>159.18</v>
          </cell>
          <cell r="G2370">
            <v>8.76</v>
          </cell>
        </row>
        <row r="2371">
          <cell r="A2371" t="str">
            <v>102051</v>
          </cell>
          <cell r="B2371" t="str">
            <v>MONTAGEM E DESMONTAGEM DE FÔRMA PARA ESCADAS, COM 1 LANCE E LAJE CASCATA, EM CHAPA DE MADEIRA COMPENSADA PLASTIFICADA, 8 UTILIZAÇÕES. AF_11/2020</v>
          </cell>
          <cell r="C2371" t="str">
            <v>M2</v>
          </cell>
          <cell r="D2371">
            <v>220.38</v>
          </cell>
          <cell r="E2371">
            <v>81.010000000000005</v>
          </cell>
          <cell r="F2371">
            <v>130.57</v>
          </cell>
          <cell r="G2371">
            <v>8.76</v>
          </cell>
        </row>
        <row r="2372">
          <cell r="A2372" t="str">
            <v>102052</v>
          </cell>
          <cell r="B2372" t="str">
            <v>MONTAGEM E DESMONTAGEM DE FÔRMA PARA ESCADAS, COM 1 LANCE E LAJE CASCATA, EM CHAPA DE MADEIRA COMPENSADA PLASTIFICADA, 10 UTILIZAÇÕES. AF_11/2020</v>
          </cell>
          <cell r="C2372" t="str">
            <v>M2</v>
          </cell>
          <cell r="D2372">
            <v>200.52</v>
          </cell>
          <cell r="E2372">
            <v>76.819999999999993</v>
          </cell>
          <cell r="F2372">
            <v>114.9</v>
          </cell>
          <cell r="G2372">
            <v>8.76</v>
          </cell>
        </row>
        <row r="2373">
          <cell r="A2373" t="str">
            <v>102059</v>
          </cell>
          <cell r="B2373" t="str">
            <v>MONTAGEM E DESMONTAGEM DE FÔRMA PARA ESCADA DUPLA COM 2 LANCES EM "X" E LAJE PLANA, EM MADEIRA SERRADA, 1 UTILIZAÇÃO. AF_11/2020</v>
          </cell>
          <cell r="C2373" t="str">
            <v>M2</v>
          </cell>
          <cell r="D2373">
            <v>371.67</v>
          </cell>
          <cell r="E2373">
            <v>165.94</v>
          </cell>
          <cell r="F2373">
            <v>205.67</v>
          </cell>
          <cell r="G2373">
            <v>0.01</v>
          </cell>
        </row>
        <row r="2374">
          <cell r="A2374" t="str">
            <v>102060</v>
          </cell>
          <cell r="B2374" t="str">
            <v>MONTAGEM E DESMONTAGEM DE FÔRMA PARA ESCADA DUPLA COM 2 LANCES EM "X" E LAJE PLANA, EM MADEIRA SERRADA, 2 UTILIZAÇÕES. AF_11/2020</v>
          </cell>
          <cell r="C2374" t="str">
            <v>M2</v>
          </cell>
          <cell r="D2374">
            <v>309.70999999999998</v>
          </cell>
          <cell r="E2374">
            <v>131.97</v>
          </cell>
          <cell r="F2374">
            <v>177.7</v>
          </cell>
          <cell r="G2374">
            <v>0</v>
          </cell>
        </row>
        <row r="2375">
          <cell r="A2375" t="str">
            <v>102061</v>
          </cell>
          <cell r="B2375" t="str">
            <v>MONTAGEM E DESMONTAGEM DE FÔRMA PARA ESCADA DUPLA COM 2 LANCES EM "X" E LAJE PLANA, EM CHAPA DE MADEIRA COMPENSADA RESINADA, 2 UTILIZAÇÕES. AF_11/2020</v>
          </cell>
          <cell r="C2375" t="str">
            <v>M2</v>
          </cell>
          <cell r="D2375">
            <v>293.98</v>
          </cell>
          <cell r="E2375">
            <v>109.52</v>
          </cell>
          <cell r="F2375">
            <v>170.99</v>
          </cell>
          <cell r="G2375">
            <v>13.41</v>
          </cell>
        </row>
        <row r="2376">
          <cell r="A2376" t="str">
            <v>102062</v>
          </cell>
          <cell r="B2376" t="str">
            <v>MONTAGEM E DESMONTAGEM DE FÔRMA PARA ESCADA DUPLA COM 2 LANCES EM "X" E LAJE PLANA, EM CHAPA DE MADEIRA COMPENSADA RESINADA, 4 UTILIZAÇÕES. AF_11/2020</v>
          </cell>
          <cell r="C2376" t="str">
            <v>M2</v>
          </cell>
          <cell r="D2376">
            <v>270.2</v>
          </cell>
          <cell r="E2376">
            <v>88.77</v>
          </cell>
          <cell r="F2376">
            <v>162.21</v>
          </cell>
          <cell r="G2376">
            <v>19.16</v>
          </cell>
        </row>
        <row r="2377">
          <cell r="A2377" t="str">
            <v>102063</v>
          </cell>
          <cell r="B2377" t="str">
            <v>MONTAGEM E DESMONTAGEM DE FÔRMA PARA ESCADA DUPLA COM 2 LANCES EM "X" E LAJE PLANA, EM CHAPA DE MADEIRA COMPENSADA PLASTIFICADA, 6 UTILIZAÇÕES. AF_11/2020</v>
          </cell>
          <cell r="C2377" t="str">
            <v>M2</v>
          </cell>
          <cell r="D2377">
            <v>238.98</v>
          </cell>
          <cell r="E2377">
            <v>73.77</v>
          </cell>
          <cell r="F2377">
            <v>146.02000000000001</v>
          </cell>
          <cell r="G2377">
            <v>19.16</v>
          </cell>
        </row>
        <row r="2378">
          <cell r="A2378" t="str">
            <v>102064</v>
          </cell>
          <cell r="B2378" t="str">
            <v>MONTAGEM E DESMONTAGEM DE FÔRMA PARA ESCADA DUPLA COM 2 LANCES EM "X" E LAJE PLANA, EM CHAPA DE MADEIRA COMPENSADA PLASTIFICADA, 8 UTILIZAÇÕES. AF_11/2020</v>
          </cell>
          <cell r="C2378" t="str">
            <v>M2</v>
          </cell>
          <cell r="D2378">
            <v>205.85</v>
          </cell>
          <cell r="E2378">
            <v>67.62</v>
          </cell>
          <cell r="F2378">
            <v>119.04</v>
          </cell>
          <cell r="G2378">
            <v>19.16</v>
          </cell>
        </row>
        <row r="2379">
          <cell r="A2379" t="str">
            <v>102065</v>
          </cell>
          <cell r="B2379" t="str">
            <v>MONTAGEM E DESMONTAGEM DE FÔRMA PARA ESCADA DUPLA COM 2 LANCES EM "X" E LAJE PLANA, EM CHAPA DE MADEIRA COMPENSADA PLASTIFICADA, 10 UTILIZAÇÕES. AF_11/2020</v>
          </cell>
          <cell r="C2379" t="str">
            <v>M2</v>
          </cell>
          <cell r="D2379">
            <v>187.55</v>
          </cell>
          <cell r="E2379">
            <v>64.12</v>
          </cell>
          <cell r="F2379">
            <v>104.25</v>
          </cell>
          <cell r="G2379">
            <v>19.16</v>
          </cell>
        </row>
        <row r="2380">
          <cell r="A2380" t="str">
            <v>102066</v>
          </cell>
          <cell r="B2380" t="str">
            <v>MONTAGEM E DESMONTAGEM DE FÔRMA PARA ESCADA DUPLA COM 2 LANCES EM "X" E LAJE CASCATA, EM MADEIRA SERRADA, 1 UTILIZAÇÃO. AF_11/2020</v>
          </cell>
          <cell r="C2380" t="str">
            <v>M2</v>
          </cell>
          <cell r="D2380">
            <v>375.17</v>
          </cell>
          <cell r="E2380">
            <v>162.27000000000001</v>
          </cell>
          <cell r="F2380">
            <v>212.82</v>
          </cell>
          <cell r="G2380">
            <v>0.01</v>
          </cell>
        </row>
        <row r="2381">
          <cell r="A2381" t="str">
            <v>102067</v>
          </cell>
          <cell r="B2381" t="str">
            <v>MONTAGEM E DESMONTAGEM DE FÔRMA PARA ESCADA DUPLA COM 2 LANCES EM "X" E LAJE CASCATA, EM MADEIRA SERRADA, 2 UTILIZAÇÕES. AF_11/2020</v>
          </cell>
          <cell r="C2381" t="str">
            <v>M2</v>
          </cell>
          <cell r="D2381">
            <v>317.3</v>
          </cell>
          <cell r="E2381">
            <v>129.41999999999999</v>
          </cell>
          <cell r="F2381">
            <v>187.82</v>
          </cell>
          <cell r="G2381">
            <v>0</v>
          </cell>
        </row>
        <row r="2382">
          <cell r="A2382" t="str">
            <v>102068</v>
          </cell>
          <cell r="B2382" t="str">
            <v>MONTAGEM E DESMONTAGEM DE FÔRMA PARA ESCADA DUPLA COM 2 LANCES EM "X" E LAJE CASCATA, EM CHAPA DE MADEIRA COMPENSADA RESINADA, 2 UTILIZAÇÕES. AF_11/2020</v>
          </cell>
          <cell r="C2382" t="str">
            <v>M2</v>
          </cell>
          <cell r="D2382">
            <v>287.39999999999998</v>
          </cell>
          <cell r="E2382">
            <v>111.88</v>
          </cell>
          <cell r="F2382">
            <v>166.43</v>
          </cell>
          <cell r="G2382">
            <v>9</v>
          </cell>
        </row>
        <row r="2383">
          <cell r="A2383" t="str">
            <v>102069</v>
          </cell>
          <cell r="B2383" t="str">
            <v>MONTAGEM E DESMONTAGEM DE FÔRMA PARA ESCADA DUPLA COM 2 LANCES EM "X" E LAJE CASCATA, EM CHAPA DE MADEIRA COMPENSADA RESINADA, 4 UTILIZAÇÕES. AF_11/2020</v>
          </cell>
          <cell r="C2383" t="str">
            <v>M2</v>
          </cell>
          <cell r="D2383">
            <v>265.51</v>
          </cell>
          <cell r="E2383">
            <v>91.63</v>
          </cell>
          <cell r="F2383">
            <v>160.93</v>
          </cell>
          <cell r="G2383">
            <v>12.86</v>
          </cell>
        </row>
        <row r="2384">
          <cell r="A2384" t="str">
            <v>102070</v>
          </cell>
          <cell r="B2384" t="str">
            <v>MONTAGEM E DESMONTAGEM DE FÔRMA PARA ESCADA DUPLA COM 2 LANCES EM "X" E LAJE CASCATA, EM CHAPA DE MADEIRA COMPENSADA PLASTIFICADA, 6 UTILIZAÇÕES. AF_11/2020</v>
          </cell>
          <cell r="C2384" t="str">
            <v>M2</v>
          </cell>
          <cell r="D2384">
            <v>239.89</v>
          </cell>
          <cell r="E2384">
            <v>75.41</v>
          </cell>
          <cell r="F2384">
            <v>151.57</v>
          </cell>
          <cell r="G2384">
            <v>12.86</v>
          </cell>
        </row>
        <row r="2385">
          <cell r="A2385" t="str">
            <v>102071</v>
          </cell>
          <cell r="B2385" t="str">
            <v>MONTAGEM E DESMONTAGEM DE FÔRMA PARA ESCADA DUPLA COM 2 LANCES EM "X" E LAJE CASCATA, EM CHAPA DE MADEIRA COMPENSADA PLASTIFICADA, 8 UTILIZAÇÕES. AF_11/2020</v>
          </cell>
          <cell r="C2385" t="str">
            <v>M2</v>
          </cell>
          <cell r="D2385">
            <v>206.43</v>
          </cell>
          <cell r="E2385">
            <v>69.040000000000006</v>
          </cell>
          <cell r="F2385">
            <v>124.49</v>
          </cell>
          <cell r="G2385">
            <v>12.86</v>
          </cell>
        </row>
        <row r="2386">
          <cell r="A2386" t="str">
            <v>102072</v>
          </cell>
          <cell r="B2386" t="str">
            <v>MONTAGEM E DESMONTAGEM DE FÔRMA PARA ESCADA DUPLA COM 2 LANCES EM "X" E LAJE CASCATA, EM CHAPA DE MADEIRA COMPENSADA PLASTIFICADA, 10 UTILIZAÇÕES. AF_11/2020</v>
          </cell>
          <cell r="C2386" t="str">
            <v>M2</v>
          </cell>
          <cell r="D2386">
            <v>186.51</v>
          </cell>
          <cell r="E2386">
            <v>64.430000000000007</v>
          </cell>
          <cell r="F2386">
            <v>109.19</v>
          </cell>
          <cell r="G2386">
            <v>12.87</v>
          </cell>
        </row>
        <row r="2387">
          <cell r="A2387" t="str">
            <v>102073</v>
          </cell>
          <cell r="B2387" t="str">
            <v>ESCADA EM CONCRETO ARMADO MOLDADO IN LOCO, FCK 20 MPA, COM 1 LANCE E LAJE PLANA, FÔRMA EM CHAPA DE MADEIRA COMPENSADA RESINADA. AF_11/2020</v>
          </cell>
          <cell r="C2387" t="str">
            <v>M3</v>
          </cell>
          <cell r="D2387">
            <v>3715.39</v>
          </cell>
          <cell r="E2387">
            <v>1013.91</v>
          </cell>
          <cell r="F2387">
            <v>2569.3000000000002</v>
          </cell>
          <cell r="G2387">
            <v>131.75</v>
          </cell>
        </row>
        <row r="2388">
          <cell r="A2388" t="str">
            <v>102074</v>
          </cell>
          <cell r="B2388" t="str">
            <v>ESCADA EM CONCRETO ARMADO MOLDADO IN LOCO, FCK 20 MPA, COM 2 LANCES EM "U" E LAJE PLANA, FÔRMA EM CHAPA DE MADEIRA COMPENSADA RESINADA. AF_11/2020</v>
          </cell>
          <cell r="C2388" t="str">
            <v>M3</v>
          </cell>
          <cell r="D2388">
            <v>4423.6099999999997</v>
          </cell>
          <cell r="E2388">
            <v>1133.83</v>
          </cell>
          <cell r="F2388">
            <v>3121.13</v>
          </cell>
          <cell r="G2388">
            <v>168.21</v>
          </cell>
        </row>
        <row r="2389">
          <cell r="A2389" t="str">
            <v>102075</v>
          </cell>
          <cell r="B2389" t="str">
            <v>ESCADA EM CONCRETO ARMADO MOLDADO IN LOCO, FCK 20 MPA, COM 2 LANCES EM "L" E LAJE PLANA, FÔRMA EM CHAPA DE MADEIRA COMPENSADA RESINADA. AF_11/2020</v>
          </cell>
          <cell r="C2389" t="str">
            <v>M3</v>
          </cell>
          <cell r="D2389">
            <v>4601.2700000000004</v>
          </cell>
          <cell r="E2389">
            <v>1177.44</v>
          </cell>
          <cell r="F2389">
            <v>3277.92</v>
          </cell>
          <cell r="G2389">
            <v>145.34</v>
          </cell>
        </row>
        <row r="2390">
          <cell r="A2390" t="str">
            <v>102076</v>
          </cell>
          <cell r="B2390" t="str">
            <v>ESCADA EM CONCRETO ARMADO MOLDADO IN LOCO, FCK 20 MPA, COM 2 LANCES EM "X" E LAJE PLANA, FÔRMA EM CHAPA DE MADEIRA COMPENSADA RESINADA. AF_11/2020</v>
          </cell>
          <cell r="C2390" t="str">
            <v>M3</v>
          </cell>
          <cell r="D2390">
            <v>4749.99</v>
          </cell>
          <cell r="E2390">
            <v>1149.6199999999999</v>
          </cell>
          <cell r="F2390">
            <v>3436.38</v>
          </cell>
          <cell r="G2390">
            <v>163.43</v>
          </cell>
        </row>
        <row r="2391">
          <cell r="A2391" t="str">
            <v>102077</v>
          </cell>
          <cell r="B2391" t="str">
            <v>ESCADA EM CONCRETO ARMADO MOLDADO IN LOCO, FCK 20 MPA, COM 1 LANCE E LAJE CASCATA, FÔRMA EM CHAPA DE MADEIRA COMPENSADA RESINADA. AF_11/2020</v>
          </cell>
          <cell r="C2391" t="str">
            <v>M3</v>
          </cell>
          <cell r="D2391">
            <v>5357.48</v>
          </cell>
          <cell r="E2391">
            <v>1523.42</v>
          </cell>
          <cell r="F2391">
            <v>3744.21</v>
          </cell>
          <cell r="G2391">
            <v>88.9</v>
          </cell>
        </row>
        <row r="2392">
          <cell r="A2392" t="str">
            <v>102078</v>
          </cell>
          <cell r="B2392" t="str">
            <v>ESCADA EM CONCRETO ARMADO MOLDADO IN LOCO, FCK 20 MPA, COM 2 LANCES EM "U" E LAJE CASCATA, FÔRMA EM CHAPA DE MADEIRA COMPENSADA RESINADA. AF_11/2020</v>
          </cell>
          <cell r="C2392" t="str">
            <v>M3</v>
          </cell>
          <cell r="D2392">
            <v>5481.57</v>
          </cell>
          <cell r="E2392">
            <v>1500.4</v>
          </cell>
          <cell r="F2392">
            <v>3829.88</v>
          </cell>
          <cell r="G2392">
            <v>150.38999999999999</v>
          </cell>
        </row>
        <row r="2393">
          <cell r="A2393" t="str">
            <v>102079</v>
          </cell>
          <cell r="B2393" t="str">
            <v>ESCADA EM CONCRETO ARMADO MOLDADO IN LOCO, FCK 20 MPA, COM 2 LANCES EM "L" E LAJE CASCATA, FÔRMA EM CHAPA DE MADEIRA COMPENSADA RESINADA. AF_11/2020</v>
          </cell>
          <cell r="C2393" t="str">
            <v>M3</v>
          </cell>
          <cell r="D2393">
            <v>5212.4799999999996</v>
          </cell>
          <cell r="E2393">
            <v>1435.36</v>
          </cell>
          <cell r="F2393">
            <v>3655.89</v>
          </cell>
          <cell r="G2393">
            <v>120.25</v>
          </cell>
        </row>
        <row r="2394">
          <cell r="A2394" t="str">
            <v>102080</v>
          </cell>
          <cell r="B2394" t="str">
            <v>ESCADA EM CONCRETO ARMADO MOLDADO IN LOCO, FCK 20 MPA, COM 2 LANCES EM "X" E LAJE CASCATA, FÔRMA EM CHAPA DE MADEIRA COMPENSADA RESINADA. AF_11/2020</v>
          </cell>
          <cell r="C2394" t="str">
            <v>M3</v>
          </cell>
          <cell r="D2394">
            <v>4564.1400000000003</v>
          </cell>
          <cell r="E2394">
            <v>1146.45</v>
          </cell>
          <cell r="F2394">
            <v>3316.46</v>
          </cell>
          <cell r="G2394">
            <v>100.48</v>
          </cell>
        </row>
        <row r="2395">
          <cell r="A2395" t="str">
            <v>102086</v>
          </cell>
          <cell r="B2395" t="str">
            <v>FABRICAÇÃO DE FÔRMA PARA ESCADA DUPLA COM 2 LANCES EM "X" E LAJE PLANA, EM CHAPA DE MADEIRA COMPENSADA PLASTIFICADA, E=18 MM. AF_11/2020</v>
          </cell>
          <cell r="C2395" t="str">
            <v>M2</v>
          </cell>
          <cell r="D2395">
            <v>262.06</v>
          </cell>
          <cell r="E2395">
            <v>24.97</v>
          </cell>
          <cell r="F2395">
            <v>237.02</v>
          </cell>
          <cell r="G2395">
            <v>0</v>
          </cell>
        </row>
        <row r="2396">
          <cell r="A2396" t="str">
            <v>102087</v>
          </cell>
          <cell r="B2396" t="str">
            <v>FABRICAÇÃO DE FÔRMA PARA ESCADA DUPLA COM 2 LANCES EM "X" E LAJE PLANA, EM CHAPA DE MADEIRA COMPENSADA RESINADA, E= 17 MM. AF_11/2020</v>
          </cell>
          <cell r="C2396" t="str">
            <v>M2</v>
          </cell>
          <cell r="D2396">
            <v>188.64</v>
          </cell>
          <cell r="E2396">
            <v>24.98</v>
          </cell>
          <cell r="F2396">
            <v>163.59</v>
          </cell>
          <cell r="G2396">
            <v>0</v>
          </cell>
        </row>
        <row r="2397">
          <cell r="A2397" t="str">
            <v>102088</v>
          </cell>
          <cell r="B2397" t="str">
            <v>FABRICAÇÃO DE FÔRMA PARA ESCADA DUPLA COM 2 LANCES EM X E LAJE PLANA, EM MADEIRA SERRADA, E=25 MM. AF_11/2020</v>
          </cell>
          <cell r="C2397" t="str">
            <v>M2</v>
          </cell>
          <cell r="D2397">
            <v>150.59</v>
          </cell>
          <cell r="E2397">
            <v>26.16</v>
          </cell>
          <cell r="F2397">
            <v>124.37</v>
          </cell>
          <cell r="G2397">
            <v>0.01</v>
          </cell>
        </row>
        <row r="2398">
          <cell r="A2398" t="str">
            <v>102089</v>
          </cell>
          <cell r="B2398" t="str">
            <v>FABRICAÇÃO DE FÔRMA PARA ESCADA DUPLA COM 2 LANCES EM "X" E LAJE CASCATA, EM CHAPA DE MADEIRA COMPENSADA PLASTIFICADA, E=18 MM. AF_11/2020</v>
          </cell>
          <cell r="C2398" t="str">
            <v>M2</v>
          </cell>
          <cell r="D2398">
            <v>265.12</v>
          </cell>
          <cell r="E2398">
            <v>27.01</v>
          </cell>
          <cell r="F2398">
            <v>238.01</v>
          </cell>
          <cell r="G2398">
            <v>0</v>
          </cell>
        </row>
        <row r="2399">
          <cell r="A2399" t="str">
            <v>102090</v>
          </cell>
          <cell r="B2399" t="str">
            <v>FABRICAÇÃO DE FÔRMA PARA ESCADA DUPLA COM 2 LANCES EM "X" E LAJE CASCATA, EM CHAPA DE MADEIRA COMPENSADA RESINADA, E= 17 MM. AF_11/2020</v>
          </cell>
          <cell r="C2399" t="str">
            <v>M2</v>
          </cell>
          <cell r="D2399">
            <v>181.83</v>
          </cell>
          <cell r="E2399">
            <v>27.02</v>
          </cell>
          <cell r="F2399">
            <v>154.71</v>
          </cell>
          <cell r="G2399">
            <v>0</v>
          </cell>
        </row>
        <row r="2400">
          <cell r="A2400" t="str">
            <v>102091</v>
          </cell>
          <cell r="B2400" t="str">
            <v>FABRICAÇÃO DE FÔRMA PARA ESCADA DUPLA COM 2 LANCES EM X E LAJE CASCATA, EM MADEIRA SERRADA, E=25 MM. AF_11/2020</v>
          </cell>
          <cell r="C2400" t="str">
            <v>M2</v>
          </cell>
          <cell r="D2400">
            <v>170.83</v>
          </cell>
          <cell r="E2400">
            <v>27.3</v>
          </cell>
          <cell r="F2400">
            <v>143.44999999999999</v>
          </cell>
          <cell r="G2400">
            <v>0.01</v>
          </cell>
        </row>
        <row r="2401">
          <cell r="A2401" t="str">
            <v>103760</v>
          </cell>
          <cell r="B2401" t="str">
            <v>MONTAGEM E DESMONTAGEM DE FÔRMA DE LAJE MACIÇA, PÉ-DIREITO SIMPLES, EM CHAPA DE MADEIRA COMPENSADA RESINADA E CIMBRAMENTO DE MADEIRA, 2 UTILIZAÇÕES. AF_03/2022</v>
          </cell>
          <cell r="C2401" t="str">
            <v>M2</v>
          </cell>
          <cell r="D2401">
            <v>118.15</v>
          </cell>
          <cell r="E2401">
            <v>26.77</v>
          </cell>
          <cell r="F2401">
            <v>91.38</v>
          </cell>
          <cell r="G2401">
            <v>0</v>
          </cell>
        </row>
        <row r="2402">
          <cell r="A2402" t="str">
            <v>103761</v>
          </cell>
          <cell r="B2402" t="str">
            <v>MONTAGEM E DESMONTAGEM DE FÔRMA DE LAJE MACIÇA, PÉ-DIREITO SIMPLES, EM CHAPA DE MADEIRA COMPENSADA RESINADA E CIMBRAMENTO DE MADEIRA, 4 UTILIZAÇÕES. AF_03/2022</v>
          </cell>
          <cell r="C2402" t="str">
            <v>M2</v>
          </cell>
          <cell r="D2402">
            <v>81.17</v>
          </cell>
          <cell r="E2402">
            <v>24.72</v>
          </cell>
          <cell r="F2402">
            <v>56.45</v>
          </cell>
          <cell r="G2402">
            <v>0</v>
          </cell>
        </row>
        <row r="2403">
          <cell r="A2403" t="str">
            <v>103762</v>
          </cell>
          <cell r="B2403" t="str">
            <v>MONTAGEM E DESMONTAGEM DE FÔRMA DE LAJE MACIÇA, PÉ-DIREITO SIMPLES, EM CHAPA DE MADEIRA COMPENSADA RESINADA E CIMBRAMENTO DE MADEIRA, 6 UTILIZAÇÕES. AF_03/2022</v>
          </cell>
          <cell r="C2403" t="str">
            <v>M2</v>
          </cell>
          <cell r="D2403">
            <v>67.540000000000006</v>
          </cell>
          <cell r="E2403">
            <v>22.71</v>
          </cell>
          <cell r="F2403">
            <v>44.83</v>
          </cell>
          <cell r="G2403">
            <v>0</v>
          </cell>
        </row>
        <row r="2404">
          <cell r="A2404" t="str">
            <v>103763</v>
          </cell>
          <cell r="B2404" t="str">
            <v>MONTAGEM E DESMONTAGEM DE FÔRMA DE LAJE MACIÇA, PÉ-DIREITO SIMPLES, EM CHAPA DE MADEIRA COMPENSADA RESINADA E CIMBRAMENTO DE MADEIRA, 8 UTILIZAÇÕES. AF_03/2022</v>
          </cell>
          <cell r="C2404" t="str">
            <v>M2</v>
          </cell>
          <cell r="D2404">
            <v>59.01</v>
          </cell>
          <cell r="E2404">
            <v>21.04</v>
          </cell>
          <cell r="F2404">
            <v>37.97</v>
          </cell>
          <cell r="G2404">
            <v>0</v>
          </cell>
        </row>
        <row r="2405">
          <cell r="A2405" t="str">
            <v>89996</v>
          </cell>
          <cell r="B2405" t="str">
            <v>ARMAÇÃO VERTICAL DE ALVENARIA ESTRUTURAL; DIÂMETRO DE 10,0 MM. AF_09/2021</v>
          </cell>
          <cell r="C2405" t="str">
            <v>KG</v>
          </cell>
          <cell r="D2405">
            <v>11.29</v>
          </cell>
          <cell r="E2405">
            <v>1.86</v>
          </cell>
          <cell r="F2405">
            <v>9.43</v>
          </cell>
          <cell r="G2405">
            <v>0</v>
          </cell>
        </row>
        <row r="2406">
          <cell r="A2406" t="str">
            <v>89997</v>
          </cell>
          <cell r="B2406" t="str">
            <v>ARMAÇÃO VERTICAL DE ALVENARIA ESTRUTURAL; DIÂMETRO DE 12,5 MM. AF_09/2021</v>
          </cell>
          <cell r="C2406" t="str">
            <v>KG</v>
          </cell>
          <cell r="D2406">
            <v>9.2200000000000006</v>
          </cell>
          <cell r="E2406">
            <v>1.19</v>
          </cell>
          <cell r="F2406">
            <v>8.0299999999999994</v>
          </cell>
          <cell r="G2406">
            <v>0</v>
          </cell>
        </row>
        <row r="2407">
          <cell r="A2407" t="str">
            <v>89998</v>
          </cell>
          <cell r="B2407" t="str">
            <v>ARMAÇÃO DE CINTA DE ALVENARIA ESTRUTURAL; DIÂMETRO DE 10,0 MM. AF_09/2021</v>
          </cell>
          <cell r="C2407" t="str">
            <v>KG</v>
          </cell>
          <cell r="D2407">
            <v>10.78</v>
          </cell>
          <cell r="E2407">
            <v>1.47</v>
          </cell>
          <cell r="F2407">
            <v>9.31</v>
          </cell>
          <cell r="G2407">
            <v>0</v>
          </cell>
        </row>
        <row r="2408">
          <cell r="A2408" t="str">
            <v>89999</v>
          </cell>
          <cell r="B2408" t="str">
            <v>ARMAÇÃO DE VERGA E CONTRAVERGA DE ALVENARIA ESTRUTURAL; DIÂMETRO DE 8,0 MM. AF_09/2021</v>
          </cell>
          <cell r="C2408" t="str">
            <v>KG</v>
          </cell>
          <cell r="D2408">
            <v>16.510000000000002</v>
          </cell>
          <cell r="E2408">
            <v>5.48</v>
          </cell>
          <cell r="F2408">
            <v>11.03</v>
          </cell>
          <cell r="G2408">
            <v>0</v>
          </cell>
        </row>
        <row r="2409">
          <cell r="A2409" t="str">
            <v>90000</v>
          </cell>
          <cell r="B2409" t="str">
            <v>ARMAÇÃO DE VERGA E CONTRAVERGA DE ALVENARIA ESTRUTURAL; DIÂMETRO DE 10,0 MM. AF_09/2021</v>
          </cell>
          <cell r="C2409" t="str">
            <v>KG</v>
          </cell>
          <cell r="D2409">
            <v>13.4</v>
          </cell>
          <cell r="E2409">
            <v>3.51</v>
          </cell>
          <cell r="F2409">
            <v>9.89</v>
          </cell>
          <cell r="G2409">
            <v>0</v>
          </cell>
        </row>
        <row r="2410">
          <cell r="A2410" t="str">
            <v>91593</v>
          </cell>
          <cell r="B2410" t="str">
            <v>ARMAÇÃO DO SISTEMA DE PAREDES DE CONCRETO, EXECUTADA EM PAREDES DE EDIFICAÇÕES DE MÚLTIPLOS PAVIMENTOS, TELA Q-138. AF_06/2019</v>
          </cell>
          <cell r="C2410" t="str">
            <v>KG</v>
          </cell>
          <cell r="D2410">
            <v>11.49</v>
          </cell>
          <cell r="E2410">
            <v>0.59</v>
          </cell>
          <cell r="F2410">
            <v>10.9</v>
          </cell>
          <cell r="G2410">
            <v>0</v>
          </cell>
        </row>
        <row r="2411">
          <cell r="A2411" t="str">
            <v>91594</v>
          </cell>
          <cell r="B2411" t="str">
            <v>ARMAÇÃO DO SISTEMA DE PAREDES DE CONCRETO, EXECUTADA EM PAREDES DE EDIFICAÇÕES TÉRREAS OU DE MÚLTIPLOS PAVIMENTOS, TELA Q-92. AF_06/2019</v>
          </cell>
          <cell r="C2411" t="str">
            <v>KG</v>
          </cell>
          <cell r="D2411">
            <v>11.86</v>
          </cell>
          <cell r="E2411">
            <v>0.86</v>
          </cell>
          <cell r="F2411">
            <v>11</v>
          </cell>
          <cell r="G2411">
            <v>0</v>
          </cell>
        </row>
        <row r="2412">
          <cell r="A2412" t="str">
            <v>91595</v>
          </cell>
          <cell r="B2412" t="str">
            <v>ARMAÇÃO DO SISTEMA DE PAREDES DE CONCRETO, EXECUTADA EM PAREDES DE EDIFICAÇÕES TÉRREAS, TELA Q-61. AF_06/2019</v>
          </cell>
          <cell r="C2412" t="str">
            <v>KG</v>
          </cell>
          <cell r="D2412">
            <v>12.5</v>
          </cell>
          <cell r="E2412">
            <v>1.39</v>
          </cell>
          <cell r="F2412">
            <v>11.11</v>
          </cell>
          <cell r="G2412">
            <v>0</v>
          </cell>
        </row>
        <row r="2413">
          <cell r="A2413" t="str">
            <v>91596</v>
          </cell>
          <cell r="B2413" t="str">
            <v>ARMAÇÃO DO SISTEMA DE PAREDES DE CONCRETO, EXECUTADA COMO ARMADURA POSITIVA DE LAJES, TELA Q-138. AF_06/2019</v>
          </cell>
          <cell r="C2413" t="str">
            <v>KG</v>
          </cell>
          <cell r="D2413">
            <v>11.79</v>
          </cell>
          <cell r="E2413">
            <v>0.82</v>
          </cell>
          <cell r="F2413">
            <v>10.97</v>
          </cell>
          <cell r="G2413">
            <v>0</v>
          </cell>
        </row>
        <row r="2414">
          <cell r="A2414" t="str">
            <v>91597</v>
          </cell>
          <cell r="B2414" t="str">
            <v>ARMAÇÃO DO SISTEMA DE PAREDES DE CONCRETO, EXECUTADA COMO ARMADURA NEGATIVA DE LAJES, TELA T-196. AF_06/2019</v>
          </cell>
          <cell r="C2414" t="str">
            <v>KG</v>
          </cell>
          <cell r="D2414">
            <v>8.3699999999999992</v>
          </cell>
          <cell r="E2414">
            <v>0.86</v>
          </cell>
          <cell r="F2414">
            <v>7.51</v>
          </cell>
          <cell r="G2414">
            <v>0</v>
          </cell>
        </row>
        <row r="2415">
          <cell r="A2415" t="str">
            <v>91598</v>
          </cell>
          <cell r="B2415" t="str">
            <v>ARMAÇÃO DO SISTEMA DE PAREDES DE CONCRETO, EXECUTADA COMO ARMADURA POSITIVA DE LAJES, TELA Q-113. AF_06/2019</v>
          </cell>
          <cell r="C2415" t="str">
            <v>KG</v>
          </cell>
          <cell r="D2415">
            <v>11.55</v>
          </cell>
          <cell r="E2415">
            <v>1</v>
          </cell>
          <cell r="F2415">
            <v>10.55</v>
          </cell>
          <cell r="G2415">
            <v>0</v>
          </cell>
        </row>
        <row r="2416">
          <cell r="A2416" t="str">
            <v>91599</v>
          </cell>
          <cell r="B2416" t="str">
            <v>ARMAÇÃO DO SISTEMA DE PAREDES DE CONCRETO, EXECUTADA COMO ARMADURA NEGATIVA DE LAJES, TELA L-159. AF_06/2019</v>
          </cell>
          <cell r="C2416" t="str">
            <v>KG</v>
          </cell>
          <cell r="D2416">
            <v>8.74</v>
          </cell>
          <cell r="E2416">
            <v>1.08</v>
          </cell>
          <cell r="F2416">
            <v>7.66</v>
          </cell>
          <cell r="G2416">
            <v>0</v>
          </cell>
        </row>
        <row r="2417">
          <cell r="A2417" t="str">
            <v>91600</v>
          </cell>
          <cell r="B2417" t="str">
            <v>ARMAÇÃO DO SISTEMA DE PAREDES DE CONCRETO, EXECUTADA EM PLATIBANDAS, TELA Q-92. AF_06/2019</v>
          </cell>
          <cell r="C2417" t="str">
            <v>KG</v>
          </cell>
          <cell r="D2417">
            <v>14.21</v>
          </cell>
          <cell r="E2417">
            <v>2.62</v>
          </cell>
          <cell r="F2417">
            <v>11.59</v>
          </cell>
          <cell r="G2417">
            <v>0</v>
          </cell>
        </row>
        <row r="2418">
          <cell r="A2418" t="str">
            <v>91601</v>
          </cell>
          <cell r="B2418" t="str">
            <v>ARMAÇÃO DO SISTEMA DE PAREDES DE CONCRETO, EXECUTADA COMO REFORÇO, VERGALHÃO DE 6,3 MM DE DIÂMETRO. AF_06/2019</v>
          </cell>
          <cell r="C2418" t="str">
            <v>KG</v>
          </cell>
          <cell r="D2418">
            <v>13.1</v>
          </cell>
          <cell r="E2418">
            <v>1.94</v>
          </cell>
          <cell r="F2418">
            <v>11.16</v>
          </cell>
          <cell r="G2418">
            <v>0</v>
          </cell>
        </row>
        <row r="2419">
          <cell r="A2419" t="str">
            <v>91602</v>
          </cell>
          <cell r="B2419" t="str">
            <v>ARMAÇÃO DO SISTEMA DE PAREDES DE CONCRETO, EXECUTADA COMO REFORÇO, VERGALHÃO DE 8,0 MM DE DIÂMETRO. AF_06/2019</v>
          </cell>
          <cell r="C2419" t="str">
            <v>KG</v>
          </cell>
          <cell r="D2419">
            <v>12.17</v>
          </cell>
          <cell r="E2419">
            <v>1.1599999999999999</v>
          </cell>
          <cell r="F2419">
            <v>11.01</v>
          </cell>
          <cell r="G2419">
            <v>0</v>
          </cell>
        </row>
        <row r="2420">
          <cell r="A2420" t="str">
            <v>91603</v>
          </cell>
          <cell r="B2420" t="str">
            <v>ARMAÇÃO DO SISTEMA DE PAREDES DE CONCRETO, EXECUTADA COMO REFORÇO, VERGALHÃO DE 10,0 MM DE DIÂMETRO. AF_06/2019</v>
          </cell>
          <cell r="C2420" t="str">
            <v>KG</v>
          </cell>
          <cell r="D2420">
            <v>11.49</v>
          </cell>
          <cell r="E2420">
            <v>1.1000000000000001</v>
          </cell>
          <cell r="F2420">
            <v>10.39</v>
          </cell>
          <cell r="G2420">
            <v>0</v>
          </cell>
        </row>
        <row r="2421">
          <cell r="A2421" t="str">
            <v>92759</v>
          </cell>
          <cell r="B2421" t="str">
            <v>ARMAÇÃO DE PILAR OU VIGA DE ESTRUTURA CONVENCIONAL DE CONCRETO ARMADO UTILIZANDO AÇO CA-60 DE 5,0 MM - MONTAGEM. AF_06/2022</v>
          </cell>
          <cell r="C2421" t="str">
            <v>KG</v>
          </cell>
          <cell r="D2421">
            <v>14.49</v>
          </cell>
          <cell r="E2421">
            <v>3.74</v>
          </cell>
          <cell r="F2421">
            <v>10.75</v>
          </cell>
          <cell r="G2421">
            <v>0</v>
          </cell>
        </row>
        <row r="2422">
          <cell r="A2422" t="str">
            <v>92760</v>
          </cell>
          <cell r="B2422" t="str">
            <v>ARMAÇÃO DE PILAR OU VIGA DE ESTRUTURA CONVENCIONAL DE CONCRETO ARMADO UTILIZANDO AÇO CA-50 DE 6,3 MM - MONTAGEM. AF_06/2022</v>
          </cell>
          <cell r="C2422" t="str">
            <v>KG</v>
          </cell>
          <cell r="D2422">
            <v>13.89</v>
          </cell>
          <cell r="E2422">
            <v>2.4700000000000002</v>
          </cell>
          <cell r="F2422">
            <v>11.42</v>
          </cell>
          <cell r="G2422">
            <v>0</v>
          </cell>
        </row>
        <row r="2423">
          <cell r="A2423" t="str">
            <v>92761</v>
          </cell>
          <cell r="B2423" t="str">
            <v>ARMAÇÃO DE PILAR OU VIGA DE ESTRUTURA CONVENCIONAL DE CONCRETO ARMADO UTILIZANDO AÇO CA-50 DE 8,0 MM - MONTAGEM. AF_06/2022</v>
          </cell>
          <cell r="C2423" t="str">
            <v>KG</v>
          </cell>
          <cell r="D2423">
            <v>13.19</v>
          </cell>
          <cell r="E2423">
            <v>1.63</v>
          </cell>
          <cell r="F2423">
            <v>11.56</v>
          </cell>
          <cell r="G2423">
            <v>0</v>
          </cell>
        </row>
        <row r="2424">
          <cell r="A2424" t="str">
            <v>92762</v>
          </cell>
          <cell r="B2424" t="str">
            <v>ARMAÇÃO DE PILAR OU VIGA DE ESTRUTURA CONVENCIONAL DE CONCRETO ARMADO UTILIZANDO AÇO CA-50 DE 10,0 MM - MONTAGEM. AF_06/2022</v>
          </cell>
          <cell r="C2424" t="str">
            <v>KG</v>
          </cell>
          <cell r="D2424">
            <v>11.85</v>
          </cell>
          <cell r="E2424">
            <v>1.05</v>
          </cell>
          <cell r="F2424">
            <v>10.8</v>
          </cell>
          <cell r="G2424">
            <v>0</v>
          </cell>
        </row>
        <row r="2425">
          <cell r="A2425" t="str">
            <v>92763</v>
          </cell>
          <cell r="B2425" t="str">
            <v>ARMAÇÃO DE PILAR OU VIGA DE ESTRUTURA CONVENCIONAL DE CONCRETO ARMADO UTILIZANDO AÇO CA-50 DE 12,5 MM - MONTAGEM. AF_06/2022</v>
          </cell>
          <cell r="C2425" t="str">
            <v>KG</v>
          </cell>
          <cell r="D2425">
            <v>10</v>
          </cell>
          <cell r="E2425">
            <v>0.67</v>
          </cell>
          <cell r="F2425">
            <v>9.33</v>
          </cell>
          <cell r="G2425">
            <v>0</v>
          </cell>
        </row>
        <row r="2426">
          <cell r="A2426" t="str">
            <v>92764</v>
          </cell>
          <cell r="B2426" t="str">
            <v>ARMAÇÃO DE PILAR OU VIGA DE ESTRUTURA CONVENCIONAL DE CONCRETO ARMADO UTILIZANDO AÇO CA-50 DE 16,0 MM - MONTAGEM. AF_06/2022</v>
          </cell>
          <cell r="C2426" t="str">
            <v>KG</v>
          </cell>
          <cell r="D2426">
            <v>9.73</v>
          </cell>
          <cell r="E2426">
            <v>0.46</v>
          </cell>
          <cell r="F2426">
            <v>9.27</v>
          </cell>
          <cell r="G2426">
            <v>0</v>
          </cell>
        </row>
        <row r="2427">
          <cell r="A2427" t="str">
            <v>92765</v>
          </cell>
          <cell r="B2427" t="str">
            <v>ARMAÇÃO DE PILAR OU VIGA DE ESTRUTURA CONVENCIONAL DE CONCRETO ARMADO UTILIZANDO AÇO CA-50 DE 20,0 MM - MONTAGEM. AF_06/2022</v>
          </cell>
          <cell r="C2427" t="str">
            <v>KG</v>
          </cell>
          <cell r="D2427">
            <v>11.12</v>
          </cell>
          <cell r="E2427">
            <v>0.35</v>
          </cell>
          <cell r="F2427">
            <v>10.77</v>
          </cell>
          <cell r="G2427">
            <v>0</v>
          </cell>
        </row>
        <row r="2428">
          <cell r="A2428" t="str">
            <v>92766</v>
          </cell>
          <cell r="B2428" t="str">
            <v>ARMAÇÃO DE PILAR OU VIGA DE ESTRUTURA CONVENCIONAL DE CONCRETO ARMADO UTILIZANDO AÇO CA-50 DE 25,0 MM - MONTAGEM. AF_06/2022</v>
          </cell>
          <cell r="C2428" t="str">
            <v>KG</v>
          </cell>
          <cell r="D2428">
            <v>11.01</v>
          </cell>
          <cell r="E2428">
            <v>0.28000000000000003</v>
          </cell>
          <cell r="F2428">
            <v>10.73</v>
          </cell>
          <cell r="G2428">
            <v>0</v>
          </cell>
        </row>
        <row r="2429">
          <cell r="A2429" t="str">
            <v>92767</v>
          </cell>
          <cell r="B2429" t="str">
            <v>ARMAÇÃO DE LAJE DE ESTRUTURA CONVENCIONAL DE CONCRETO ARMADO UTILIZANDO AÇO CA-60 DE 4,2 MM - MONTAGEM. AF_06/2022</v>
          </cell>
          <cell r="C2429" t="str">
            <v>KG</v>
          </cell>
          <cell r="D2429">
            <v>15.72</v>
          </cell>
          <cell r="E2429">
            <v>4.51</v>
          </cell>
          <cell r="F2429">
            <v>11.21</v>
          </cell>
          <cell r="G2429">
            <v>0</v>
          </cell>
        </row>
        <row r="2430">
          <cell r="A2430" t="str">
            <v>92768</v>
          </cell>
          <cell r="B2430" t="str">
            <v>ARMAÇÃO DE LAJE DE ESTRUTURA CONVENCIONAL DE CONCRETO ARMADO UTILIZANDO AÇO CA-60 DE 5,0 MM - MONTAGEM. AF_06/2022</v>
          </cell>
          <cell r="C2430" t="str">
            <v>KG</v>
          </cell>
          <cell r="D2430">
            <v>13.95</v>
          </cell>
          <cell r="E2430">
            <v>3.2</v>
          </cell>
          <cell r="F2430">
            <v>10.75</v>
          </cell>
          <cell r="G2430">
            <v>0</v>
          </cell>
        </row>
        <row r="2431">
          <cell r="A2431" t="str">
            <v>92769</v>
          </cell>
          <cell r="B2431" t="str">
            <v>ARMAÇÃO DE LAJE DE ESTRUTURA CONVENCIONAL DE CONCRETO ARMADO UTILIZANDO AÇO CA-50 DE 6,3 MM - MONTAGEM. AF_06/2022</v>
          </cell>
          <cell r="C2431" t="str">
            <v>KG</v>
          </cell>
          <cell r="D2431">
            <v>13.37</v>
          </cell>
          <cell r="E2431">
            <v>2.0299999999999998</v>
          </cell>
          <cell r="F2431">
            <v>11.34</v>
          </cell>
          <cell r="G2431">
            <v>0</v>
          </cell>
        </row>
        <row r="2432">
          <cell r="A2432" t="str">
            <v>92770</v>
          </cell>
          <cell r="B2432" t="str">
            <v>ARMAÇÃO DE LAJE DE ESTRUTURA CONVENCIONAL DE CONCRETO ARMADO UTILIZANDO AÇO CA-50 DE 8,0 MM - MONTAGEM. AF_06/2022</v>
          </cell>
          <cell r="C2432" t="str">
            <v>KG</v>
          </cell>
          <cell r="D2432">
            <v>12.73</v>
          </cell>
          <cell r="E2432">
            <v>1.26</v>
          </cell>
          <cell r="F2432">
            <v>11.47</v>
          </cell>
          <cell r="G2432">
            <v>0</v>
          </cell>
        </row>
        <row r="2433">
          <cell r="A2433" t="str">
            <v>92771</v>
          </cell>
          <cell r="B2433" t="str">
            <v>ARMAÇÃO DE LAJE DE ESTRUTURA CONVENCIONAL DE CONCRETO ARMADO UTILIZANDO AÇO CA-50 DE 10,0 MM - MONTAGEM. AF_06/2022</v>
          </cell>
          <cell r="C2433" t="str">
            <v>KG</v>
          </cell>
          <cell r="D2433">
            <v>11.43</v>
          </cell>
          <cell r="E2433">
            <v>0.76</v>
          </cell>
          <cell r="F2433">
            <v>10.67</v>
          </cell>
          <cell r="G2433">
            <v>0</v>
          </cell>
        </row>
        <row r="2434">
          <cell r="A2434" t="str">
            <v>92772</v>
          </cell>
          <cell r="B2434" t="str">
            <v>ARMAÇÃO DE LAJE DE ESTRUTURA CONVENCIONAL DE CONCRETO ARMADO UTILIZANDO AÇO CA-50 DE 12,5 MM - MONTAGEM. AF_06/2022</v>
          </cell>
          <cell r="C2434" t="str">
            <v>KG</v>
          </cell>
          <cell r="D2434">
            <v>9.64</v>
          </cell>
          <cell r="E2434">
            <v>0.41</v>
          </cell>
          <cell r="F2434">
            <v>9.23</v>
          </cell>
          <cell r="G2434">
            <v>0</v>
          </cell>
        </row>
        <row r="2435">
          <cell r="A2435" t="str">
            <v>92773</v>
          </cell>
          <cell r="B2435" t="str">
            <v>ARMAÇÃO DE LAJE DE ESTRUTURA CONVENCIONAL DE CONCRETO ARMADO UTILIZANDO AÇO CA-50 DE 16,0 MM - MONTAGEM. AF_06/2022</v>
          </cell>
          <cell r="C2435" t="str">
            <v>KG</v>
          </cell>
          <cell r="D2435">
            <v>9.49</v>
          </cell>
          <cell r="E2435">
            <v>0.31</v>
          </cell>
          <cell r="F2435">
            <v>9.18</v>
          </cell>
          <cell r="G2435">
            <v>0</v>
          </cell>
        </row>
        <row r="2436">
          <cell r="A2436" t="str">
            <v>92774</v>
          </cell>
          <cell r="B2436" t="str">
            <v>ARMAÇÃO DE LAJE DE ESTRUTURA CONVENCIONAL DE CONCRETO ARMADO UTILIZANDO AÇO CA-50 DE 20,0 MM - MONTAGEM. AF_06/2022</v>
          </cell>
          <cell r="C2436" t="str">
            <v>KG</v>
          </cell>
          <cell r="D2436">
            <v>10.98</v>
          </cell>
          <cell r="E2436">
            <v>0.25</v>
          </cell>
          <cell r="F2436">
            <v>10.73</v>
          </cell>
          <cell r="G2436">
            <v>0</v>
          </cell>
        </row>
        <row r="2437">
          <cell r="A2437" t="str">
            <v>92798</v>
          </cell>
          <cell r="B2437" t="str">
            <v>CORTE E DOBRA DE AÇO CA-50, DIÂMETRO DE 25,0 MM. AF_06/2022</v>
          </cell>
          <cell r="C2437" t="str">
            <v>KG</v>
          </cell>
          <cell r="D2437">
            <v>10.09</v>
          </cell>
          <cell r="E2437">
            <v>0.02</v>
          </cell>
          <cell r="F2437">
            <v>10.07</v>
          </cell>
          <cell r="G2437">
            <v>0</v>
          </cell>
        </row>
        <row r="2438">
          <cell r="A2438" t="str">
            <v>92799</v>
          </cell>
          <cell r="B2438" t="str">
            <v>CORTE E DOBRA DE AÇO CA-60, DIÂMETRO DE 4,2 MM. AF_06/2022</v>
          </cell>
          <cell r="C2438" t="str">
            <v>KG</v>
          </cell>
          <cell r="D2438">
            <v>11.66</v>
          </cell>
          <cell r="E2438">
            <v>2.11</v>
          </cell>
          <cell r="F2438">
            <v>9.5500000000000007</v>
          </cell>
          <cell r="G2438">
            <v>0</v>
          </cell>
        </row>
        <row r="2439">
          <cell r="A2439" t="str">
            <v>92800</v>
          </cell>
          <cell r="B2439" t="str">
            <v>CORTE E DOBRA DE AÇO CA-60, DIÂMETRO DE 5,0 MM. AF_06/2022</v>
          </cell>
          <cell r="C2439" t="str">
            <v>KG</v>
          </cell>
          <cell r="D2439">
            <v>10.64</v>
          </cell>
          <cell r="E2439">
            <v>1.3</v>
          </cell>
          <cell r="F2439">
            <v>9.34</v>
          </cell>
          <cell r="G2439">
            <v>0</v>
          </cell>
        </row>
        <row r="2440">
          <cell r="A2440" t="str">
            <v>92801</v>
          </cell>
          <cell r="B2440" t="str">
            <v>CORTE E DOBRA DE AÇO CA-50, DIÂMETRO DE 6,3 MM. AF_06/2022</v>
          </cell>
          <cell r="C2440" t="str">
            <v>KG</v>
          </cell>
          <cell r="D2440">
            <v>10.88</v>
          </cell>
          <cell r="E2440">
            <v>0.68</v>
          </cell>
          <cell r="F2440">
            <v>10.199999999999999</v>
          </cell>
          <cell r="G2440">
            <v>0</v>
          </cell>
        </row>
        <row r="2441">
          <cell r="A2441" t="str">
            <v>92802</v>
          </cell>
          <cell r="B2441" t="str">
            <v>CORTE E DOBRA DE AÇO CA-50, DIÂMETRO DE 8,0 MM. AF_06/2022</v>
          </cell>
          <cell r="C2441" t="str">
            <v>KG</v>
          </cell>
          <cell r="D2441">
            <v>10.88</v>
          </cell>
          <cell r="E2441">
            <v>0.36</v>
          </cell>
          <cell r="F2441">
            <v>10.52</v>
          </cell>
          <cell r="G2441">
            <v>0</v>
          </cell>
        </row>
        <row r="2442">
          <cell r="A2442" t="str">
            <v>92803</v>
          </cell>
          <cell r="B2442" t="str">
            <v>CORTE E DOBRA DE AÇO CA-50, DIÂMETRO DE 10,0 MM. AF_06/2022</v>
          </cell>
          <cell r="C2442" t="str">
            <v>KG</v>
          </cell>
          <cell r="D2442">
            <v>10.06</v>
          </cell>
          <cell r="E2442">
            <v>0.19</v>
          </cell>
          <cell r="F2442">
            <v>9.8699999999999992</v>
          </cell>
          <cell r="G2442">
            <v>0</v>
          </cell>
        </row>
        <row r="2443">
          <cell r="A2443" t="str">
            <v>92804</v>
          </cell>
          <cell r="B2443" t="str">
            <v>CORTE E DOBRA DE AÇO CA-50, DIÂMETRO DE 12,5 MM. AF_06/2022</v>
          </cell>
          <cell r="C2443" t="str">
            <v>KG</v>
          </cell>
          <cell r="D2443">
            <v>8.64</v>
          </cell>
          <cell r="E2443">
            <v>0.1</v>
          </cell>
          <cell r="F2443">
            <v>8.5399999999999991</v>
          </cell>
          <cell r="G2443">
            <v>0</v>
          </cell>
        </row>
        <row r="2444">
          <cell r="A2444" t="str">
            <v>92805</v>
          </cell>
          <cell r="B2444" t="str">
            <v>CORTE E DOBRA DE AÇO CA-50, DIÂMETRO DE 16,0 MM. AF_06/2022</v>
          </cell>
          <cell r="C2444" t="str">
            <v>KG</v>
          </cell>
          <cell r="D2444">
            <v>8.57</v>
          </cell>
          <cell r="E2444">
            <v>0.04</v>
          </cell>
          <cell r="F2444">
            <v>8.5299999999999994</v>
          </cell>
          <cell r="G2444">
            <v>0</v>
          </cell>
        </row>
        <row r="2445">
          <cell r="A2445" t="str">
            <v>92806</v>
          </cell>
          <cell r="B2445" t="str">
            <v>CORTE E DOBRA DE AÇO CA-50, DIÂMETRO DE 20,0 MM. AF_06/2022</v>
          </cell>
          <cell r="C2445" t="str">
            <v>KG</v>
          </cell>
          <cell r="D2445">
            <v>10.1</v>
          </cell>
          <cell r="E2445">
            <v>0.02</v>
          </cell>
          <cell r="F2445">
            <v>10.08</v>
          </cell>
          <cell r="G2445">
            <v>0</v>
          </cell>
        </row>
        <row r="2446">
          <cell r="A2446" t="str">
            <v>92875</v>
          </cell>
          <cell r="B2446" t="str">
            <v>CORTE E DOBRA DE AÇO CA-25, DIÂMETRO DE 6,3 MM. AF_06/2022</v>
          </cell>
          <cell r="C2446" t="str">
            <v>KG</v>
          </cell>
          <cell r="D2446">
            <v>10.28</v>
          </cell>
          <cell r="E2446">
            <v>0.93</v>
          </cell>
          <cell r="F2446">
            <v>9.35</v>
          </cell>
          <cell r="G2446">
            <v>0</v>
          </cell>
        </row>
        <row r="2447">
          <cell r="A2447" t="str">
            <v>92876</v>
          </cell>
          <cell r="B2447" t="str">
            <v>CORTE E DOBRA DE AÇO CA-25, DIÂMETRO DE 8,0 MM. AF_06/2022</v>
          </cell>
          <cell r="C2447" t="str">
            <v>KG</v>
          </cell>
          <cell r="D2447">
            <v>10.06</v>
          </cell>
          <cell r="E2447">
            <v>0.48</v>
          </cell>
          <cell r="F2447">
            <v>9.58</v>
          </cell>
          <cell r="G2447">
            <v>0</v>
          </cell>
        </row>
        <row r="2448">
          <cell r="A2448" t="str">
            <v>92877</v>
          </cell>
          <cell r="B2448" t="str">
            <v>CORTE E DOBRA DE AÇO CA-25, DIÂMETRO DE 10,0 MM. AF_06/2022</v>
          </cell>
          <cell r="C2448" t="str">
            <v>KG</v>
          </cell>
          <cell r="D2448">
            <v>10.9</v>
          </cell>
          <cell r="E2448">
            <v>0.26</v>
          </cell>
          <cell r="F2448">
            <v>10.64</v>
          </cell>
          <cell r="G2448">
            <v>0</v>
          </cell>
        </row>
        <row r="2449">
          <cell r="A2449" t="str">
            <v>92878</v>
          </cell>
          <cell r="B2449" t="str">
            <v>CORTE E DOBRA DE AÇO CA-25, DIÂMETRO DE 12,5 MM. AF_06/2022</v>
          </cell>
          <cell r="C2449" t="str">
            <v>KG</v>
          </cell>
          <cell r="D2449">
            <v>10.74</v>
          </cell>
          <cell r="E2449">
            <v>0.14000000000000001</v>
          </cell>
          <cell r="F2449">
            <v>10.6</v>
          </cell>
          <cell r="G2449">
            <v>0</v>
          </cell>
        </row>
        <row r="2450">
          <cell r="A2450" t="str">
            <v>92879</v>
          </cell>
          <cell r="B2450" t="str">
            <v>CORTE E DOBRA DE AÇO CA-25, DIÂMETRO DE 16,0 MM. AF_06/2022</v>
          </cell>
          <cell r="C2450" t="str">
            <v>KG</v>
          </cell>
          <cell r="D2450">
            <v>10.64</v>
          </cell>
          <cell r="E2450">
            <v>7.0000000000000007E-2</v>
          </cell>
          <cell r="F2450">
            <v>10.57</v>
          </cell>
          <cell r="G2450">
            <v>0</v>
          </cell>
        </row>
        <row r="2451">
          <cell r="A2451" t="str">
            <v>92880</v>
          </cell>
          <cell r="B2451" t="str">
            <v>CORTE E DOBRA DE AÇO CA-25, DIÂMETRO DE 20,0 MM. AF_06/2022</v>
          </cell>
          <cell r="C2451" t="str">
            <v>KG</v>
          </cell>
          <cell r="D2451">
            <v>10.89</v>
          </cell>
          <cell r="E2451">
            <v>0.03</v>
          </cell>
          <cell r="F2451">
            <v>10.86</v>
          </cell>
          <cell r="G2451">
            <v>0</v>
          </cell>
        </row>
        <row r="2452">
          <cell r="A2452" t="str">
            <v>92881</v>
          </cell>
          <cell r="B2452" t="str">
            <v>CORTE E DOBRA DE AÇO CA-25, DIÂMETRO DE 25,0 MM. AF_06/2022</v>
          </cell>
          <cell r="C2452" t="str">
            <v>KG</v>
          </cell>
          <cell r="D2452">
            <v>10.86</v>
          </cell>
          <cell r="E2452">
            <v>0.02</v>
          </cell>
          <cell r="F2452">
            <v>10.84</v>
          </cell>
          <cell r="G2452">
            <v>0</v>
          </cell>
        </row>
        <row r="2453">
          <cell r="A2453" t="str">
            <v>92882</v>
          </cell>
          <cell r="B2453" t="str">
            <v>ARMAÇÃO UTILIZANDO AÇO CA-25 DE 6,3 MM - MONTAGEM. AF_06/2022</v>
          </cell>
          <cell r="C2453" t="str">
            <v>KG</v>
          </cell>
          <cell r="D2453">
            <v>13.74</v>
          </cell>
          <cell r="E2453">
            <v>3.08</v>
          </cell>
          <cell r="F2453">
            <v>10.66</v>
          </cell>
          <cell r="G2453">
            <v>0</v>
          </cell>
        </row>
        <row r="2454">
          <cell r="A2454" t="str">
            <v>92883</v>
          </cell>
          <cell r="B2454" t="str">
            <v>ARMAÇÃO UTILIZANDO AÇO CA-25 DE 8,0 MM - MONTAGEM. AF_06/2022</v>
          </cell>
          <cell r="C2454" t="str">
            <v>KG</v>
          </cell>
          <cell r="D2454">
            <v>12.8</v>
          </cell>
          <cell r="E2454">
            <v>2.08</v>
          </cell>
          <cell r="F2454">
            <v>10.72</v>
          </cell>
          <cell r="G2454">
            <v>0</v>
          </cell>
        </row>
        <row r="2455">
          <cell r="A2455" t="str">
            <v>92884</v>
          </cell>
          <cell r="B2455" t="str">
            <v>ARMAÇÃO UTILIZANDO AÇO CA-25 DE 10,0 MM - MONTAGEM. AF_06/2022</v>
          </cell>
          <cell r="C2455" t="str">
            <v>KG</v>
          </cell>
          <cell r="D2455">
            <v>13.09</v>
          </cell>
          <cell r="E2455">
            <v>1.46</v>
          </cell>
          <cell r="F2455">
            <v>11.63</v>
          </cell>
          <cell r="G2455">
            <v>0</v>
          </cell>
        </row>
        <row r="2456">
          <cell r="A2456" t="str">
            <v>92885</v>
          </cell>
          <cell r="B2456" t="str">
            <v>ARMAÇÃO UTILIZANDO AÇO CA-25 DE 12,5 MM - MONTAGEM. AF_06/2022</v>
          </cell>
          <cell r="C2456" t="str">
            <v>KG</v>
          </cell>
          <cell r="D2456">
            <v>12.48</v>
          </cell>
          <cell r="E2456">
            <v>1</v>
          </cell>
          <cell r="F2456">
            <v>11.48</v>
          </cell>
          <cell r="G2456">
            <v>0</v>
          </cell>
        </row>
        <row r="2457">
          <cell r="A2457" t="str">
            <v>92886</v>
          </cell>
          <cell r="B2457" t="str">
            <v>ARMAÇÃO UTILIZANDO AÇO CA-25 DE 16,0 MM - MONTAGEM. AF_06/2022</v>
          </cell>
          <cell r="C2457" t="str">
            <v>KG</v>
          </cell>
          <cell r="D2457">
            <v>12</v>
          </cell>
          <cell r="E2457">
            <v>0.64</v>
          </cell>
          <cell r="F2457">
            <v>11.36</v>
          </cell>
          <cell r="G2457">
            <v>0</v>
          </cell>
        </row>
        <row r="2458">
          <cell r="A2458" t="str">
            <v>92887</v>
          </cell>
          <cell r="B2458" t="str">
            <v>ARMAÇÃO UTILIZANDO AÇO CA-25 DE 20,0 MM - MONTAGEM. AF_06/2022</v>
          </cell>
          <cell r="C2458" t="str">
            <v>KG</v>
          </cell>
          <cell r="D2458">
            <v>11.97</v>
          </cell>
          <cell r="E2458">
            <v>0.41</v>
          </cell>
          <cell r="F2458">
            <v>11.56</v>
          </cell>
          <cell r="G2458">
            <v>0</v>
          </cell>
        </row>
        <row r="2459">
          <cell r="A2459" t="str">
            <v>92888</v>
          </cell>
          <cell r="B2459" t="str">
            <v>ARMAÇÃO UTILIZANDO AÇO CA-25 DE 25,0 MM - MONTAGEM. AF_06/2022</v>
          </cell>
          <cell r="C2459" t="str">
            <v>KG</v>
          </cell>
          <cell r="D2459">
            <v>11.72</v>
          </cell>
          <cell r="E2459">
            <v>0.24</v>
          </cell>
          <cell r="F2459">
            <v>11.48</v>
          </cell>
          <cell r="G2459">
            <v>0</v>
          </cell>
        </row>
        <row r="2460">
          <cell r="A2460" t="str">
            <v>92915</v>
          </cell>
          <cell r="B2460" t="str">
            <v>ARMAÇÃO DE ESTRUTURAS DIVERSAS DE CONCRETO ARMADO, EXCETO VIGAS, PILARES, LAJES E FUNDAÇÕES, UTILIZANDO AÇO CA-60 DE 5,0 MM - MONTAGEM. AF_06/2022</v>
          </cell>
          <cell r="C2460" t="str">
            <v>KG</v>
          </cell>
          <cell r="D2460">
            <v>17.010000000000002</v>
          </cell>
          <cell r="E2460">
            <v>5.7</v>
          </cell>
          <cell r="F2460">
            <v>11.31</v>
          </cell>
          <cell r="G2460">
            <v>0</v>
          </cell>
        </row>
        <row r="2461">
          <cell r="A2461" t="str">
            <v>92916</v>
          </cell>
          <cell r="B2461" t="str">
            <v>ARMAÇÃO DE ESTRUTURAS DIVERSAS DE CONCRETO ARMADO, EXCETO VIGAS, PILARES, LAJES E FUNDAÇÕES, UTILIZANDO AÇO CA-50 DE 6,3 MM - MONTAGEM. AF_06/2022</v>
          </cell>
          <cell r="C2461" t="str">
            <v>KG</v>
          </cell>
          <cell r="D2461">
            <v>15.74</v>
          </cell>
          <cell r="E2461">
            <v>3.93</v>
          </cell>
          <cell r="F2461">
            <v>11.81</v>
          </cell>
          <cell r="G2461">
            <v>0</v>
          </cell>
        </row>
        <row r="2462">
          <cell r="A2462" t="str">
            <v>92917</v>
          </cell>
          <cell r="B2462" t="str">
            <v>ARMAÇÃO DE ESTRUTURAS DIVERSAS DE CONCRETO ARMADO, EXCETO VIGAS, PILARES, LAJES E FUNDAÇÕES, UTILIZANDO AÇO CA-50 DE 8,0 MM - MONTAGEM. AF_06/2022</v>
          </cell>
          <cell r="C2462" t="str">
            <v>KG</v>
          </cell>
          <cell r="D2462">
            <v>14.51</v>
          </cell>
          <cell r="E2462">
            <v>2.66</v>
          </cell>
          <cell r="F2462">
            <v>11.85</v>
          </cell>
          <cell r="G2462">
            <v>0</v>
          </cell>
        </row>
        <row r="2463">
          <cell r="A2463" t="str">
            <v>92919</v>
          </cell>
          <cell r="B2463" t="str">
            <v>ARMAÇÃO DE ESTRUTURAS DIVERSAS DE CONCRETO ARMADO, EXCETO VIGAS, PILARES, LAJES E FUNDAÇÕES, UTILIZANDO AÇO CA-50 DE 10,0 MM - MONTAGEM. AF_06/2022</v>
          </cell>
          <cell r="C2463" t="str">
            <v>KG</v>
          </cell>
          <cell r="D2463">
            <v>12.77</v>
          </cell>
          <cell r="E2463">
            <v>1.78</v>
          </cell>
          <cell r="F2463">
            <v>10.99</v>
          </cell>
          <cell r="G2463">
            <v>0</v>
          </cell>
        </row>
        <row r="2464">
          <cell r="A2464" t="str">
            <v>92921</v>
          </cell>
          <cell r="B2464" t="str">
            <v>ARMAÇÃO DE ESTRUTURAS DIVERSAS DE CONCRETO ARMADO, EXCETO VIGAS, PILARES, LAJES E FUNDAÇÕES, UTILIZANDO AÇO CA-50 DE 12,5 MM - MONTAGEM. AF_06/2022</v>
          </cell>
          <cell r="C2464" t="str">
            <v>KG</v>
          </cell>
          <cell r="D2464">
            <v>10.61</v>
          </cell>
          <cell r="E2464">
            <v>1.1499999999999999</v>
          </cell>
          <cell r="F2464">
            <v>9.4600000000000009</v>
          </cell>
          <cell r="G2464">
            <v>0</v>
          </cell>
        </row>
        <row r="2465">
          <cell r="A2465" t="str">
            <v>92922</v>
          </cell>
          <cell r="B2465" t="str">
            <v>ARMAÇÃO DE ESTRUTURAS DIVERSAS DE CONCRETO ARMADO, EXCETO VIGAS, PILARES, LAJES E FUNDAÇÕES, UTILIZANDO AÇO CA-50 DE 16,0 MM - MONTAGEM. AF_06/2022</v>
          </cell>
          <cell r="C2465" t="str">
            <v>KG</v>
          </cell>
          <cell r="D2465">
            <v>10.19</v>
          </cell>
          <cell r="E2465">
            <v>0.81</v>
          </cell>
          <cell r="F2465">
            <v>9.3800000000000008</v>
          </cell>
          <cell r="G2465">
            <v>0</v>
          </cell>
        </row>
        <row r="2466">
          <cell r="A2466" t="str">
            <v>92923</v>
          </cell>
          <cell r="B2466" t="str">
            <v>ARMAÇÃO DE ESTRUTURAS DIVERSAS DE CONCRETO ARMADO, EXCETO VIGAS, PILARES, LAJES E FUNDAÇÕES, UTILIZANDO AÇO CA-50 DE 20,0 MM - MONTAGEM. AF_06/2022</v>
          </cell>
          <cell r="C2466" t="str">
            <v>KG</v>
          </cell>
          <cell r="D2466">
            <v>11.48</v>
          </cell>
          <cell r="E2466">
            <v>0.63</v>
          </cell>
          <cell r="F2466">
            <v>10.85</v>
          </cell>
          <cell r="G2466">
            <v>0</v>
          </cell>
        </row>
        <row r="2467">
          <cell r="A2467" t="str">
            <v>92924</v>
          </cell>
          <cell r="B2467" t="str">
            <v>ARMAÇÃO DE ESTRUTURAS DIVERSAS DE CONCRETO ARMADO, EXCETO VIGAS, PILARES, LAJES E FUNDAÇÕES, UTILIZANDO AÇO CA-50 DE 25,0 MM - MONTAGEM. AF_06/2022</v>
          </cell>
          <cell r="C2467" t="str">
            <v>KG</v>
          </cell>
          <cell r="D2467">
            <v>11.29</v>
          </cell>
          <cell r="E2467">
            <v>0.49</v>
          </cell>
          <cell r="F2467">
            <v>10.8</v>
          </cell>
          <cell r="G2467">
            <v>0</v>
          </cell>
        </row>
        <row r="2468">
          <cell r="A2468" t="str">
            <v>95448</v>
          </cell>
          <cell r="B2468" t="str">
            <v>CORTE E DOBRA DE AÇO CA-50, DIÂMERO DE 32 MM. AF_06/2022</v>
          </cell>
          <cell r="C2468" t="str">
            <v>KG</v>
          </cell>
          <cell r="D2468">
            <v>11.09</v>
          </cell>
          <cell r="E2468">
            <v>0.01</v>
          </cell>
          <cell r="F2468">
            <v>11.08</v>
          </cell>
          <cell r="G2468">
            <v>0</v>
          </cell>
        </row>
        <row r="2469">
          <cell r="A2469" t="str">
            <v>95576</v>
          </cell>
          <cell r="B2469" t="str">
            <v>MONTAGEM DE ARMADURA DE ESTACAS, DIÂMETRO = 8,0 MM. AF_09/2021_PS</v>
          </cell>
          <cell r="C2469" t="str">
            <v>KG</v>
          </cell>
          <cell r="D2469">
            <v>13.37</v>
          </cell>
          <cell r="E2469">
            <v>1.86</v>
          </cell>
          <cell r="F2469">
            <v>11.51</v>
          </cell>
          <cell r="G2469">
            <v>0</v>
          </cell>
        </row>
        <row r="2470">
          <cell r="A2470" t="str">
            <v>95577</v>
          </cell>
          <cell r="B2470" t="str">
            <v>MONTAGEM DE ARMADURA DE ESTACAS, DIÂMETRO = 10,0 MM. AF_09/2021_PS</v>
          </cell>
          <cell r="C2470" t="str">
            <v>KG</v>
          </cell>
          <cell r="D2470">
            <v>11.5</v>
          </cell>
          <cell r="E2470">
            <v>0.88</v>
          </cell>
          <cell r="F2470">
            <v>10.62</v>
          </cell>
          <cell r="G2470">
            <v>0</v>
          </cell>
        </row>
        <row r="2471">
          <cell r="A2471" t="str">
            <v>95578</v>
          </cell>
          <cell r="B2471" t="str">
            <v>MONTAGEM DE ARMADURA DE ESTACAS, DIÂMETRO = 12,5 MM. AF_09/2021_PS</v>
          </cell>
          <cell r="C2471" t="str">
            <v>KG</v>
          </cell>
          <cell r="D2471">
            <v>9.64</v>
          </cell>
          <cell r="E2471">
            <v>0.48</v>
          </cell>
          <cell r="F2471">
            <v>9.16</v>
          </cell>
          <cell r="G2471">
            <v>0</v>
          </cell>
        </row>
        <row r="2472">
          <cell r="A2472" t="str">
            <v>95579</v>
          </cell>
          <cell r="B2472" t="str">
            <v>MONTAGEM DE ARMADURA DE ESTACAS, DIÂMETRO = 16,0 MM. AF_09/2021_PS</v>
          </cell>
          <cell r="C2472" t="str">
            <v>KG</v>
          </cell>
          <cell r="D2472">
            <v>9.3699999999999992</v>
          </cell>
          <cell r="E2472">
            <v>0.28000000000000003</v>
          </cell>
          <cell r="F2472">
            <v>9.09</v>
          </cell>
          <cell r="G2472">
            <v>0</v>
          </cell>
        </row>
        <row r="2473">
          <cell r="A2473" t="str">
            <v>95580</v>
          </cell>
          <cell r="B2473" t="str">
            <v>MONTAGEM DE ARMADURA DE ESTACAS, DIÂMETRO = 20,0 MM. AF_09/2021_PS</v>
          </cell>
          <cell r="C2473" t="str">
            <v>KG</v>
          </cell>
          <cell r="D2473">
            <v>10.81</v>
          </cell>
          <cell r="E2473">
            <v>0.2</v>
          </cell>
          <cell r="F2473">
            <v>10.61</v>
          </cell>
          <cell r="G2473">
            <v>0</v>
          </cell>
        </row>
        <row r="2474">
          <cell r="A2474" t="str">
            <v>95581</v>
          </cell>
          <cell r="B2474" t="str">
            <v>MONTAGEM DE ARMADURA DE ESTACAS, DIÂMETRO = 25,0 MM. AF_09/2021_PS</v>
          </cell>
          <cell r="C2474" t="str">
            <v>KG</v>
          </cell>
          <cell r="D2474">
            <v>10.77</v>
          </cell>
          <cell r="E2474">
            <v>0.19</v>
          </cell>
          <cell r="F2474">
            <v>10.58</v>
          </cell>
          <cell r="G2474">
            <v>0</v>
          </cell>
        </row>
        <row r="2475">
          <cell r="A2475" t="str">
            <v>95582</v>
          </cell>
          <cell r="B2475" t="str">
            <v>MONTAGEM DE ARMADURA DE ESTACAS, DIÂMETRO = 32,0 MM. AF_09/2021_PE</v>
          </cell>
          <cell r="C2475" t="str">
            <v>KG</v>
          </cell>
          <cell r="D2475">
            <v>11.76</v>
          </cell>
          <cell r="E2475">
            <v>0.17</v>
          </cell>
          <cell r="F2475">
            <v>11.59</v>
          </cell>
          <cell r="G2475">
            <v>0</v>
          </cell>
        </row>
        <row r="2476">
          <cell r="A2476" t="str">
            <v>95583</v>
          </cell>
          <cell r="B2476" t="str">
            <v>MONTAGEM DE ARMADURA TRANSVERSAL DE ESTACAS DE SEÇÃO CIRCULAR, DIÂMETRO = 5,0 MM. AF_09/2021_PS</v>
          </cell>
          <cell r="C2476" t="str">
            <v>KG</v>
          </cell>
          <cell r="D2476">
            <v>16.2</v>
          </cell>
          <cell r="E2476">
            <v>5.16</v>
          </cell>
          <cell r="F2476">
            <v>11.04</v>
          </cell>
          <cell r="G2476">
            <v>0</v>
          </cell>
        </row>
        <row r="2477">
          <cell r="A2477" t="str">
            <v>95584</v>
          </cell>
          <cell r="B2477" t="str">
            <v>MONTAGEM DE ARMADURA TRANSVERSAL DE ESTACAS DE SEÇÃO CIRCULAR, DIÂMETRO = 6,30 MM. AF_09/2021_PS</v>
          </cell>
          <cell r="C2477" t="str">
            <v>KG</v>
          </cell>
          <cell r="D2477">
            <v>14.58</v>
          </cell>
          <cell r="E2477">
            <v>3.1</v>
          </cell>
          <cell r="F2477">
            <v>11.48</v>
          </cell>
          <cell r="G2477">
            <v>0</v>
          </cell>
        </row>
        <row r="2478">
          <cell r="A2478" t="str">
            <v>95592</v>
          </cell>
          <cell r="B2478" t="str">
            <v>MONTAGEM DE ARMADURA TRANVERSAL DE ESTACAS DE SEÇÃO RETANGULAR, DIÂMETRO = 5,0 MM. AF_09/2021_PS</v>
          </cell>
          <cell r="C2478" t="str">
            <v>KG</v>
          </cell>
          <cell r="D2478">
            <v>16.2</v>
          </cell>
          <cell r="E2478">
            <v>5.16</v>
          </cell>
          <cell r="F2478">
            <v>11.04</v>
          </cell>
          <cell r="G2478">
            <v>0</v>
          </cell>
        </row>
        <row r="2479">
          <cell r="A2479" t="str">
            <v>95593</v>
          </cell>
          <cell r="B2479" t="str">
            <v>MONTAGEM DE ARMADURA TRANSVERSAL DE ESTACAS DE SEÇÃO RETANGULAR, DIÂMETRO = 6,30 MM. AF_09/2021_PS</v>
          </cell>
          <cell r="C2479" t="str">
            <v>KG</v>
          </cell>
          <cell r="D2479">
            <v>14.58</v>
          </cell>
          <cell r="E2479">
            <v>3.1</v>
          </cell>
          <cell r="F2479">
            <v>11.48</v>
          </cell>
          <cell r="G2479">
            <v>0</v>
          </cell>
        </row>
        <row r="2480">
          <cell r="A2480" t="str">
            <v>95943</v>
          </cell>
          <cell r="B2480" t="str">
            <v>ARMAÇÃO DE ESCADA, DE UMA ESTRUTURA CONVENCIONAL DE CONCRETO ARMADO UTILIZANDO AÇO CA-60 DE 5,0 MM - MONTAGEM. AF_11/2020</v>
          </cell>
          <cell r="C2480" t="str">
            <v>KG</v>
          </cell>
          <cell r="D2480">
            <v>21.97</v>
          </cell>
          <cell r="E2480">
            <v>9.6199999999999992</v>
          </cell>
          <cell r="F2480">
            <v>12.35</v>
          </cell>
          <cell r="G2480">
            <v>0</v>
          </cell>
        </row>
        <row r="2481">
          <cell r="A2481" t="str">
            <v>95944</v>
          </cell>
          <cell r="B2481" t="str">
            <v>ARMAÇÃO DE ESCADA, DE UMA ESTRUTURA CONVENCIONAL DE CONCRETO ARMADO UTILIZANDO AÇO CA-50 DE 6,3 MM - MONTAGEM. AF_11/2020</v>
          </cell>
          <cell r="C2481" t="str">
            <v>KG</v>
          </cell>
          <cell r="D2481">
            <v>20.18</v>
          </cell>
          <cell r="E2481">
            <v>7.42</v>
          </cell>
          <cell r="F2481">
            <v>12.76</v>
          </cell>
          <cell r="G2481">
            <v>0</v>
          </cell>
        </row>
        <row r="2482">
          <cell r="A2482" t="str">
            <v>95945</v>
          </cell>
          <cell r="B2482" t="str">
            <v>ARMAÇÃO DE ESCADA, DE UMA ESTRUTURA CONVENCIONAL DE CONCRETO ARMADO UTILIZANDO AÇO CA-50 DE 8,0 MM - MONTAGEM. AF_11/2020</v>
          </cell>
          <cell r="C2482" t="str">
            <v>KG</v>
          </cell>
          <cell r="D2482">
            <v>16.62</v>
          </cell>
          <cell r="E2482">
            <v>4.32</v>
          </cell>
          <cell r="F2482">
            <v>12.3</v>
          </cell>
          <cell r="G2482">
            <v>0</v>
          </cell>
        </row>
        <row r="2483">
          <cell r="A2483" t="str">
            <v>95946</v>
          </cell>
          <cell r="B2483" t="str">
            <v>ARMAÇÃO DE ESCADA, DE UMA ESTRUTURA CONVENCIONAL DE CONCRETO ARMADO UTILIZANDO AÇO CA-50 DE 10,0 MM - MONTAGEM. AF_11/2020</v>
          </cell>
          <cell r="C2483" t="str">
            <v>KG</v>
          </cell>
          <cell r="D2483">
            <v>13.41</v>
          </cell>
          <cell r="E2483">
            <v>2.31</v>
          </cell>
          <cell r="F2483">
            <v>11.1</v>
          </cell>
          <cell r="G2483">
            <v>0</v>
          </cell>
        </row>
        <row r="2484">
          <cell r="A2484" t="str">
            <v>95947</v>
          </cell>
          <cell r="B2484" t="str">
            <v>ARMAÇÃO DE ESCADA, DE UMA ESTRUTURA CONVENCIONAL DE CONCRETO ARMADO UTILIZANDO AÇO CA-50 DE 12,5 MM - MONTAGEM. AF_11/2020</v>
          </cell>
          <cell r="C2484" t="str">
            <v>KG</v>
          </cell>
          <cell r="D2484">
            <v>10.47</v>
          </cell>
          <cell r="E2484">
            <v>1.05</v>
          </cell>
          <cell r="F2484">
            <v>9.42</v>
          </cell>
          <cell r="G2484">
            <v>0</v>
          </cell>
        </row>
        <row r="2485">
          <cell r="A2485" t="str">
            <v>95948</v>
          </cell>
          <cell r="B2485" t="str">
            <v>ARMAÇÃO DE ESCADA, DE UMA ESTRUTURA CONVENCIONAL DE CONCRETO ARMADO UTILIZANDO AÇO CA-50 DE 16,0 MM - MONTAGEM. AF_11/2020</v>
          </cell>
          <cell r="C2485" t="str">
            <v>KG</v>
          </cell>
          <cell r="D2485">
            <v>9.36</v>
          </cell>
          <cell r="E2485">
            <v>0.18</v>
          </cell>
          <cell r="F2485">
            <v>9.18</v>
          </cell>
          <cell r="G2485">
            <v>0</v>
          </cell>
        </row>
        <row r="2486">
          <cell r="A2486" t="str">
            <v>96544</v>
          </cell>
          <cell r="B2486" t="str">
            <v>ARMAÇÃO DE BLOCO, VIGA BALDRAME OU SAPATA UTILIZANDO AÇO CA-50 DE 6,3 MM - MONTAGEM. AF_06/2017</v>
          </cell>
          <cell r="C2486" t="str">
            <v>KG</v>
          </cell>
          <cell r="D2486">
            <v>16.53</v>
          </cell>
          <cell r="E2486">
            <v>4.49</v>
          </cell>
          <cell r="F2486">
            <v>12.04</v>
          </cell>
          <cell r="G2486">
            <v>0</v>
          </cell>
        </row>
        <row r="2487">
          <cell r="A2487" t="str">
            <v>96545</v>
          </cell>
          <cell r="B2487" t="str">
            <v>ARMAÇÃO DE BLOCO, VIGA BALDRAME OU SAPATA UTILIZANDO AÇO CA-50 DE 8 MM - MONTAGEM. AF_06/2017</v>
          </cell>
          <cell r="C2487" t="str">
            <v>KG</v>
          </cell>
          <cell r="D2487">
            <v>15.3</v>
          </cell>
          <cell r="E2487">
            <v>3.27</v>
          </cell>
          <cell r="F2487">
            <v>12.03</v>
          </cell>
          <cell r="G2487">
            <v>0</v>
          </cell>
        </row>
        <row r="2488">
          <cell r="A2488" t="str">
            <v>96546</v>
          </cell>
          <cell r="B2488" t="str">
            <v>ARMAÇÃO DE BLOCO, VIGA BALDRAME OU SAPATA UTILIZANDO AÇO CA-50 DE 10 MM - MONTAGEM. AF_06/2017</v>
          </cell>
          <cell r="C2488" t="str">
            <v>KG</v>
          </cell>
          <cell r="D2488">
            <v>13.58</v>
          </cell>
          <cell r="E2488">
            <v>2.4300000000000002</v>
          </cell>
          <cell r="F2488">
            <v>11.15</v>
          </cell>
          <cell r="G2488">
            <v>0</v>
          </cell>
        </row>
        <row r="2489">
          <cell r="A2489" t="str">
            <v>96547</v>
          </cell>
          <cell r="B2489" t="str">
            <v>ARMAÇÃO DE BLOCO, VIGA BALDRAME OU SAPATA UTILIZANDO AÇO CA-50 DE 12,5 MM - MONTAGEM. AF_06/2017</v>
          </cell>
          <cell r="C2489" t="str">
            <v>KG</v>
          </cell>
          <cell r="D2489">
            <v>11.46</v>
          </cell>
          <cell r="E2489">
            <v>1.8</v>
          </cell>
          <cell r="F2489">
            <v>9.66</v>
          </cell>
          <cell r="G2489">
            <v>0</v>
          </cell>
        </row>
        <row r="2490">
          <cell r="A2490" t="str">
            <v>96548</v>
          </cell>
          <cell r="B2490" t="str">
            <v>ARMAÇÃO DE BLOCO, VIGA BALDRAME OU SAPATA UTILIZANDO AÇO CA-50 DE 16 MM - MONTAGEM. AF_06/2017</v>
          </cell>
          <cell r="C2490" t="str">
            <v>KG</v>
          </cell>
          <cell r="D2490">
            <v>10.77</v>
          </cell>
          <cell r="E2490">
            <v>1.27</v>
          </cell>
          <cell r="F2490">
            <v>9.5</v>
          </cell>
          <cell r="G2490">
            <v>0</v>
          </cell>
        </row>
        <row r="2491">
          <cell r="A2491" t="str">
            <v>96549</v>
          </cell>
          <cell r="B2491" t="str">
            <v>ARMAÇÃO DE BLOCO, VIGA BALDRAME OU SAPATA UTILIZANDO AÇO CA-50 DE 20 MM - MONTAGEM. AF_06/2017</v>
          </cell>
          <cell r="C2491" t="str">
            <v>KG</v>
          </cell>
          <cell r="D2491">
            <v>11.88</v>
          </cell>
          <cell r="E2491">
            <v>0.92</v>
          </cell>
          <cell r="F2491">
            <v>10.96</v>
          </cell>
          <cell r="G2491">
            <v>0</v>
          </cell>
        </row>
        <row r="2492">
          <cell r="A2492" t="str">
            <v>96550</v>
          </cell>
          <cell r="B2492" t="str">
            <v>ARMAÇÃO DE BLOCO, VIGA BALDRAME OU SAPATA UTILIZANDO AÇO CA-50 DE 25 MM - MONTAGEM. AF_06/2017</v>
          </cell>
          <cell r="C2492" t="str">
            <v>KG</v>
          </cell>
          <cell r="D2492">
            <v>11.52</v>
          </cell>
          <cell r="E2492">
            <v>0.66</v>
          </cell>
          <cell r="F2492">
            <v>10.86</v>
          </cell>
          <cell r="G2492">
            <v>0</v>
          </cell>
        </row>
        <row r="2493">
          <cell r="A2493" t="str">
            <v>100064</v>
          </cell>
          <cell r="B2493" t="str">
            <v>ARMAÇÃO DO SISTEMA DE PAREDES DE CONCRETO, EXECUTADA COMO ARMADURA POSITIVA DE LAJES, TELA Q-159. AF_06/2019</v>
          </cell>
          <cell r="C2493" t="str">
            <v>KG</v>
          </cell>
          <cell r="D2493">
            <v>11.72</v>
          </cell>
          <cell r="E2493">
            <v>0.7</v>
          </cell>
          <cell r="F2493">
            <v>11.02</v>
          </cell>
          <cell r="G2493">
            <v>0</v>
          </cell>
        </row>
        <row r="2494">
          <cell r="A2494" t="str">
            <v>100066</v>
          </cell>
          <cell r="B2494" t="str">
            <v>ARMAÇÃO DO SISTEMA DE PAREDES DE CONCRETO, EXECUTADA COMO ARMADURA POSITIVA DE LAJES, TELA Q-196. AF_06/2019</v>
          </cell>
          <cell r="C2494" t="str">
            <v>KG</v>
          </cell>
          <cell r="D2494">
            <v>11.66</v>
          </cell>
          <cell r="E2494">
            <v>0.56999999999999995</v>
          </cell>
          <cell r="F2494">
            <v>11.09</v>
          </cell>
          <cell r="G2494">
            <v>0</v>
          </cell>
        </row>
        <row r="2495">
          <cell r="A2495" t="str">
            <v>100067</v>
          </cell>
          <cell r="B2495" t="str">
            <v>ARMAÇÃO DO SISTEMA DE PAREDES DE CONCRETO, EXECUTADA COMO REFORÇO, VERGALHÃO DE 5,0 MM DE DIÂMETRO. AF_06/2019</v>
          </cell>
          <cell r="C2495" t="str">
            <v>KG</v>
          </cell>
          <cell r="D2495">
            <v>12.67</v>
          </cell>
          <cell r="E2495">
            <v>2.4300000000000002</v>
          </cell>
          <cell r="F2495">
            <v>10.24</v>
          </cell>
          <cell r="G2495">
            <v>0</v>
          </cell>
        </row>
        <row r="2496">
          <cell r="A2496" t="str">
            <v>100068</v>
          </cell>
          <cell r="B2496" t="str">
            <v>ARMAÇÃO DO SISTEMA DE PAREDES DE CONCRETO, EXECUTADA COMO REFORÇO, VERGALHÃO DE 12,5 MM DE DIÂMETRO. AF_06/2019</v>
          </cell>
          <cell r="C2496" t="str">
            <v>KG</v>
          </cell>
          <cell r="D2496">
            <v>9.85</v>
          </cell>
          <cell r="E2496">
            <v>0.84</v>
          </cell>
          <cell r="F2496">
            <v>9.01</v>
          </cell>
          <cell r="G2496">
            <v>0</v>
          </cell>
        </row>
        <row r="2497">
          <cell r="A2497" t="str">
            <v>102920</v>
          </cell>
          <cell r="B2497" t="str">
            <v>ARMAÇÃO DE CINTA DE ALVENARIA ESTRUTURAL; DIÂMETRO DE 12,5 MM. AF_09/2021</v>
          </cell>
          <cell r="C2497" t="str">
            <v>KG</v>
          </cell>
          <cell r="D2497">
            <v>8.91</v>
          </cell>
          <cell r="E2497">
            <v>0.94</v>
          </cell>
          <cell r="F2497">
            <v>7.97</v>
          </cell>
          <cell r="G2497">
            <v>0</v>
          </cell>
        </row>
        <row r="2498">
          <cell r="A2498" t="str">
            <v>102921</v>
          </cell>
          <cell r="B2498" t="str">
            <v>ARMAÇÃO VERTICAL DE ALVENARIA ESTRUTURAL; DIÂMETRO DE 16,0 MM. AF_09/2021</v>
          </cell>
          <cell r="C2498" t="str">
            <v>KG</v>
          </cell>
          <cell r="D2498">
            <v>8.6199999999999992</v>
          </cell>
          <cell r="E2498">
            <v>0.71</v>
          </cell>
          <cell r="F2498">
            <v>7.91</v>
          </cell>
          <cell r="G2498">
            <v>0</v>
          </cell>
        </row>
        <row r="2499">
          <cell r="A2499" t="str">
            <v>102922</v>
          </cell>
          <cell r="B2499" t="str">
            <v>ARMAÇÃO DE VERGA E CONTRAVERGA DE ALVENARIA ESTRUTURAL; DIÂMETRO DE 16,0 MM. AF_09/2021</v>
          </cell>
          <cell r="C2499" t="str">
            <v>KG</v>
          </cell>
          <cell r="D2499">
            <v>9.44</v>
          </cell>
          <cell r="E2499">
            <v>1.36</v>
          </cell>
          <cell r="F2499">
            <v>8.08</v>
          </cell>
          <cell r="G2499">
            <v>0</v>
          </cell>
        </row>
        <row r="2500">
          <cell r="A2500" t="str">
            <v>102923</v>
          </cell>
          <cell r="B2500" t="str">
            <v>ARMAÇÃO DE CINTA DE ALVENARIA ESTRUTURAL; DIÂMETRO DE 16,0 MM. AF_09/2021</v>
          </cell>
          <cell r="C2500" t="str">
            <v>KG</v>
          </cell>
          <cell r="D2500">
            <v>8.42</v>
          </cell>
          <cell r="E2500">
            <v>0.56000000000000005</v>
          </cell>
          <cell r="F2500">
            <v>7.86</v>
          </cell>
          <cell r="G2500">
            <v>0</v>
          </cell>
        </row>
        <row r="2501">
          <cell r="A2501" t="str">
            <v>103088</v>
          </cell>
          <cell r="B2501" t="str">
            <v>ARMAÇÃO DE VERGA E CONTRAVERGA DE ALVENARIA ESTRUTURAL; DIÂMETRO DE 12,5 MM. AF_09/2021</v>
          </cell>
          <cell r="C2501" t="str">
            <v>KG</v>
          </cell>
          <cell r="D2501">
            <v>10.59</v>
          </cell>
          <cell r="E2501">
            <v>2.23</v>
          </cell>
          <cell r="F2501">
            <v>8.36</v>
          </cell>
          <cell r="G2501">
            <v>0</v>
          </cell>
        </row>
        <row r="2502">
          <cell r="A2502" t="str">
            <v>104104</v>
          </cell>
          <cell r="B2502" t="str">
            <v>ARMAÇÃO DE ESTRUTURAS DIVERSAS DE CONCRETO ARMADO, EXCETO VIGAS, PILARES, LAJES E FUNDAÇÕES, UTILIZANDO AÇO CA-50 DE 32,0 MM - MONTAGEM. AF_06/2022</v>
          </cell>
          <cell r="C2502" t="str">
            <v>KG</v>
          </cell>
          <cell r="D2502">
            <v>11.93</v>
          </cell>
          <cell r="E2502">
            <v>0.2</v>
          </cell>
          <cell r="F2502">
            <v>11.73</v>
          </cell>
          <cell r="G2502">
            <v>0</v>
          </cell>
        </row>
        <row r="2503">
          <cell r="A2503" t="str">
            <v>104105</v>
          </cell>
          <cell r="B2503" t="str">
            <v>ARMAÇÃO DE PILAR OU VIGA DE ESTRUTURA CONVENCIONAL DE CONCRETO ARMADO UTILIZANDO AÇO CA-50 DE 32,0 MM. AF_06/2022</v>
          </cell>
          <cell r="C2503" t="str">
            <v>KG</v>
          </cell>
          <cell r="D2503">
            <v>11.93</v>
          </cell>
          <cell r="E2503">
            <v>0.21</v>
          </cell>
          <cell r="F2503">
            <v>11.72</v>
          </cell>
          <cell r="G2503">
            <v>0</v>
          </cell>
        </row>
        <row r="2504">
          <cell r="A2504" t="str">
            <v>104106</v>
          </cell>
          <cell r="B2504" t="str">
            <v>ARMAÇÃO DE PILAR OU VIGA DE ESTRUTURA DE CONCRETO ARMADO EMBUTIDA EM ALVENARIA DE VEDAÇÃO UTILIZANDO AÇO CA-50 DE 16,0 MM - MONTAGEM. AF_06/2022</v>
          </cell>
          <cell r="C2504" t="str">
            <v>KG</v>
          </cell>
          <cell r="D2504">
            <v>10.8</v>
          </cell>
          <cell r="E2504">
            <v>1.3</v>
          </cell>
          <cell r="F2504">
            <v>9.5</v>
          </cell>
          <cell r="G2504">
            <v>0</v>
          </cell>
        </row>
        <row r="2505">
          <cell r="A2505" t="str">
            <v>104107</v>
          </cell>
          <cell r="B2505" t="str">
            <v>ARMAÇÃO DE PILAR OU VIGA DE ESTRUTURA DE CONCRETO ARMADO EMBUTIDA EM ALVENARIA DE VEDAÇÃO UTILIZANDO AÇO CA-50 DE 12,5 MM - MONTAGEM. AF_06/2022</v>
          </cell>
          <cell r="C2505" t="str">
            <v>KG</v>
          </cell>
          <cell r="D2505">
            <v>11.42</v>
          </cell>
          <cell r="E2505">
            <v>1.77</v>
          </cell>
          <cell r="F2505">
            <v>9.65</v>
          </cell>
          <cell r="G2505">
            <v>0</v>
          </cell>
        </row>
        <row r="2506">
          <cell r="A2506" t="str">
            <v>104108</v>
          </cell>
          <cell r="B2506" t="str">
            <v>ARMAÇÃO DE PILAR OU VIGA DE ESTRUTURA DE CONCRETO ARMADO EMBUTIDA EM ALVENARIA DE VEDAÇÃO UTILIZANDO AÇO CA-50 DE 10,0 MM - MONTAGEM. AF_06/2022</v>
          </cell>
          <cell r="C2506" t="str">
            <v>KG</v>
          </cell>
          <cell r="D2506">
            <v>13.49</v>
          </cell>
          <cell r="E2506">
            <v>2.35</v>
          </cell>
          <cell r="F2506">
            <v>11.14</v>
          </cell>
          <cell r="G2506">
            <v>0</v>
          </cell>
        </row>
        <row r="2507">
          <cell r="A2507" t="str">
            <v>104109</v>
          </cell>
          <cell r="B2507" t="str">
            <v>ARMAÇÃO DE PILAR OU VIGA DE ESTRUTURA DE CONCRETO ARMADO EMBUTIDA EM ALVENARIA DE VEDAÇÃO UTILIZANDO AÇO CA-50 DE 8,0 MM - MONTAGEM. AF_06/2022</v>
          </cell>
          <cell r="C2507" t="str">
            <v>KG</v>
          </cell>
          <cell r="D2507">
            <v>16.29</v>
          </cell>
          <cell r="E2507">
            <v>4.04</v>
          </cell>
          <cell r="F2507">
            <v>12.25</v>
          </cell>
          <cell r="G2507">
            <v>0</v>
          </cell>
        </row>
        <row r="2508">
          <cell r="A2508" t="str">
            <v>104110</v>
          </cell>
          <cell r="B2508" t="str">
            <v>ARMAÇÃO DE PILAR OU VIGA DE ESTRUTURA DE CONCRETO ARMADO EMBUTIDA EM ALVENARIA DE VEDAÇÃO UTILIZANDO AÇO CA-50 DE 6,3 MM - MONTAGEM. AF_06/2022</v>
          </cell>
          <cell r="C2508" t="str">
            <v>KG</v>
          </cell>
          <cell r="D2508">
            <v>18.239999999999998</v>
          </cell>
          <cell r="E2508">
            <v>5.88</v>
          </cell>
          <cell r="F2508">
            <v>12.36</v>
          </cell>
          <cell r="G2508">
            <v>0</v>
          </cell>
        </row>
        <row r="2509">
          <cell r="A2509" t="str">
            <v>104111</v>
          </cell>
          <cell r="B2509" t="str">
            <v>ARMAÇÃO DE PILAR OU VIGA DE ESTRUTURA DE CONCRETO ARMADO EMBUTIDA EM ALVENARIA DE VEDAÇÃO UTILIZANDO AÇO CA-60 DE 5,0 MM - MONTAGEM. AF_06/2022</v>
          </cell>
          <cell r="C2509" t="str">
            <v>KG</v>
          </cell>
          <cell r="D2509">
            <v>20.38</v>
          </cell>
          <cell r="E2509">
            <v>8.34</v>
          </cell>
          <cell r="F2509">
            <v>12.04</v>
          </cell>
          <cell r="G2509">
            <v>0</v>
          </cell>
        </row>
        <row r="2510">
          <cell r="A2510" t="str">
            <v>89993</v>
          </cell>
          <cell r="B2510" t="str">
            <v>GRAUTEAMENTO VERTICAL EM ALVENARIA ESTRUTURAL. AF_09/2021</v>
          </cell>
          <cell r="C2510" t="str">
            <v>M3</v>
          </cell>
          <cell r="D2510">
            <v>1002.72</v>
          </cell>
          <cell r="E2510">
            <v>347.29</v>
          </cell>
          <cell r="F2510">
            <v>653.02</v>
          </cell>
          <cell r="G2510">
            <v>1.02</v>
          </cell>
        </row>
        <row r="2511">
          <cell r="A2511" t="str">
            <v>89994</v>
          </cell>
          <cell r="B2511" t="str">
            <v>GRAUTEAMENTO DE CINTA INTERMEDIÁRIA OU DE CONTRAVERGA EM ALVENARIA ESTRUTURAL. AF_09/2021</v>
          </cell>
          <cell r="C2511" t="str">
            <v>M3</v>
          </cell>
          <cell r="D2511">
            <v>864.66</v>
          </cell>
          <cell r="E2511">
            <v>240.56</v>
          </cell>
          <cell r="F2511">
            <v>621.69000000000005</v>
          </cell>
          <cell r="G2511">
            <v>1.02</v>
          </cell>
        </row>
        <row r="2512">
          <cell r="A2512" t="str">
            <v>89995</v>
          </cell>
          <cell r="B2512" t="str">
            <v>GRAUTEAMENTO DE CINTA SUPERIOR OU DE VERGA EM ALVENARIA ESTRUTURAL. AF_09/2021</v>
          </cell>
          <cell r="C2512" t="str">
            <v>M3</v>
          </cell>
          <cell r="D2512">
            <v>967.41</v>
          </cell>
          <cell r="E2512">
            <v>319.99</v>
          </cell>
          <cell r="F2512">
            <v>645.01</v>
          </cell>
          <cell r="G2512">
            <v>1.02</v>
          </cell>
        </row>
        <row r="2513">
          <cell r="A2513" t="str">
            <v>90278</v>
          </cell>
          <cell r="B2513" t="str">
            <v>GRAUTE FGK=15 MPA; TRAÇO 1:0,04:2,2:2,5 (EM MASSA SECA DE CIMENTO/CAL/AREIA GROSSA/BRITA 0) - PREPARO MECÂNICO COM BETONEIRA 400 L. AF_09/2021</v>
          </cell>
          <cell r="C2513" t="str">
            <v>M3</v>
          </cell>
          <cell r="D2513">
            <v>499.12</v>
          </cell>
          <cell r="E2513">
            <v>68.790000000000006</v>
          </cell>
          <cell r="F2513">
            <v>428.47</v>
          </cell>
          <cell r="G2513">
            <v>0.8</v>
          </cell>
        </row>
        <row r="2514">
          <cell r="A2514" t="str">
            <v>90279</v>
          </cell>
          <cell r="B2514" t="str">
            <v>GRAUTE FGK=20 MPA; TRAÇO 1:0,04:1,8:2,1 (EM MASSA SECA DE CIMENTO/ CAL/ AREIA GROSSA/ BRITA 0) - PREPARO MECÂNICO COM BETONEIRA 400 L. AF_09/2021</v>
          </cell>
          <cell r="C2514" t="str">
            <v>M3</v>
          </cell>
          <cell r="D2514">
            <v>557.57000000000005</v>
          </cell>
          <cell r="E2514">
            <v>75.349999999999994</v>
          </cell>
          <cell r="F2514">
            <v>480.19</v>
          </cell>
          <cell r="G2514">
            <v>0.87</v>
          </cell>
        </row>
        <row r="2515">
          <cell r="A2515" t="str">
            <v>90280</v>
          </cell>
          <cell r="B2515" t="str">
            <v>GRAUTE FGK=25 MPA; TRAÇO 1:0,02:1,3:1,6 (EM MASSA SECA DE CIMENTO/ CAL/ AREIA GROSSA/ BRITA 0) - PREPARO MECÂNICO COM BETONEIRA 400 L. AF_09/2021</v>
          </cell>
          <cell r="C2515" t="str">
            <v>M3</v>
          </cell>
          <cell r="D2515">
            <v>627.45000000000005</v>
          </cell>
          <cell r="E2515">
            <v>75.37</v>
          </cell>
          <cell r="F2515">
            <v>550.04</v>
          </cell>
          <cell r="G2515">
            <v>0.87</v>
          </cell>
        </row>
        <row r="2516">
          <cell r="A2516" t="str">
            <v>90281</v>
          </cell>
          <cell r="B2516" t="str">
            <v>GRAUTE FGK=30 MPA; TRAÇO 1:0,02:0,9:1,2 (EM MASSA SECA DE CIMENTO/ CAL/ AREIA GROSSA/ BRITA 0) - PREPARO MECÂNICO COM BETONEIRA 400 L. AF_09/2021</v>
          </cell>
          <cell r="C2516" t="str">
            <v>M3</v>
          </cell>
          <cell r="D2516">
            <v>740.46</v>
          </cell>
          <cell r="E2516">
            <v>73.459999999999994</v>
          </cell>
          <cell r="F2516">
            <v>665.02</v>
          </cell>
          <cell r="G2516">
            <v>0.85</v>
          </cell>
        </row>
        <row r="2517">
          <cell r="A2517" t="str">
            <v>90282</v>
          </cell>
          <cell r="B2517" t="str">
            <v>GRAUTE FGK=15 MPA; TRAÇO 1:2,2:2,5:0,3 (EM MASSA SECA DE CIMENTO/ AREIA GROSSA/ BRITA 0/ ADITIVO) - PREPARO MECÂNICO COM BETONEIRA 400 L. AF_09/2021</v>
          </cell>
          <cell r="C2517" t="str">
            <v>M3</v>
          </cell>
          <cell r="D2517">
            <v>492.03</v>
          </cell>
          <cell r="E2517">
            <v>66.489999999999995</v>
          </cell>
          <cell r="F2517">
            <v>423.74</v>
          </cell>
          <cell r="G2517">
            <v>0.77</v>
          </cell>
        </row>
        <row r="2518">
          <cell r="A2518" t="str">
            <v>90283</v>
          </cell>
          <cell r="B2518" t="str">
            <v>GRAUTE FGK=20 MPA; TRAÇO 1:1,8:2,1:0,4 (EM MASSA SECA DE CIMENTO/ AREIA GROSSA/ BRITA 0/ ADITIVO) - PREPARO MECÂNICO COM BETONEIRA 400 L. AF_09/2021</v>
          </cell>
          <cell r="C2518" t="str">
            <v>M3</v>
          </cell>
          <cell r="D2518">
            <v>551.30999999999995</v>
          </cell>
          <cell r="E2518">
            <v>72.7</v>
          </cell>
          <cell r="F2518">
            <v>476.63</v>
          </cell>
          <cell r="G2518">
            <v>0.85</v>
          </cell>
        </row>
        <row r="2519">
          <cell r="A2519" t="str">
            <v>90284</v>
          </cell>
          <cell r="B2519" t="str">
            <v>GRAUTE FGK=25 MPA; TRAÇO 1:1,3:1,6:0,4 (EM MASSA SECA DE CIMENTO/ AREIA GROSSA/ BRITA 0/ ADITIVO) - PREPARO MECÂNICO COM BETONEIRA 400 L. AF_09/2021</v>
          </cell>
          <cell r="C2519" t="str">
            <v>M3</v>
          </cell>
          <cell r="D2519">
            <v>624.64</v>
          </cell>
          <cell r="E2519">
            <v>72.7</v>
          </cell>
          <cell r="F2519">
            <v>549.96</v>
          </cell>
          <cell r="G2519">
            <v>0.85</v>
          </cell>
        </row>
        <row r="2520">
          <cell r="A2520" t="str">
            <v>90285</v>
          </cell>
          <cell r="B2520" t="str">
            <v>GRAUTE FGK=30 MPA; TRAÇO 1:0,9:1,2:0,6 (EM MASSA SECA DE CIMENTO/ AREIA GROSSA/ BRITA 0/ ADITIVO) - PREPARO MECÂNICO COM BETONEIRA 400 L. AF_09/2021</v>
          </cell>
          <cell r="C2520" t="str">
            <v>M3</v>
          </cell>
          <cell r="D2520">
            <v>744.99</v>
          </cell>
          <cell r="E2520">
            <v>71.56</v>
          </cell>
          <cell r="F2520">
            <v>671.5</v>
          </cell>
          <cell r="G2520">
            <v>0.83</v>
          </cell>
        </row>
        <row r="2521">
          <cell r="A2521" t="str">
            <v>94962</v>
          </cell>
          <cell r="B2521" t="str">
            <v>CONCRETO MAGRO PARA LASTRO, TRAÇO 1:4,5:4,5 (EM MASSA SECA DE CIMENTO/ AREIA MÉDIA/ BRITA 1) - PREPARO MECÂNICO COM BETONEIRA 400 L. AF_05/2021</v>
          </cell>
          <cell r="C2521" t="str">
            <v>M3</v>
          </cell>
          <cell r="D2521">
            <v>375.68</v>
          </cell>
          <cell r="E2521">
            <v>69.349999999999994</v>
          </cell>
          <cell r="F2521">
            <v>304.81</v>
          </cell>
          <cell r="G2521">
            <v>0.72</v>
          </cell>
        </row>
        <row r="2522">
          <cell r="A2522" t="str">
            <v>94963</v>
          </cell>
          <cell r="B2522" t="str">
            <v>CONCRETO FCK = 15MPA, TRAÇO 1:3,4:3,5 (EM MASSA SECA DE CIMENTO/ AREIA MÉDIA/ BRITA 1) - PREPARO MECÂNICO COM BETONEIRA 400 L. AF_05/2021</v>
          </cell>
          <cell r="C2522" t="str">
            <v>M3</v>
          </cell>
          <cell r="D2522">
            <v>423.27</v>
          </cell>
          <cell r="E2522">
            <v>68.86</v>
          </cell>
          <cell r="F2522">
            <v>352.91</v>
          </cell>
          <cell r="G2522">
            <v>0.71</v>
          </cell>
        </row>
        <row r="2523">
          <cell r="A2523" t="str">
            <v>94964</v>
          </cell>
          <cell r="B2523" t="str">
            <v>CONCRETO FCK = 20MPA, TRAÇO 1:2,7:3 (EM MASSA SECA DE CIMENTO/ AREIA MÉDIA/ BRITA 1) - PREPARO MECÂNICO COM BETONEIRA 400 L. AF_05/2021</v>
          </cell>
          <cell r="C2523" t="str">
            <v>M3</v>
          </cell>
          <cell r="D2523">
            <v>468.66</v>
          </cell>
          <cell r="E2523">
            <v>75.06</v>
          </cell>
          <cell r="F2523">
            <v>391.96</v>
          </cell>
          <cell r="G2523">
            <v>0.78</v>
          </cell>
        </row>
        <row r="2524">
          <cell r="A2524" t="str">
            <v>94965</v>
          </cell>
          <cell r="B2524" t="str">
            <v>CONCRETO FCK = 25MPA, TRAÇO 1:2,3:2,7 (EM MASSA SECA DE CIMENTO/ AREIA MÉDIA/ BRITA 1) - PREPARO MECÂNICO COM BETONEIRA 400 L. AF_05/2021</v>
          </cell>
          <cell r="C2524" t="str">
            <v>M3</v>
          </cell>
          <cell r="D2524">
            <v>490.31</v>
          </cell>
          <cell r="E2524">
            <v>68.47</v>
          </cell>
          <cell r="F2524">
            <v>420.34</v>
          </cell>
          <cell r="G2524">
            <v>0.71</v>
          </cell>
        </row>
        <row r="2525">
          <cell r="A2525" t="str">
            <v>94966</v>
          </cell>
          <cell r="B2525" t="str">
            <v>CONCRETO FCK = 30MPA, TRAÇO 1:2,1:2,5 (EM MASSA SECA DE CIMENTO/ AREIA MÉDIA/ BRITA 1) - PREPARO MECÂNICO COM BETONEIRA 400 L. AF_05/2021</v>
          </cell>
          <cell r="C2525" t="str">
            <v>M3</v>
          </cell>
          <cell r="D2525">
            <v>509.51</v>
          </cell>
          <cell r="E2525">
            <v>67.900000000000006</v>
          </cell>
          <cell r="F2525">
            <v>440.12</v>
          </cell>
          <cell r="G2525">
            <v>0.71</v>
          </cell>
        </row>
        <row r="2526">
          <cell r="A2526" t="str">
            <v>94967</v>
          </cell>
          <cell r="B2526" t="str">
            <v>CONCRETO FCK = 40MPA, TRAÇO 1:1,6:1,9 (EM MASSA SECA DE CIMENTO/ AREIA MÉDIA/ BRITA 1) - PREPARO MECÂNICO COM BETONEIRA 400 L. AF_05/2021</v>
          </cell>
          <cell r="C2526" t="str">
            <v>M3</v>
          </cell>
          <cell r="D2526">
            <v>590.53</v>
          </cell>
          <cell r="E2526">
            <v>72.180000000000007</v>
          </cell>
          <cell r="F2526">
            <v>516.77</v>
          </cell>
          <cell r="G2526">
            <v>0.75</v>
          </cell>
        </row>
        <row r="2527">
          <cell r="A2527" t="str">
            <v>94968</v>
          </cell>
          <cell r="B2527" t="str">
            <v>CONCRETO MAGRO PARA LASTRO, TRAÇO 1:4,5:4,5 (EM MASSA SECA DE CIMENTO/ AREIA MÉDIA/ BRITA 1) - PREPARO MECÂNICO COM BETONEIRA 600 L. AF_05/2021</v>
          </cell>
          <cell r="C2527" t="str">
            <v>M3</v>
          </cell>
          <cell r="D2527">
            <v>371.33</v>
          </cell>
          <cell r="E2527">
            <v>62.34</v>
          </cell>
          <cell r="F2527">
            <v>304.83</v>
          </cell>
          <cell r="G2527">
            <v>2.73</v>
          </cell>
        </row>
        <row r="2528">
          <cell r="A2528" t="str">
            <v>94969</v>
          </cell>
          <cell r="B2528" t="str">
            <v>CONCRETO FCK = 15MPA, TRAÇO 1:3,4:3,5 (EM MASSA SECA DE CIMENTO/ AREIA MÉDIA/ BRITA 1) - PREPARO MECÂNICO COM BETONEIRA 600 L. AF_05/2021</v>
          </cell>
          <cell r="C2528" t="str">
            <v>M3</v>
          </cell>
          <cell r="D2528">
            <v>415.74</v>
          </cell>
          <cell r="E2528">
            <v>60.01</v>
          </cell>
          <cell r="F2528">
            <v>351.72</v>
          </cell>
          <cell r="G2528">
            <v>2.63</v>
          </cell>
        </row>
        <row r="2529">
          <cell r="A2529" t="str">
            <v>94970</v>
          </cell>
          <cell r="B2529" t="str">
            <v>CONCRETO FCK = 20MPA, TRAÇO 1:2,7:3 (EM MASSA SECA DE CIMENTO/ AREIA MÉDIA/ BRITA 1) - PREPARO MECÂNICO COM BETONEIRA 600 L. AF_05/2021</v>
          </cell>
          <cell r="C2529" t="str">
            <v>M3</v>
          </cell>
          <cell r="D2529">
            <v>454.22</v>
          </cell>
          <cell r="E2529">
            <v>59.88</v>
          </cell>
          <cell r="F2529">
            <v>390.35</v>
          </cell>
          <cell r="G2529">
            <v>2.61</v>
          </cell>
        </row>
        <row r="2530">
          <cell r="A2530" t="str">
            <v>94971</v>
          </cell>
          <cell r="B2530" t="str">
            <v>CONCRETO FCK = 25MPA, TRAÇO 1:2,3:2,7 (EM MASSA SECA DE CIMENTO/ AREIA MÉDIA/ BRITA 1) - PREPARO MECÂNICO COM BETONEIRA 600 L. AF_05/2021</v>
          </cell>
          <cell r="C2530" t="str">
            <v>M3</v>
          </cell>
          <cell r="D2530">
            <v>482.65</v>
          </cell>
          <cell r="E2530">
            <v>58.56</v>
          </cell>
          <cell r="F2530">
            <v>420.18</v>
          </cell>
          <cell r="G2530">
            <v>2.56</v>
          </cell>
        </row>
        <row r="2531">
          <cell r="A2531" t="str">
            <v>94972</v>
          </cell>
          <cell r="B2531" t="str">
            <v>CONCRETO FCK = 30MPA, TRAÇO 1:2,1:2,5 (EM MASSA SECA DE CIMENTO/ AREIA MÉDIA/ BRITA 1) - PREPARO MECÂNICO COM BETONEIRA 600 L. AF_05/2021</v>
          </cell>
          <cell r="C2531" t="str">
            <v>M3</v>
          </cell>
          <cell r="D2531">
            <v>501.87</v>
          </cell>
          <cell r="E2531">
            <v>58.08</v>
          </cell>
          <cell r="F2531">
            <v>439.91</v>
          </cell>
          <cell r="G2531">
            <v>2.54</v>
          </cell>
        </row>
        <row r="2532">
          <cell r="A2532" t="str">
            <v>94973</v>
          </cell>
          <cell r="B2532" t="str">
            <v>CONCRETO FCK = 40MPA, TRAÇO 1:1,6:1,9 (EM MASSA SECA DE CIMENTO/ AREIA MÉDIA/ BRITA 1) - PREPARO MECÂNICO COM BETONEIRA 600 L. AF_05/2021</v>
          </cell>
          <cell r="C2532" t="str">
            <v>M3</v>
          </cell>
          <cell r="D2532">
            <v>580.91999999999996</v>
          </cell>
          <cell r="E2532">
            <v>59.92</v>
          </cell>
          <cell r="F2532">
            <v>517.01</v>
          </cell>
          <cell r="G2532">
            <v>2.61</v>
          </cell>
        </row>
        <row r="2533">
          <cell r="A2533" t="str">
            <v>94974</v>
          </cell>
          <cell r="B2533" t="str">
            <v>CONCRETO MAGRO PARA LASTRO, TRAÇO 1:4,5:4,5 (EM MASSA SECA DE CIMENTO/ AREIA MÉDIA/ BRITA 1) - PREPARO MANUAL. AF_05/2021</v>
          </cell>
          <cell r="C2533" t="str">
            <v>M3</v>
          </cell>
          <cell r="D2533">
            <v>429.03</v>
          </cell>
          <cell r="E2533">
            <v>100.25</v>
          </cell>
          <cell r="F2533">
            <v>328.78</v>
          </cell>
          <cell r="G2533">
            <v>0</v>
          </cell>
        </row>
        <row r="2534">
          <cell r="A2534" t="str">
            <v>94975</v>
          </cell>
          <cell r="B2534" t="str">
            <v>CONCRETO FCK = 15MPA, TRAÇO 1:3,4:3,5 (EM MASSA SECA DE CIMENTO/ AREIA MÉDIA/ BRITA 1) - PREPARO MANUAL. AF_05/2021</v>
          </cell>
          <cell r="C2534" t="str">
            <v>M3</v>
          </cell>
          <cell r="D2534">
            <v>472.12</v>
          </cell>
          <cell r="E2534">
            <v>98.99</v>
          </cell>
          <cell r="F2534">
            <v>373.13</v>
          </cell>
          <cell r="G2534">
            <v>0</v>
          </cell>
        </row>
        <row r="2535">
          <cell r="A2535" t="str">
            <v>96555</v>
          </cell>
          <cell r="B2535" t="str">
            <v>CONCRETAGEM DE BLOCOS DE COROAMENTO E VIGAS BALDRAME, FCK 30 MPA, COM USO DE JERICA  LANÇAMENTO, ADENSAMENTO E ACABAMENTO. AF_06/2017</v>
          </cell>
          <cell r="C2535" t="str">
            <v>M3</v>
          </cell>
          <cell r="D2535">
            <v>691.76</v>
          </cell>
          <cell r="E2535">
            <v>154.30000000000001</v>
          </cell>
          <cell r="F2535">
            <v>532.20000000000005</v>
          </cell>
          <cell r="G2535">
            <v>3.59</v>
          </cell>
        </row>
        <row r="2536">
          <cell r="A2536" t="str">
            <v>96556</v>
          </cell>
          <cell r="B2536" t="str">
            <v>CONCRETAGEM DE SAPATAS, FCK 30 MPA, COM USO DE JERICA  LANÇAMENTO, ADENSAMENTO E ACABAMENTO. AF_06/2017</v>
          </cell>
          <cell r="C2536" t="str">
            <v>M3</v>
          </cell>
          <cell r="D2536">
            <v>775.12</v>
          </cell>
          <cell r="E2536">
            <v>218.93</v>
          </cell>
          <cell r="F2536">
            <v>550.61</v>
          </cell>
          <cell r="G2536">
            <v>3.86</v>
          </cell>
        </row>
        <row r="2537">
          <cell r="A2537" t="str">
            <v>96557</v>
          </cell>
          <cell r="B2537" t="str">
            <v>CONCRETAGEM DE BLOCOS DE COROAMENTO E VIGAS BALDRAMES, FCK 30 MPA, COM USO DE BOMBA  LANÇAMENTO, ADENSAMENTO E ACABAMENTO. AF_06/2017</v>
          </cell>
          <cell r="C2537" t="str">
            <v>M3</v>
          </cell>
          <cell r="D2537">
            <v>639.01</v>
          </cell>
          <cell r="E2537">
            <v>16.02</v>
          </cell>
          <cell r="F2537">
            <v>622.86</v>
          </cell>
          <cell r="G2537">
            <v>0.1</v>
          </cell>
        </row>
        <row r="2538">
          <cell r="A2538" t="str">
            <v>96558</v>
          </cell>
          <cell r="B2538" t="str">
            <v>CONCRETAGEM DE SAPATAS, FCK 30 MPA, COM USO DE BOMBA  LANÇAMENTO, ADENSAMENTO E ACABAMENTO. AF_11/2016</v>
          </cell>
          <cell r="C2538" t="str">
            <v>M3</v>
          </cell>
          <cell r="D2538">
            <v>646.61</v>
          </cell>
          <cell r="E2538">
            <v>21.79</v>
          </cell>
          <cell r="F2538">
            <v>624.63</v>
          </cell>
          <cell r="G2538">
            <v>0.14000000000000001</v>
          </cell>
        </row>
        <row r="2539">
          <cell r="A2539" t="str">
            <v>99235</v>
          </cell>
          <cell r="B2539" t="str">
            <v>CONCRETAGEM DE EDIFICAÇÕES (PAREDES E LAJES) FEITAS COM SISTEMA DE FÔRMAS MANUSEÁVEIS, COM CONCRETO USINADO AUTOADENSÁVEL FCK 25 MPA - LANÇAMENTO E ACABAMENTO. AF_10/2021</v>
          </cell>
          <cell r="C2539" t="str">
            <v>M3</v>
          </cell>
          <cell r="D2539">
            <v>619.32000000000005</v>
          </cell>
          <cell r="E2539">
            <v>12.41</v>
          </cell>
          <cell r="F2539">
            <v>606.91</v>
          </cell>
          <cell r="G2539">
            <v>0</v>
          </cell>
        </row>
        <row r="2540">
          <cell r="A2540" t="str">
            <v>99431</v>
          </cell>
          <cell r="B2540" t="str">
            <v>CONCRETAGEM DE LAJES EM EDIFICAÇÕES UNIFAMILIARES FEITAS COM SISTEMA DE FÔRMAS MANUSEÁVEIS, COM CONCRETO USINADO BOMBEÁVEL FCK 25 MPA - LANÇAMENTO, ADENSAMENTO E ACABAMENTO (EXCLUSIVE BOMBA LANÇA). AF_10/2021</v>
          </cell>
          <cell r="C2540" t="str">
            <v>M3</v>
          </cell>
          <cell r="D2540">
            <v>641.22</v>
          </cell>
          <cell r="E2540">
            <v>20.91</v>
          </cell>
          <cell r="F2540">
            <v>620.23</v>
          </cell>
          <cell r="G2540">
            <v>0.06</v>
          </cell>
        </row>
        <row r="2541">
          <cell r="A2541" t="str">
            <v>99432</v>
          </cell>
          <cell r="B2541" t="str">
            <v>CONCRETAGEM DE PAREDES EM EDIFICAÇÕES UNIFAMILIARES FEITAS COM SISTEMA DE FÔRMAS MANUSEÁVEIS, COM CONCRETO USINADO BOMBEÁVEL FCK 25 MPA - LANÇAMENTO, ADENSAMENTO E ACABAMENTO (EXCLUSIVE BOMBA LANÇA). AF_10/2021</v>
          </cell>
          <cell r="C2541" t="str">
            <v>M3</v>
          </cell>
          <cell r="D2541">
            <v>622.62</v>
          </cell>
          <cell r="E2541">
            <v>19.39</v>
          </cell>
          <cell r="F2541">
            <v>603.16</v>
          </cell>
          <cell r="G2541">
            <v>0.05</v>
          </cell>
        </row>
        <row r="2542">
          <cell r="A2542" t="str">
            <v>99433</v>
          </cell>
          <cell r="B2542" t="str">
            <v>CONCRETAGEM DE PLATIBANDA EM EDIFICAÇÕES UNIFAMILIARES FEITAS COM SISTEMA DE FÔRMAS MANUSEÁVEIS, COM CONCRETO USINADO BOMBEÁVEL FCK 25 MPA, - LANÇAMENTO, ADENSAMENTO E ACABAMENTO (EXCLUSIVE BOMBA LANÇA). AF_10/2021</v>
          </cell>
          <cell r="C2542" t="str">
            <v>M3</v>
          </cell>
          <cell r="D2542">
            <v>675.62</v>
          </cell>
          <cell r="E2542">
            <v>30.35</v>
          </cell>
          <cell r="F2542">
            <v>645.15</v>
          </cell>
          <cell r="G2542">
            <v>0.09</v>
          </cell>
        </row>
        <row r="2543">
          <cell r="A2543" t="str">
            <v>99434</v>
          </cell>
          <cell r="B2543" t="str">
            <v>CONCRETAGEM DE LAJES EM EDIFICAÇÕES MULTIFAMILIARES FEITAS COM SISTEMA DE FÔRMAS MANUSEÁVEIS, COM CONCRETO USINADO BOMBEÁVEL FCK 25 MPA - LANÇAMENTO, ADENSAMENTO E ACABAMENTO (EXCLUSIVE BOMBA LANÇA). AF_10/2021</v>
          </cell>
          <cell r="C2543" t="str">
            <v>M3</v>
          </cell>
          <cell r="D2543">
            <v>645.28</v>
          </cell>
          <cell r="E2543">
            <v>24.03</v>
          </cell>
          <cell r="F2543">
            <v>621.15</v>
          </cell>
          <cell r="G2543">
            <v>0.08</v>
          </cell>
        </row>
        <row r="2544">
          <cell r="A2544" t="str">
            <v>99435</v>
          </cell>
          <cell r="B2544" t="str">
            <v>CONCRETAGEM DE PAREDES EM EDIFICAÇÕES MULTIFAMILIARES FEITAS COM SISTEMA DE FÔRMAS MANUSEÁVEIS, COM CONCRETO USINADO BOMBEÁVEL FCK 25 MPA - LANÇAMENTO, ADENSAMENTO E ACABAMENTO (EXCLUSIVE BOMBA LANÇA). AF_10/2021</v>
          </cell>
          <cell r="C2544" t="str">
            <v>M3</v>
          </cell>
          <cell r="D2544">
            <v>625.4</v>
          </cell>
          <cell r="E2544">
            <v>21.53</v>
          </cell>
          <cell r="F2544">
            <v>603.79</v>
          </cell>
          <cell r="G2544">
            <v>0.06</v>
          </cell>
        </row>
        <row r="2545">
          <cell r="A2545" t="str">
            <v>99436</v>
          </cell>
          <cell r="B2545" t="str">
            <v>CONCRETAGEM DE PLATIBANDA EM EDIFICAÇÕES MULTIFAMILIARES FEITAS COM SISTEMA DE FÔRMAS MANUSEÁVEIS, COM CONCRETO USINADO BOMBEÁVEL FCK 25 MPA - LANÇAMENTO, ADENSAMENTO E ACABAMENTO (EXCLUSIVE BOMBA LANÇA). AF_10/2021</v>
          </cell>
          <cell r="C2545" t="str">
            <v>M3</v>
          </cell>
          <cell r="D2545">
            <v>696.79</v>
          </cell>
          <cell r="E2545">
            <v>46.59</v>
          </cell>
          <cell r="F2545">
            <v>650</v>
          </cell>
          <cell r="G2545">
            <v>0.15</v>
          </cell>
        </row>
        <row r="2546">
          <cell r="A2546" t="str">
            <v>99437</v>
          </cell>
          <cell r="B2546" t="str">
            <v>CONCRETAGEM DE PLATIBANDA EM EDIFICAÇÕES UNIFAMILIARES FEITAS COM SISTEMA DE FÔRMAS MANUSEÁVEIS, COM CONCRETO USINADO AUTOADENSÁVEL FCK 25 MPA - LANÇAMENTO E ACABAMENTO. AF_10/2021</v>
          </cell>
          <cell r="C2546" t="str">
            <v>M3</v>
          </cell>
          <cell r="D2546">
            <v>656.84</v>
          </cell>
          <cell r="E2546">
            <v>15.73</v>
          </cell>
          <cell r="F2546">
            <v>641.11</v>
          </cell>
          <cell r="G2546">
            <v>0</v>
          </cell>
        </row>
        <row r="2547">
          <cell r="A2547" t="str">
            <v>99438</v>
          </cell>
          <cell r="B2547" t="str">
            <v>CONCRETAGEM DE PLATIBANDA EM EDIFICAÇÕES MULTIFAMILIARES FEITAS COM SISTEMA DE FÔRMAS MANUSEÁVEIS, COM CONCRETO USINADO AUTOADENSÁVEL FCK 25 MPA - LANÇAMENTO E ACABAMENTO. AF_10/2021</v>
          </cell>
          <cell r="C2547" t="str">
            <v>M3</v>
          </cell>
          <cell r="D2547">
            <v>662.66</v>
          </cell>
          <cell r="E2547">
            <v>20.239999999999998</v>
          </cell>
          <cell r="F2547">
            <v>642.41999999999996</v>
          </cell>
          <cell r="G2547">
            <v>0</v>
          </cell>
        </row>
        <row r="2548">
          <cell r="A2548" t="str">
            <v>99439</v>
          </cell>
          <cell r="B2548" t="str">
            <v>CONCRETAGEM DE EDIFICAÇÕES (PAREDES E LAJES) FEITAS COM SISTEMA DE FÔRMAS MANUSEÁVEIS, COM CONCRETO USINADO BOMBEÁVEL FCK 25 MPA - LANÇAMENTO, ADENSAMENTO E ACABAMENTO (EXCLUSIVE BOMBA LANÇA). AF_10/2021</v>
          </cell>
          <cell r="C2548" t="str">
            <v>M3</v>
          </cell>
          <cell r="D2548">
            <v>631.32000000000005</v>
          </cell>
          <cell r="E2548">
            <v>21.82</v>
          </cell>
          <cell r="F2548">
            <v>609.41999999999996</v>
          </cell>
          <cell r="G2548">
            <v>0.06</v>
          </cell>
        </row>
        <row r="2549">
          <cell r="A2549" t="str">
            <v>102473</v>
          </cell>
          <cell r="B2549" t="str">
            <v>CONCRETO MAGRO PARA LASTRO, TRAÇO 1:4,5:4,5 (EM MASSA SECA DE CIMENTO/ AREIA MÉDIA/ SEIXO ROLADO) - PREPARO MECÂNICO COM BETONEIRA 400 L. AF_05/2021</v>
          </cell>
          <cell r="C2549" t="str">
            <v>M3</v>
          </cell>
          <cell r="D2549">
            <v>482.01</v>
          </cell>
          <cell r="E2549">
            <v>70.680000000000007</v>
          </cell>
          <cell r="F2549">
            <v>409.79</v>
          </cell>
          <cell r="G2549">
            <v>0.73</v>
          </cell>
        </row>
        <row r="2550">
          <cell r="A2550" t="str">
            <v>102474</v>
          </cell>
          <cell r="B2550" t="str">
            <v>CONCRETO FCK = 15MPA, TRAÇO 1:3,4:3,4 (EM MASSA SECA DE CIMENTO/ AREIA MÉDIA/ SEIXO ROLADO) - PREPARO MECÂNICO COM BETONEIRA 400 L. AF_05/2021</v>
          </cell>
          <cell r="C2550" t="str">
            <v>M3</v>
          </cell>
          <cell r="D2550">
            <v>527.88</v>
          </cell>
          <cell r="E2550">
            <v>70.25</v>
          </cell>
          <cell r="F2550">
            <v>456.09</v>
          </cell>
          <cell r="G2550">
            <v>0.73</v>
          </cell>
        </row>
        <row r="2551">
          <cell r="A2551" t="str">
            <v>102475</v>
          </cell>
          <cell r="B2551" t="str">
            <v>CONCRETO FCK = 20MPA, TRAÇO 1:2,6:2,9 (EM MASSA SECA DE CIMENTO/ AREIA MÉDIA/ SEIXO ROLADO) - PREPARO MECÂNICO COM BETONEIRA 400 L. AF_05/2021</v>
          </cell>
          <cell r="C2551" t="str">
            <v>M3</v>
          </cell>
          <cell r="D2551">
            <v>578.36</v>
          </cell>
          <cell r="E2551">
            <v>77.38</v>
          </cell>
          <cell r="F2551">
            <v>499.28</v>
          </cell>
          <cell r="G2551">
            <v>0.81</v>
          </cell>
        </row>
        <row r="2552">
          <cell r="A2552" t="str">
            <v>102476</v>
          </cell>
          <cell r="B2552" t="str">
            <v>CONCRETO FCK = 25MPA, TRAÇO 1:2,2:2,5 (EM MASSA SECA DE CIMENTO/ AREIA MÉDIA/ SEIXO ROLADO) - PREPARO MECÂNICO COM BETONEIRA 400 L. AF_05/2021</v>
          </cell>
          <cell r="C2552" t="str">
            <v>M3</v>
          </cell>
          <cell r="D2552">
            <v>600.72</v>
          </cell>
          <cell r="E2552">
            <v>66.56</v>
          </cell>
          <cell r="F2552">
            <v>532.71</v>
          </cell>
          <cell r="G2552">
            <v>0.69</v>
          </cell>
        </row>
        <row r="2553">
          <cell r="A2553" t="str">
            <v>102477</v>
          </cell>
          <cell r="B2553" t="str">
            <v>CONCRETO FCK = 30MPA, TRAÇO 1:1,9:2,3 (EM MASSA SECA DE CIMENTO/ AREIA MÉDIA/ SEIXO ROLADO) - PREPARO MECÂNICO COM BETONEIRA 400 L. AF_05/2021</v>
          </cell>
          <cell r="C2553" t="str">
            <v>M3</v>
          </cell>
          <cell r="D2553">
            <v>639.80999999999995</v>
          </cell>
          <cell r="E2553">
            <v>73.45</v>
          </cell>
          <cell r="F2553">
            <v>564.76</v>
          </cell>
          <cell r="G2553">
            <v>0.76</v>
          </cell>
        </row>
        <row r="2554">
          <cell r="A2554" t="str">
            <v>102478</v>
          </cell>
          <cell r="B2554" t="str">
            <v>CONCRETO FCK = 40MPA, TRAÇO 1:1,4:1,8 (EM MASSA SECA DE CIMENTO/ AREIA MÉDIA/ SEIXO ROLADO) - PREPARO MECÂNICO COM BETONEIRA 400 L. AF_05/2021</v>
          </cell>
          <cell r="C2554" t="str">
            <v>M3</v>
          </cell>
          <cell r="D2554">
            <v>701.97</v>
          </cell>
          <cell r="E2554">
            <v>66.58</v>
          </cell>
          <cell r="F2554">
            <v>633.94000000000005</v>
          </cell>
          <cell r="G2554">
            <v>0.69</v>
          </cell>
        </row>
        <row r="2555">
          <cell r="A2555" t="str">
            <v>102479</v>
          </cell>
          <cell r="B2555" t="str">
            <v>CONCRETO MAGRO PARA LASTRO, TRAÇO 1:4,5:4,5 (EM MASSA SECA DE CIMENTO/ AREIA MÉDIA/ SEIXO ROLADO) - PREPARO MECÂNICO COM BETONEIRA 600 L. AF_05/2021</v>
          </cell>
          <cell r="C2555" t="str">
            <v>M3</v>
          </cell>
          <cell r="D2555">
            <v>477.99</v>
          </cell>
          <cell r="E2555">
            <v>63.34</v>
          </cell>
          <cell r="F2555">
            <v>410.42</v>
          </cell>
          <cell r="G2555">
            <v>2.77</v>
          </cell>
        </row>
        <row r="2556">
          <cell r="A2556" t="str">
            <v>102480</v>
          </cell>
          <cell r="B2556" t="str">
            <v>CONCRETO FCK = 15MPA, TRAÇO 1:3,4:3,4 (EM MASSA SECA DE CIMENTO/ AREIA MÉDIA/ SEIXO ROLADO) - PREPARO MECÂNICO COM BETONEIRA 600 L. AF_05/2021</v>
          </cell>
          <cell r="C2556" t="str">
            <v>M3</v>
          </cell>
          <cell r="D2556">
            <v>520.69000000000005</v>
          </cell>
          <cell r="E2556">
            <v>61.32</v>
          </cell>
          <cell r="F2556">
            <v>455.29</v>
          </cell>
          <cell r="G2556">
            <v>2.67</v>
          </cell>
        </row>
        <row r="2557">
          <cell r="A2557" t="str">
            <v>102481</v>
          </cell>
          <cell r="B2557" t="str">
            <v>CONCRETO FCK = 20MPA, TRAÇO 1:2,6:2,9 (EM MASSA SECA DE CIMENTO/ AREIA MÉDIA/ SEIXO ROLADO) - PREPARO MECÂNICO COM BETONEIRA 600 L. AF_05/2021</v>
          </cell>
          <cell r="C2557" t="str">
            <v>M3</v>
          </cell>
          <cell r="D2557">
            <v>564.13</v>
          </cell>
          <cell r="E2557">
            <v>61.75</v>
          </cell>
          <cell r="F2557">
            <v>498.27</v>
          </cell>
          <cell r="G2557">
            <v>2.69</v>
          </cell>
        </row>
        <row r="2558">
          <cell r="A2558" t="str">
            <v>102482</v>
          </cell>
          <cell r="B2558" t="str">
            <v>CONCRETO FCK = 25MPA, TRAÇO 1:2,2:2,5 (EM MASSA SECA DE CIMENTO/ AREIA MÉDIA/ SEIXO ROLADO) - PREPARO MECÂNICO COM BETONEIRA 600 L. AF_05/2021</v>
          </cell>
          <cell r="C2558" t="str">
            <v>M3</v>
          </cell>
          <cell r="D2558">
            <v>597</v>
          </cell>
          <cell r="E2558">
            <v>58.96</v>
          </cell>
          <cell r="F2558">
            <v>534.11</v>
          </cell>
          <cell r="G2558">
            <v>2.58</v>
          </cell>
        </row>
        <row r="2559">
          <cell r="A2559" t="str">
            <v>102483</v>
          </cell>
          <cell r="B2559" t="str">
            <v>CONCRETO FCK = 30MPA, TRAÇO 1:1,9:2,3 (EM MASSA SECA DE CIMENTO/ AREIA MÉDIA/ SEIXO ROLADO) - PREPARO MECÂNICO COM BETONEIRA 600 L. AF_05/2021</v>
          </cell>
          <cell r="C2559" t="str">
            <v>M3</v>
          </cell>
          <cell r="D2559">
            <v>631.41</v>
          </cell>
          <cell r="E2559">
            <v>60.9</v>
          </cell>
          <cell r="F2559">
            <v>566.45000000000005</v>
          </cell>
          <cell r="G2559">
            <v>2.66</v>
          </cell>
        </row>
        <row r="2560">
          <cell r="A2560" t="str">
            <v>102484</v>
          </cell>
          <cell r="B2560" t="str">
            <v>CONCRETO FCK = 40MPA, TRAÇO 1:1,4:1,8 (EM MASSA SECA DE CIMENTO/ AREIA MÉDIA/ SEIXO ROLADO) - PREPARO MECÂNICO COM BETONEIRA 600 L. AF_05/2021</v>
          </cell>
          <cell r="C2560" t="str">
            <v>M3</v>
          </cell>
          <cell r="D2560">
            <v>700.39</v>
          </cell>
          <cell r="E2560">
            <v>60.89</v>
          </cell>
          <cell r="F2560">
            <v>635.44000000000005</v>
          </cell>
          <cell r="G2560">
            <v>2.66</v>
          </cell>
        </row>
        <row r="2561">
          <cell r="A2561" t="str">
            <v>102485</v>
          </cell>
          <cell r="B2561" t="str">
            <v>CONCRETO MAGRO PARA LASTRO, TRAÇO 1:4,5:4,5 (EM MASSA SECA DE CIMENTO/ AREIA MÉDIA/ SEIXO ROLADO) - PREPARO MANUAL. AF_05/2021</v>
          </cell>
          <cell r="C2561" t="str">
            <v>M3</v>
          </cell>
          <cell r="D2561">
            <v>537.12</v>
          </cell>
          <cell r="E2561">
            <v>100.5</v>
          </cell>
          <cell r="F2561">
            <v>436.62</v>
          </cell>
          <cell r="G2561">
            <v>0</v>
          </cell>
        </row>
        <row r="2562">
          <cell r="A2562" t="str">
            <v>102486</v>
          </cell>
          <cell r="B2562" t="str">
            <v>CONCRETO FCK = 15MPA, TRAÇO 1:3,4:3,4 (EM MASSA SECA DE CIMENTO/ AREIA MÉDIA/ SEIXO ROLADO) - PREPARO MANUAL. AF_05/2021</v>
          </cell>
          <cell r="C2562" t="str">
            <v>M3</v>
          </cell>
          <cell r="D2562">
            <v>577.11</v>
          </cell>
          <cell r="E2562">
            <v>99.49</v>
          </cell>
          <cell r="F2562">
            <v>477.62</v>
          </cell>
          <cell r="G2562">
            <v>0</v>
          </cell>
        </row>
        <row r="2563">
          <cell r="A2563" t="str">
            <v>102487</v>
          </cell>
          <cell r="B2563" t="str">
            <v>CONCRETO CICLÓPICO FCK = 15MPA, 30% PEDRA DE MÃO EM VOLUME REAL, INCLUSIVE LANÇAMENTO. AF_05/2021</v>
          </cell>
          <cell r="C2563" t="str">
            <v>M3</v>
          </cell>
          <cell r="D2563">
            <v>552.98</v>
          </cell>
          <cell r="E2563">
            <v>192.53</v>
          </cell>
          <cell r="F2563">
            <v>358.71</v>
          </cell>
          <cell r="G2563">
            <v>1.02</v>
          </cell>
        </row>
        <row r="2564">
          <cell r="A2564" t="str">
            <v>103183</v>
          </cell>
          <cell r="B2564" t="str">
            <v>CONCRETAGEM DE ESCADAS EM EDIFICAÇÕES MULTIFAMILIARES FEITAS COM SISTEMA DE FÔRMAS MANUSEÁVEIS - CONCRETO USINADO BOMBEÁVEL, FCK 25 MPA - LANÇAMENTO, ADENSAMENTO E ACABAMENTO (EXCLUSIVE BOMBA LANÇA). AF_10/2021</v>
          </cell>
          <cell r="C2564" t="str">
            <v>M3</v>
          </cell>
          <cell r="D2564">
            <v>671.3</v>
          </cell>
          <cell r="E2564">
            <v>52.5</v>
          </cell>
          <cell r="F2564">
            <v>618.55999999999995</v>
          </cell>
          <cell r="G2564">
            <v>0.18</v>
          </cell>
        </row>
        <row r="2565">
          <cell r="A2565" t="str">
            <v>103184</v>
          </cell>
          <cell r="B2565" t="str">
            <v>CONCRETAGEM DE ESCADAS EM EDIFICAÇÕES MULTIFAMILIARES FEITAS COM SISTEMA DE FÔRMAS MANUSEÁVEIS - CONCRETO USINADO AUTOADENSÁVEL, FCK 25 MPA - LANÇAMENTO, ADENSAMENTO E ACABAMENTO. AF_10/2021</v>
          </cell>
          <cell r="C2565" t="str">
            <v>M3</v>
          </cell>
          <cell r="D2565">
            <v>631.09</v>
          </cell>
          <cell r="E2565">
            <v>21.48</v>
          </cell>
          <cell r="F2565">
            <v>609.61</v>
          </cell>
          <cell r="G2565">
            <v>0</v>
          </cell>
        </row>
        <row r="2566">
          <cell r="A2566" t="str">
            <v>103669</v>
          </cell>
          <cell r="B2566" t="str">
            <v>CONCRETAGEM DE PILARES, FCK = 25 MPA,  COM USO DE BALDES - LANÇAMENTO, ADENSAMENTO E ACABAMENTO. AF_02/2022</v>
          </cell>
          <cell r="C2566" t="str">
            <v>M3</v>
          </cell>
          <cell r="D2566">
            <v>895.24</v>
          </cell>
          <cell r="E2566">
            <v>216.96</v>
          </cell>
          <cell r="F2566">
            <v>676.27</v>
          </cell>
          <cell r="G2566">
            <v>1.57</v>
          </cell>
        </row>
        <row r="2567">
          <cell r="A2567" t="str">
            <v>103670</v>
          </cell>
          <cell r="B2567" t="str">
            <v>LANÇAMENTO COM USO DE BALDES, ADENSAMENTO E ACABAMENTO DE CONCRETO EM ESTRUTURAS. AF_02/2022</v>
          </cell>
          <cell r="C2567" t="str">
            <v>M3</v>
          </cell>
          <cell r="D2567">
            <v>285.14999999999998</v>
          </cell>
          <cell r="E2567">
            <v>217.03</v>
          </cell>
          <cell r="F2567">
            <v>66.11</v>
          </cell>
          <cell r="G2567">
            <v>1.57</v>
          </cell>
        </row>
        <row r="2568">
          <cell r="A2568" t="str">
            <v>103671</v>
          </cell>
          <cell r="B2568" t="str">
            <v>CONCRETAGEM DE PILARES, FCK = 25 MPA, COM USO DE GRUA - LANÇAMENTO, ADENSAMENTO E ACABAMENTO. AF_02/2022</v>
          </cell>
          <cell r="C2568" t="str">
            <v>M3</v>
          </cell>
          <cell r="D2568">
            <v>656.32</v>
          </cell>
          <cell r="E2568">
            <v>35.159999999999997</v>
          </cell>
          <cell r="F2568">
            <v>620.85</v>
          </cell>
          <cell r="G2568">
            <v>0.24</v>
          </cell>
        </row>
        <row r="2569">
          <cell r="A2569" t="str">
            <v>103672</v>
          </cell>
          <cell r="B2569" t="str">
            <v>CONCRETAGEM DE PILARES, FCK = 25 MPA, COM USO DE BOMBA - LANÇAMENTO, ADENSAMENTO E ACABAMENTO. AF_02/2022_PS</v>
          </cell>
          <cell r="C2569" t="str">
            <v>M3</v>
          </cell>
          <cell r="D2569">
            <v>615.27</v>
          </cell>
          <cell r="E2569">
            <v>30.46</v>
          </cell>
          <cell r="F2569">
            <v>584.65</v>
          </cell>
          <cell r="G2569">
            <v>0.12</v>
          </cell>
        </row>
        <row r="2570">
          <cell r="A2570" t="str">
            <v>103673</v>
          </cell>
          <cell r="B2570" t="str">
            <v>LANÇAMENTO COM USO DE BOMBA, ADENSAMENTO E ACABAMENTO DE CONCRETO EM ESTRUTURAS. AF_02/2022</v>
          </cell>
          <cell r="C2570" t="str">
            <v>M3</v>
          </cell>
          <cell r="D2570">
            <v>40.29</v>
          </cell>
          <cell r="E2570">
            <v>30.56</v>
          </cell>
          <cell r="F2570">
            <v>9.57</v>
          </cell>
          <cell r="G2570">
            <v>0.12</v>
          </cell>
        </row>
        <row r="2571">
          <cell r="A2571" t="str">
            <v>103674</v>
          </cell>
          <cell r="B2571" t="str">
            <v>CONCRETAGEM DE VIGAS E LAJES, FCK=25 MPA, PARA LAJES PREMOLDADAS COM USO DE BOMBA - LANÇAMENTO, ADENSAMENTO E ACABAMENTO. AF_02/2022_PS</v>
          </cell>
          <cell r="C2571" t="str">
            <v>M3</v>
          </cell>
          <cell r="D2571">
            <v>634.28</v>
          </cell>
          <cell r="E2571">
            <v>45.43</v>
          </cell>
          <cell r="F2571">
            <v>588.54999999999995</v>
          </cell>
          <cell r="G2571">
            <v>0.22</v>
          </cell>
        </row>
        <row r="2572">
          <cell r="A2572" t="str">
            <v>103675</v>
          </cell>
          <cell r="B2572" t="str">
            <v>CONCRETAGEM DE VIGAS E LAJES, FCK=25 MPA, PARA LAJES MACIÇAS OU NERVURADAS COM USO DE BOMBA - LANÇAMENTO, ADENSAMENTO E ACABAMENTO. AF_02/2022_PS</v>
          </cell>
          <cell r="C2572" t="str">
            <v>M3</v>
          </cell>
          <cell r="D2572">
            <v>615.38</v>
          </cell>
          <cell r="E2572">
            <v>30.95</v>
          </cell>
          <cell r="F2572">
            <v>584.24</v>
          </cell>
          <cell r="G2572">
            <v>0.14000000000000001</v>
          </cell>
        </row>
        <row r="2573">
          <cell r="A2573" t="str">
            <v>103676</v>
          </cell>
          <cell r="B2573" t="str">
            <v>CONCRETAGEM DE VIGAS E LAJES, FCK=25 MPA, PARA LAJES PREMOLDADAS COM JERICAS EM ELEVADOR DE CABO EM EDIFICAÇÃO DE MULTIPAVIMENTOS ATÉ 16 ANDARES - LANÇAMENTO, ADENSAMENTO E ACABAMENTO. AF_02/2022</v>
          </cell>
          <cell r="C2573" t="str">
            <v>M3</v>
          </cell>
          <cell r="D2573">
            <v>950.7</v>
          </cell>
          <cell r="E2573">
            <v>258.76</v>
          </cell>
          <cell r="F2573">
            <v>690.87</v>
          </cell>
          <cell r="G2573">
            <v>0.78</v>
          </cell>
        </row>
        <row r="2574">
          <cell r="A2574" t="str">
            <v>103677</v>
          </cell>
          <cell r="B2574" t="str">
            <v>CONCRETAGEM DE VIGAS E LAJES, FCK=25 MPA, PARA LAJES MACIÇAS OU NERVURADAS COM JERICAS EM ELEVADOR DE CABO EM EDIFICAÇÃO DE MULTIPAVIMENTOS ATÉ 16 ANDARES  - LANÇAMENTO, ADENSAMENTO E ACABAMENTO. AF_02/2022</v>
          </cell>
          <cell r="C2574" t="str">
            <v>M3</v>
          </cell>
          <cell r="D2574">
            <v>786.66</v>
          </cell>
          <cell r="E2574">
            <v>134.13</v>
          </cell>
          <cell r="F2574">
            <v>651.99</v>
          </cell>
          <cell r="G2574">
            <v>0.4</v>
          </cell>
        </row>
        <row r="2575">
          <cell r="A2575" t="str">
            <v>103678</v>
          </cell>
          <cell r="B2575" t="str">
            <v>CONCRETAGEM DE VIGAS E LAJES, FCK=25 MPA, PARA LAJES PREMOLDADAS COM JERICAS EM CREMALHEIRA EM EDIFICAÇÃO DE MULTIPAVIMENTOS ATÉ 16 ANDARES  - LANÇAMENTO, ADENSAMENTO E ACABAMENTO. AF_02/2022</v>
          </cell>
          <cell r="C2575" t="str">
            <v>M3</v>
          </cell>
          <cell r="D2575">
            <v>859.26</v>
          </cell>
          <cell r="E2575">
            <v>188.7</v>
          </cell>
          <cell r="F2575">
            <v>669.44</v>
          </cell>
          <cell r="G2575">
            <v>0.82</v>
          </cell>
        </row>
        <row r="2576">
          <cell r="A2576" t="str">
            <v>103679</v>
          </cell>
          <cell r="B2576" t="str">
            <v>CONCRETAGEM DE VIGAS E LAJES, FCK=25 MPA, PARA LAJES MACIÇAS OU NERVURADAS COM JERICAS EM CREMALHEIRA EM EDIFICAÇÃO DE MULTIPAVIMENTOS ATÉ 16 ANDARES - LANÇAMENTO, ADENSAMENTO E ACABAMENTO. AF_02/2022</v>
          </cell>
          <cell r="C2576" t="str">
            <v>M3</v>
          </cell>
          <cell r="D2576">
            <v>746.1</v>
          </cell>
          <cell r="E2576">
            <v>103.01</v>
          </cell>
          <cell r="F2576">
            <v>642.51</v>
          </cell>
          <cell r="G2576">
            <v>0.43</v>
          </cell>
        </row>
        <row r="2577">
          <cell r="A2577" t="str">
            <v>103680</v>
          </cell>
          <cell r="B2577" t="str">
            <v>CONCRETAGEM DE VIGAS E LAJES, FCK=25 MPA, PARA LAJES PREMOLDADAS COM GRUA DE CAÇAMBA DE 350 L EM EDIFICAÇÃO DE MULTIPAVIMENTOS ATÉ 16 ANDARES - LANÇAMENTO, ADENSAMENTO E ACABAMENTO. AF_02/2022</v>
          </cell>
          <cell r="C2577" t="str">
            <v>M3</v>
          </cell>
          <cell r="D2577">
            <v>789.45</v>
          </cell>
          <cell r="E2577">
            <v>138.16</v>
          </cell>
          <cell r="F2577">
            <v>650.45000000000005</v>
          </cell>
          <cell r="G2577">
            <v>0.61</v>
          </cell>
        </row>
        <row r="2578">
          <cell r="A2578" t="str">
            <v>103681</v>
          </cell>
          <cell r="B2578" t="str">
            <v>CONCRETAGEM DE VIGAS E LAJES, FCK=25 MPA, PARA LAJES MACIÇAS OU NERVURADAS COM GRUA DE CAÇAMBA DE 500 L EM EDIFICAÇÃO DE MULTIPAVIMENTOS ATÉ 16 ANDARES - LANÇAMENTO, ADENSAMENTO E ACABAMENTO. AF_02/2022</v>
          </cell>
          <cell r="C2578" t="str">
            <v>M3</v>
          </cell>
          <cell r="D2578">
            <v>680.71</v>
          </cell>
          <cell r="E2578">
            <v>54.37</v>
          </cell>
          <cell r="F2578">
            <v>626.02</v>
          </cell>
          <cell r="G2578">
            <v>0.24</v>
          </cell>
        </row>
        <row r="2579">
          <cell r="A2579" t="str">
            <v>103682</v>
          </cell>
          <cell r="B2579" t="str">
            <v>CONCRETAGEM DE VIGAS E LAJES, FCK=25 MPA, PARA QUALQUER TIPO DE LAJE COM BALDES EM EDIFICAÇÃO TÉRREA - LANÇAMENTO, ADENSAMENTO E ACABAMENTO. AF_02/2022</v>
          </cell>
          <cell r="C2579" t="str">
            <v>M3</v>
          </cell>
          <cell r="D2579">
            <v>912.89</v>
          </cell>
          <cell r="E2579">
            <v>230.46</v>
          </cell>
          <cell r="F2579">
            <v>681.13</v>
          </cell>
          <cell r="G2579">
            <v>0.9</v>
          </cell>
        </row>
        <row r="2580">
          <cell r="A2580" t="str">
            <v>103683</v>
          </cell>
          <cell r="B2580" t="str">
            <v>CONCRETAGEM DE VIGAS E LAJES, FCK=25 MPA, PARA QUALQUER TIPO DE LAJE COM BALDES EM EDIFICAÇÃO DE MULTIPAVIMENTOS ATÉ 04 ANDARES - LANÇAMENTO, ADENSAMENTO E ACABAMENTO. AF_02/2022</v>
          </cell>
          <cell r="C2580" t="str">
            <v>M3</v>
          </cell>
          <cell r="D2580">
            <v>1190.0999999999999</v>
          </cell>
          <cell r="E2580">
            <v>441.44</v>
          </cell>
          <cell r="F2580">
            <v>746.13</v>
          </cell>
          <cell r="G2580">
            <v>1.76</v>
          </cell>
        </row>
        <row r="2581">
          <cell r="A2581" t="str">
            <v>103684</v>
          </cell>
          <cell r="B2581" t="str">
            <v>CONCRETAGEM DE RESERVATÓRIOS, FCK=25 MPA, COM USO DE BOMBA - LANÇAMENTO, ADENSAMENTO E ACABAMENTO. AF_02/2022_PS</v>
          </cell>
          <cell r="C2581" t="str">
            <v>M3</v>
          </cell>
          <cell r="D2581">
            <v>631.79999999999995</v>
          </cell>
          <cell r="E2581">
            <v>43.58</v>
          </cell>
          <cell r="F2581">
            <v>588.05999999999995</v>
          </cell>
          <cell r="G2581">
            <v>0.11</v>
          </cell>
        </row>
        <row r="2582">
          <cell r="A2582" t="str">
            <v>103685</v>
          </cell>
          <cell r="B2582" t="str">
            <v>CONCRETAGEM DE MURETAS, FCK=25 MPA, COM USO DE BOMBA - LANÇAMENTO, ADENSAMENTO E ACABAMENTO. AF_02/2022_PS</v>
          </cell>
          <cell r="C2582" t="str">
            <v>M3</v>
          </cell>
          <cell r="D2582">
            <v>619.75</v>
          </cell>
          <cell r="E2582">
            <v>34.36</v>
          </cell>
          <cell r="F2582">
            <v>585.26</v>
          </cell>
          <cell r="G2582">
            <v>0.1</v>
          </cell>
        </row>
        <row r="2583">
          <cell r="A2583" t="str">
            <v>103686</v>
          </cell>
          <cell r="B2583" t="str">
            <v>CONCRETAGEM DE ESCADAS, FCK=25 MPA, COM USO DE BOMBA - LANÇAMENTO, ADENSAMENTO E ACABAMENTO. AF_02/2022_PS</v>
          </cell>
          <cell r="C2583" t="str">
            <v>M3</v>
          </cell>
          <cell r="D2583">
            <v>676</v>
          </cell>
          <cell r="E2583">
            <v>78.510000000000005</v>
          </cell>
          <cell r="F2583">
            <v>596.97</v>
          </cell>
          <cell r="G2583">
            <v>0.41</v>
          </cell>
        </row>
        <row r="2584">
          <cell r="A2584" t="str">
            <v>103687</v>
          </cell>
          <cell r="B2584" t="str">
            <v>CONCRETAGEM DE PILARES, FCK=25 MPA, COM USO DE JERICAS EM ELEVADOR DE CABO - LANÇAMENTO, ADENSAMENTO E ACABAMENTO. AF_02/2022</v>
          </cell>
          <cell r="C2584" t="str">
            <v>M3</v>
          </cell>
          <cell r="D2584">
            <v>1014.4</v>
          </cell>
          <cell r="E2584">
            <v>308.05</v>
          </cell>
          <cell r="F2584">
            <v>705.01</v>
          </cell>
          <cell r="G2584">
            <v>1.03</v>
          </cell>
        </row>
        <row r="2585">
          <cell r="A2585" t="str">
            <v>103688</v>
          </cell>
          <cell r="B2585" t="str">
            <v>CONCRETAGEM DE PILARES, FCK=25 MPA, COM USO DE JERICAS EM CREMALHEIRA - LANÇAMENTO, ADENSAMENTO E ACABAMENTO. AF_02/2022</v>
          </cell>
          <cell r="C2585" t="str">
            <v>M3</v>
          </cell>
          <cell r="D2585">
            <v>780.18</v>
          </cell>
          <cell r="E2585">
            <v>129.30000000000001</v>
          </cell>
          <cell r="F2585">
            <v>650.22</v>
          </cell>
          <cell r="G2585">
            <v>0.51</v>
          </cell>
        </row>
        <row r="2586">
          <cell r="A2586" t="str">
            <v>101963</v>
          </cell>
          <cell r="B2586" t="str">
            <v>LAJE PRÉ-MOLDADA UNIDIRECIONAL, BIAPOIADA, PARA PISO, ENCHIMENTO EM CERÂMICA, VIGOTA CONVENCIONAL, ALTURA TOTAL DA LAJE (ENCHIMENTO+CAPA) = (8+4). AF_11/2020</v>
          </cell>
          <cell r="C2586" t="str">
            <v>M2</v>
          </cell>
          <cell r="D2586">
            <v>171.31</v>
          </cell>
          <cell r="E2586">
            <v>26.58</v>
          </cell>
          <cell r="F2586">
            <v>144.72999999999999</v>
          </cell>
          <cell r="G2586">
            <v>0</v>
          </cell>
        </row>
        <row r="2587">
          <cell r="A2587" t="str">
            <v>101964</v>
          </cell>
          <cell r="B2587" t="str">
            <v>LAJE PRÉ-MOLDADA UNIDIRECIONAL, BIAPOIADA, PARA FORRO, ENCHIMENTO EM CERÂMICA, VIGOTA CONVENCIONAL, ALTURA TOTAL DA LAJE (ENCHIMENTO+CAPA) = (8+3). AF_11/2020</v>
          </cell>
          <cell r="C2587" t="str">
            <v>M2</v>
          </cell>
          <cell r="D2587">
            <v>159.13999999999999</v>
          </cell>
          <cell r="E2587">
            <v>25.15</v>
          </cell>
          <cell r="F2587">
            <v>133.99</v>
          </cell>
          <cell r="G2587">
            <v>0</v>
          </cell>
        </row>
        <row r="2588">
          <cell r="A2588" t="str">
            <v>101165</v>
          </cell>
          <cell r="B2588" t="str">
            <v>ALVENARIA DE EMBASAMENTO COM BLOCO ESTRUTURAL DE CONCRETO, DE 14X19X29CM E ARGAMASSA DE ASSENTAMENTO COM PREPARO EM BETONEIRA. AF_05/2020</v>
          </cell>
          <cell r="C2588" t="str">
            <v>M3</v>
          </cell>
          <cell r="D2588">
            <v>996.19</v>
          </cell>
          <cell r="E2588">
            <v>302.75</v>
          </cell>
          <cell r="F2588">
            <v>693.08</v>
          </cell>
          <cell r="G2588">
            <v>0.22</v>
          </cell>
        </row>
        <row r="2589">
          <cell r="A2589" t="str">
            <v>101166</v>
          </cell>
          <cell r="B2589" t="str">
            <v>ALVENARIA DE EMBASAMENTO COM BLOCO ESTRUTURAL DE CERÂMICA, DE 14X19X29CM E ARGAMASSA DE ASSENTAMENTO COM PREPARO EM BETONEIRA. AF_05/2020</v>
          </cell>
          <cell r="C2589" t="str">
            <v>M3</v>
          </cell>
          <cell r="D2589">
            <v>641.32000000000005</v>
          </cell>
          <cell r="E2589">
            <v>248.5</v>
          </cell>
          <cell r="F2589">
            <v>392.46</v>
          </cell>
          <cell r="G2589">
            <v>0.22</v>
          </cell>
        </row>
        <row r="2590">
          <cell r="A2590" t="str">
            <v>98575</v>
          </cell>
          <cell r="B2590" t="str">
            <v>TRATAMENTO DE JUNTA DE DILATAÇÃO, COM TARUGO DE POLIETILENO E SELANTE PU, INCLUSO PREENCHIMENTO COM ESPUMA EXPANSIVA PU. AF_06/2018</v>
          </cell>
          <cell r="C2590" t="str">
            <v>M</v>
          </cell>
          <cell r="D2590">
            <v>104.77</v>
          </cell>
          <cell r="E2590">
            <v>43.51</v>
          </cell>
          <cell r="F2590">
            <v>61.26</v>
          </cell>
          <cell r="G2590">
            <v>0</v>
          </cell>
        </row>
        <row r="2591">
          <cell r="A2591" t="str">
            <v>98576</v>
          </cell>
          <cell r="B2591" t="str">
            <v>TRATAMENTO DE JUNTA DE DILATAÇÃO COM MANTA ASFÁLTICA ADERIDA COM MAÇARICO. AF_06/2018</v>
          </cell>
          <cell r="C2591" t="str">
            <v>M</v>
          </cell>
          <cell r="D2591">
            <v>25.04</v>
          </cell>
          <cell r="E2591">
            <v>0.65</v>
          </cell>
          <cell r="F2591">
            <v>24.39</v>
          </cell>
          <cell r="G2591">
            <v>0</v>
          </cell>
        </row>
        <row r="2592">
          <cell r="A2592" t="str">
            <v>98577</v>
          </cell>
          <cell r="B2592" t="str">
            <v>TRATAMENTO DE JUNTA SERRADA, COM TARUGO DE POLIETILENO E SELANTE À BASE DE SILICONE. AF_06/2018</v>
          </cell>
          <cell r="C2592" t="str">
            <v>M</v>
          </cell>
          <cell r="D2592">
            <v>46.44</v>
          </cell>
          <cell r="E2592">
            <v>27.44</v>
          </cell>
          <cell r="F2592">
            <v>19</v>
          </cell>
          <cell r="G2592">
            <v>0</v>
          </cell>
        </row>
        <row r="2593">
          <cell r="A2593" t="str">
            <v>93182</v>
          </cell>
          <cell r="B2593" t="str">
            <v>VERGA PRÉ-MOLDADA PARA JANELAS COM ATÉ 1,5 M DE VÃO. AF_03/2016</v>
          </cell>
          <cell r="C2593" t="str">
            <v>M</v>
          </cell>
          <cell r="D2593">
            <v>39.65</v>
          </cell>
          <cell r="E2593">
            <v>9.36</v>
          </cell>
          <cell r="F2593">
            <v>30.23</v>
          </cell>
          <cell r="G2593">
            <v>0.03</v>
          </cell>
        </row>
        <row r="2594">
          <cell r="A2594" t="str">
            <v>93183</v>
          </cell>
          <cell r="B2594" t="str">
            <v>VERGA PRÉ-MOLDADA PARA JANELAS COM MAIS DE 1,5 M DE VÃO. AF_03/2016</v>
          </cell>
          <cell r="C2594" t="str">
            <v>M</v>
          </cell>
          <cell r="D2594">
            <v>50.59</v>
          </cell>
          <cell r="E2594">
            <v>10.44</v>
          </cell>
          <cell r="F2594">
            <v>40.07</v>
          </cell>
          <cell r="G2594">
            <v>0.04</v>
          </cell>
        </row>
        <row r="2595">
          <cell r="A2595" t="str">
            <v>93184</v>
          </cell>
          <cell r="B2595" t="str">
            <v>VERGA PRÉ-MOLDADA PARA PORTAS COM ATÉ 1,5 M DE VÃO. AF_03/2016</v>
          </cell>
          <cell r="C2595" t="str">
            <v>M</v>
          </cell>
          <cell r="D2595">
            <v>29.58</v>
          </cell>
          <cell r="E2595">
            <v>8.1199999999999992</v>
          </cell>
          <cell r="F2595">
            <v>21.44</v>
          </cell>
          <cell r="G2595">
            <v>0.01</v>
          </cell>
        </row>
        <row r="2596">
          <cell r="A2596" t="str">
            <v>93185</v>
          </cell>
          <cell r="B2596" t="str">
            <v>VERGA PRÉ-MOLDADA PARA PORTAS COM MAIS DE 1,5 M DE VÃO. AF_03/2016</v>
          </cell>
          <cell r="C2596" t="str">
            <v>M</v>
          </cell>
          <cell r="D2596">
            <v>49.81</v>
          </cell>
          <cell r="E2596">
            <v>10.02</v>
          </cell>
          <cell r="F2596">
            <v>39.71</v>
          </cell>
          <cell r="G2596">
            <v>0.04</v>
          </cell>
        </row>
        <row r="2597">
          <cell r="A2597" t="str">
            <v>93186</v>
          </cell>
          <cell r="B2597" t="str">
            <v>VERGA MOLDADA IN LOCO EM CONCRETO PARA JANELAS COM ATÉ 1,5 M DE VÃO. AF_03/2016</v>
          </cell>
          <cell r="C2597" t="str">
            <v>M</v>
          </cell>
          <cell r="D2597">
            <v>71.569999999999993</v>
          </cell>
          <cell r="E2597">
            <v>21.22</v>
          </cell>
          <cell r="F2597">
            <v>50.28</v>
          </cell>
          <cell r="G2597">
            <v>0.03</v>
          </cell>
        </row>
        <row r="2598">
          <cell r="A2598" t="str">
            <v>93187</v>
          </cell>
          <cell r="B2598" t="str">
            <v>VERGA MOLDADA IN LOCO EM CONCRETO PARA JANELAS COM MAIS DE 1,5 M DE VÃO. AF_03/2016</v>
          </cell>
          <cell r="C2598" t="str">
            <v>M</v>
          </cell>
          <cell r="D2598">
            <v>81.98</v>
          </cell>
          <cell r="E2598">
            <v>22.34</v>
          </cell>
          <cell r="F2598">
            <v>59.55</v>
          </cell>
          <cell r="G2598">
            <v>0.04</v>
          </cell>
        </row>
        <row r="2599">
          <cell r="A2599" t="str">
            <v>93188</v>
          </cell>
          <cell r="B2599" t="str">
            <v>VERGA MOLDADA IN LOCO EM CONCRETO PARA PORTAS COM ATÉ 1,5 M DE VÃO. AF_03/2016</v>
          </cell>
          <cell r="C2599" t="str">
            <v>M</v>
          </cell>
          <cell r="D2599">
            <v>67.05</v>
          </cell>
          <cell r="E2599">
            <v>19.87</v>
          </cell>
          <cell r="F2599">
            <v>47.15</v>
          </cell>
          <cell r="G2599">
            <v>0.01</v>
          </cell>
        </row>
        <row r="2600">
          <cell r="A2600" t="str">
            <v>93189</v>
          </cell>
          <cell r="B2600" t="str">
            <v>VERGA MOLDADA IN LOCO EM CONCRETO PARA PORTAS COM MAIS DE 1,5 M DE VÃO. AF_03/2016</v>
          </cell>
          <cell r="C2600" t="str">
            <v>M</v>
          </cell>
          <cell r="D2600">
            <v>82.67</v>
          </cell>
          <cell r="E2600">
            <v>22.06</v>
          </cell>
          <cell r="F2600">
            <v>60.52</v>
          </cell>
          <cell r="G2600">
            <v>0.04</v>
          </cell>
        </row>
        <row r="2601">
          <cell r="A2601" t="str">
            <v>93190</v>
          </cell>
          <cell r="B2601" t="str">
            <v>VERGA MOLDADA IN LOCO COM UTILIZAÇÃO DE BLOCOS CANALETA PARA JANELAS COM ATÉ 1,5 M DE VÃO. AF_03/2016</v>
          </cell>
          <cell r="C2601" t="str">
            <v>M</v>
          </cell>
          <cell r="D2601">
            <v>47.95</v>
          </cell>
          <cell r="E2601">
            <v>9.15</v>
          </cell>
          <cell r="F2601">
            <v>38.79</v>
          </cell>
          <cell r="G2601">
            <v>0</v>
          </cell>
        </row>
        <row r="2602">
          <cell r="A2602" t="str">
            <v>93191</v>
          </cell>
          <cell r="B2602" t="str">
            <v>VERGA MOLDADA IN LOCO COM UTILIZAÇÃO DE BLOCOS CANALETA PARA JANELAS COM MAIS DE 1,5 M DE VÃO. AF_03/2016</v>
          </cell>
          <cell r="C2602" t="str">
            <v>M</v>
          </cell>
          <cell r="D2602">
            <v>49.82</v>
          </cell>
          <cell r="E2602">
            <v>8.66</v>
          </cell>
          <cell r="F2602">
            <v>41.15</v>
          </cell>
          <cell r="G2602">
            <v>0</v>
          </cell>
        </row>
        <row r="2603">
          <cell r="A2603" t="str">
            <v>93192</v>
          </cell>
          <cell r="B2603" t="str">
            <v>VERGA MOLDADA IN LOCO COM UTILIZAÇÃO DE BLOCOS CANALETA PARA PORTAS COM ATÉ 1,5 M DE VÃO. AF_03/2016</v>
          </cell>
          <cell r="C2603" t="str">
            <v>M</v>
          </cell>
          <cell r="D2603">
            <v>51.98</v>
          </cell>
          <cell r="E2603">
            <v>9.5</v>
          </cell>
          <cell r="F2603">
            <v>42.47</v>
          </cell>
          <cell r="G2603">
            <v>0</v>
          </cell>
        </row>
        <row r="2604">
          <cell r="A2604" t="str">
            <v>93193</v>
          </cell>
          <cell r="B2604" t="str">
            <v>VERGA MOLDADA IN LOCO COM UTILIZAÇÃO DE BLOCOS CANALETA PARA PORTAS COM MAIS DE 1,5 M DE VÃO. AF_03/2016</v>
          </cell>
          <cell r="C2604" t="str">
            <v>M</v>
          </cell>
          <cell r="D2604">
            <v>50.6</v>
          </cell>
          <cell r="E2604">
            <v>8.3699999999999992</v>
          </cell>
          <cell r="F2604">
            <v>42.22</v>
          </cell>
          <cell r="G2604">
            <v>0</v>
          </cell>
        </row>
        <row r="2605">
          <cell r="A2605" t="str">
            <v>93194</v>
          </cell>
          <cell r="B2605" t="str">
            <v>CONTRAVERGA PRÉ-MOLDADA PARA VÃOS DE ATÉ 1,5 M DE COMPRIMENTO. AF_03/2016</v>
          </cell>
          <cell r="C2605" t="str">
            <v>M</v>
          </cell>
          <cell r="D2605">
            <v>38.950000000000003</v>
          </cell>
          <cell r="E2605">
            <v>9.2100000000000009</v>
          </cell>
          <cell r="F2605">
            <v>29.69</v>
          </cell>
          <cell r="G2605">
            <v>0.03</v>
          </cell>
        </row>
        <row r="2606">
          <cell r="A2606" t="str">
            <v>93195</v>
          </cell>
          <cell r="B2606" t="str">
            <v>CONTRAVERGA PRÉ-MOLDADA PARA VÃOS DE MAIS DE 1,5 M DE COMPRIMENTO. AF_03/2016</v>
          </cell>
          <cell r="C2606" t="str">
            <v>M</v>
          </cell>
          <cell r="D2606">
            <v>46.86</v>
          </cell>
          <cell r="E2606">
            <v>10.36</v>
          </cell>
          <cell r="F2606">
            <v>36.42</v>
          </cell>
          <cell r="G2606">
            <v>0.04</v>
          </cell>
        </row>
        <row r="2607">
          <cell r="A2607" t="str">
            <v>93196</v>
          </cell>
          <cell r="B2607" t="str">
            <v>CONTRAVERGA MOLDADA IN LOCO EM CONCRETO PARA VÃOS DE ATÉ 1,5 M DE COMPRIMENTO. AF_03/2016</v>
          </cell>
          <cell r="C2607" t="str">
            <v>M</v>
          </cell>
          <cell r="D2607">
            <v>69.239999999999995</v>
          </cell>
          <cell r="E2607">
            <v>21.22</v>
          </cell>
          <cell r="F2607">
            <v>47.95</v>
          </cell>
          <cell r="G2607">
            <v>0.03</v>
          </cell>
        </row>
        <row r="2608">
          <cell r="A2608" t="str">
            <v>93197</v>
          </cell>
          <cell r="B2608" t="str">
            <v>CONTRAVERGA MOLDADA IN LOCO EM CONCRETO PARA VÃOS DE MAIS DE 1,5 M DE COMPRIMENTO. AF_03/2016</v>
          </cell>
          <cell r="C2608" t="str">
            <v>M</v>
          </cell>
          <cell r="D2608">
            <v>77.27</v>
          </cell>
          <cell r="E2608">
            <v>22.39</v>
          </cell>
          <cell r="F2608">
            <v>54.79</v>
          </cell>
          <cell r="G2608">
            <v>0.04</v>
          </cell>
        </row>
        <row r="2609">
          <cell r="A2609" t="str">
            <v>93198</v>
          </cell>
          <cell r="B2609" t="str">
            <v>CONTRAVERGA MOLDADA IN LOCO COM UTILIZAÇÃO DE BLOCOS CANALETA PARA VÃOS DE ATÉ 1,5 M DE COMPRIMENTO. AF_03/2016</v>
          </cell>
          <cell r="C2609" t="str">
            <v>M</v>
          </cell>
          <cell r="D2609">
            <v>43.65</v>
          </cell>
          <cell r="E2609">
            <v>9.16</v>
          </cell>
          <cell r="F2609">
            <v>34.479999999999997</v>
          </cell>
          <cell r="G2609">
            <v>0</v>
          </cell>
        </row>
        <row r="2610">
          <cell r="A2610" t="str">
            <v>93199</v>
          </cell>
          <cell r="B2610" t="str">
            <v>CONTRAVERGA MOLDADA IN LOCO COM UTILIZAÇÃO DE BLOCOS CANALETA PARA VÃOS DE MAIS DE 1,5 M DE COMPRIMENTO. AF_03/2016</v>
          </cell>
          <cell r="C2610" t="str">
            <v>M</v>
          </cell>
          <cell r="D2610">
            <v>43.06</v>
          </cell>
          <cell r="E2610">
            <v>8.7100000000000009</v>
          </cell>
          <cell r="F2610">
            <v>34.340000000000003</v>
          </cell>
          <cell r="G2610">
            <v>0</v>
          </cell>
        </row>
        <row r="2611">
          <cell r="A2611" t="str">
            <v>93200</v>
          </cell>
          <cell r="B2611" t="str">
            <v>FIXAÇÃO (ENCUNHAMENTO) DE ALVENARIA DE VEDAÇÃO COM ARGAMASSA APLICADA COM BISNAGA. AF_03/2016</v>
          </cell>
          <cell r="C2611" t="str">
            <v>M</v>
          </cell>
          <cell r="D2611">
            <v>2.99</v>
          </cell>
          <cell r="E2611">
            <v>1.36</v>
          </cell>
          <cell r="F2611">
            <v>1.62</v>
          </cell>
          <cell r="G2611">
            <v>0.01</v>
          </cell>
        </row>
        <row r="2612">
          <cell r="A2612" t="str">
            <v>93201</v>
          </cell>
          <cell r="B2612" t="str">
            <v>FIXAÇÃO (ENCUNHAMENTO) DE ALVENARIA DE VEDAÇÃO COM ARGAMASSA APLICADA COM COLHER. AF_03/2016</v>
          </cell>
          <cell r="C2612" t="str">
            <v>M</v>
          </cell>
          <cell r="D2612">
            <v>6.2</v>
          </cell>
          <cell r="E2612">
            <v>3.9</v>
          </cell>
          <cell r="F2612">
            <v>2.29</v>
          </cell>
          <cell r="G2612">
            <v>0.01</v>
          </cell>
        </row>
        <row r="2613">
          <cell r="A2613" t="str">
            <v>93202</v>
          </cell>
          <cell r="B2613" t="str">
            <v>FIXAÇÃO (ENCUNHAMENTO) DE ALVENARIA DE VEDAÇÃO COM TIJOLO MACIÇO. AF_03/2016</v>
          </cell>
          <cell r="C2613" t="str">
            <v>M</v>
          </cell>
          <cell r="D2613">
            <v>25.93</v>
          </cell>
          <cell r="E2613">
            <v>12.94</v>
          </cell>
          <cell r="F2613">
            <v>12.98</v>
          </cell>
          <cell r="G2613">
            <v>0.01</v>
          </cell>
        </row>
        <row r="2614">
          <cell r="A2614" t="str">
            <v>93203</v>
          </cell>
          <cell r="B2614" t="str">
            <v>FIXAÇÃO (ENCUNHAMENTO) DE ALVENARIA DE VEDAÇÃO COM ESPUMA DE POLIURETANO EXPANSIVA. AF_03/2016</v>
          </cell>
          <cell r="C2614" t="str">
            <v>M</v>
          </cell>
          <cell r="D2614">
            <v>16.13</v>
          </cell>
          <cell r="E2614">
            <v>1.77</v>
          </cell>
          <cell r="F2614">
            <v>14.36</v>
          </cell>
          <cell r="G2614">
            <v>0</v>
          </cell>
        </row>
        <row r="2615">
          <cell r="A2615" t="str">
            <v>93204</v>
          </cell>
          <cell r="B2615" t="str">
            <v>CINTA DE AMARRAÇÃO DE ALVENARIA MOLDADA IN LOCO EM CONCRETO. AF_03/2016</v>
          </cell>
          <cell r="C2615" t="str">
            <v>M</v>
          </cell>
          <cell r="D2615">
            <v>53.1</v>
          </cell>
          <cell r="E2615">
            <v>16.63</v>
          </cell>
          <cell r="F2615">
            <v>36.409999999999997</v>
          </cell>
          <cell r="G2615">
            <v>0.03</v>
          </cell>
        </row>
        <row r="2616">
          <cell r="A2616" t="str">
            <v>93205</v>
          </cell>
          <cell r="B2616" t="str">
            <v>CINTA DE AMARRAÇÃO DE ALVENARIA MOLDADA IN LOCO COM UTILIZAÇÃO DE BLOCOS CANALETA. AF_03/2016</v>
          </cell>
          <cell r="C2616" t="str">
            <v>M</v>
          </cell>
          <cell r="D2616">
            <v>41.32</v>
          </cell>
          <cell r="E2616">
            <v>8.42</v>
          </cell>
          <cell r="F2616">
            <v>32.89</v>
          </cell>
          <cell r="G2616">
            <v>0</v>
          </cell>
        </row>
        <row r="2617">
          <cell r="A2617" t="str">
            <v>97733</v>
          </cell>
          <cell r="B2617" t="str">
            <v>PEÇA RETANGULAR PRÉ-MOLDADA, VOLUME DE CONCRETO DE ATÉ 10 LITROS, TAXA DE AÇO APROXIMADA DE 30KG/M³. AF_01/2018</v>
          </cell>
          <cell r="C2617" t="str">
            <v>M3</v>
          </cell>
          <cell r="D2617">
            <v>3366.81</v>
          </cell>
          <cell r="E2617">
            <v>1680.03</v>
          </cell>
          <cell r="F2617">
            <v>1663.4</v>
          </cell>
          <cell r="G2617">
            <v>18.02</v>
          </cell>
        </row>
        <row r="2618">
          <cell r="A2618" t="str">
            <v>97734</v>
          </cell>
          <cell r="B2618" t="str">
            <v>PEÇA RETANGULAR PRÉ-MOLDADA, VOLUME DE CONCRETO DE 10 A 30 LITROS, TAXA DE AÇO APROXIMADA DE 30KG/M³. AF_01/2018</v>
          </cell>
          <cell r="C2618" t="str">
            <v>M3</v>
          </cell>
          <cell r="D2618">
            <v>2916.44</v>
          </cell>
          <cell r="E2618">
            <v>1504.3</v>
          </cell>
          <cell r="F2618">
            <v>1389.18</v>
          </cell>
          <cell r="G2618">
            <v>17.940000000000001</v>
          </cell>
        </row>
        <row r="2619">
          <cell r="A2619" t="str">
            <v>97735</v>
          </cell>
          <cell r="B2619" t="str">
            <v>PEÇA RETANGULAR PRÉ-MOLDADA, VOLUME DE CONCRETO DE 30 A 100 LITROS, TAXA DE AÇO APROXIMADA DE 30KG/M³. AF_01/2018</v>
          </cell>
          <cell r="C2619" t="str">
            <v>M3</v>
          </cell>
          <cell r="D2619">
            <v>2403.65</v>
          </cell>
          <cell r="E2619">
            <v>1131.75</v>
          </cell>
          <cell r="F2619">
            <v>1254.26</v>
          </cell>
          <cell r="G2619">
            <v>13.65</v>
          </cell>
        </row>
        <row r="2620">
          <cell r="A2620" t="str">
            <v>97736</v>
          </cell>
          <cell r="B2620" t="str">
            <v>PEÇA RETANGULAR PRÉ-MOLDADA, VOLUME DE CONCRETO ACIMA DE 100 LITROS, TAXA DE AÇO APROXIMADA DE 30KG/M³. AF_01/2018</v>
          </cell>
          <cell r="C2620" t="str">
            <v>M3</v>
          </cell>
          <cell r="D2620">
            <v>1553.87</v>
          </cell>
          <cell r="E2620">
            <v>436.34</v>
          </cell>
          <cell r="F2620">
            <v>1110.9000000000001</v>
          </cell>
          <cell r="G2620">
            <v>4.6900000000000004</v>
          </cell>
        </row>
        <row r="2621">
          <cell r="A2621" t="str">
            <v>97737</v>
          </cell>
          <cell r="B2621" t="str">
            <v>PEÇA RETANGULAR PRÉ-MOLDADA, VOLUME DE CONCRETO DE 30 A 70 LITROS , TAXA DE AÇO APROXIMADA DE 70KG/M³. AF_01/2018</v>
          </cell>
          <cell r="C2621" t="str">
            <v>M3</v>
          </cell>
          <cell r="D2621">
            <v>3237.66</v>
          </cell>
          <cell r="E2621">
            <v>1343.23</v>
          </cell>
          <cell r="F2621">
            <v>1874.67</v>
          </cell>
          <cell r="G2621">
            <v>15.41</v>
          </cell>
        </row>
        <row r="2622">
          <cell r="A2622" t="str">
            <v>97738</v>
          </cell>
          <cell r="B2622" t="str">
            <v>PEÇA CIRCULAR PRÉ-MOLDADA, VOLUME DE CONCRETO DE 10 A 30 LITROS, TAXA DE FIBRA DE POLIPROPILENO APROXIMADA DE 6 KG/M³. AF_01/2018_PS</v>
          </cell>
          <cell r="C2622" t="str">
            <v>M3</v>
          </cell>
          <cell r="D2622">
            <v>6318.54</v>
          </cell>
          <cell r="E2622">
            <v>1819.78</v>
          </cell>
          <cell r="F2622">
            <v>4475.05</v>
          </cell>
          <cell r="G2622">
            <v>18.239999999999998</v>
          </cell>
        </row>
        <row r="2623">
          <cell r="A2623" t="str">
            <v>97739</v>
          </cell>
          <cell r="B2623" t="str">
            <v>PEÇA CIRCULAR PRÉ-MOLDADA, VOLUME DE CONCRETO DE 30 A 100 LITROS, TAXA DE AÇO APROXIMADA DE 30KG/M³. AF_01/2018</v>
          </cell>
          <cell r="C2623" t="str">
            <v>M3</v>
          </cell>
          <cell r="D2623">
            <v>3107.44</v>
          </cell>
          <cell r="E2623">
            <v>1196.1600000000001</v>
          </cell>
          <cell r="F2623">
            <v>1893.53</v>
          </cell>
          <cell r="G2623">
            <v>13.63</v>
          </cell>
        </row>
        <row r="2624">
          <cell r="A2624" t="str">
            <v>97740</v>
          </cell>
          <cell r="B2624" t="str">
            <v>PEÇA CIRCULAR PRÉ-MOLDADA, VOLUME DE CONCRETO ACIMA DE 100 LITROS, TAXA DE AÇO APROXIMADA DE 30KG/M³. AF_01/2018</v>
          </cell>
          <cell r="C2624" t="str">
            <v>M3</v>
          </cell>
          <cell r="D2624">
            <v>2341.23</v>
          </cell>
          <cell r="E2624">
            <v>570.29</v>
          </cell>
          <cell r="F2624">
            <v>1763.35</v>
          </cell>
          <cell r="G2624">
            <v>5.34</v>
          </cell>
        </row>
        <row r="2625">
          <cell r="A2625" t="str">
            <v>98615</v>
          </cell>
          <cell r="B2625" t="str">
            <v>CONTENÇÃO EM CORTINA COM ESTACAS ESPAÇADAS COM 30 CM DE DIÂMETRO E PROFUNDIDADE MENOR OU IGUAL A 10 M. AF_06/2018</v>
          </cell>
          <cell r="C2625" t="str">
            <v>M2</v>
          </cell>
          <cell r="D2625">
            <v>147.04</v>
          </cell>
          <cell r="E2625">
            <v>16.57</v>
          </cell>
          <cell r="F2625">
            <v>90.03</v>
          </cell>
          <cell r="G2625">
            <v>40.44</v>
          </cell>
        </row>
        <row r="2626">
          <cell r="A2626" t="str">
            <v>98616</v>
          </cell>
          <cell r="B2626" t="str">
            <v>CONTENÇÃO EM CORTINA COM ESTACAS ESPAÇADAS COM 30 CM DE DIÂMETRO E PROFUNDIDADE MAIOR QUE 10 M E MENOR OU IGUAL A 15 M. AF_06/2018</v>
          </cell>
          <cell r="C2626" t="str">
            <v>M2</v>
          </cell>
          <cell r="D2626">
            <v>114.35</v>
          </cell>
          <cell r="E2626">
            <v>10.45</v>
          </cell>
          <cell r="F2626">
            <v>78.45</v>
          </cell>
          <cell r="G2626">
            <v>25.45</v>
          </cell>
        </row>
        <row r="2627">
          <cell r="A2627" t="str">
            <v>98617</v>
          </cell>
          <cell r="B2627" t="str">
            <v>CONTENÇÃO EM CORTINA COM ESTACAS ESPAÇADAS COM 30 CM DE DIÂMETRO E PROFUNDIDADE MAIOR QUE 15 M. AF_06/2018</v>
          </cell>
          <cell r="C2627" t="str">
            <v>M2</v>
          </cell>
          <cell r="D2627">
            <v>105.13</v>
          </cell>
          <cell r="E2627">
            <v>8.2200000000000006</v>
          </cell>
          <cell r="F2627">
            <v>76.849999999999994</v>
          </cell>
          <cell r="G2627">
            <v>20.059999999999999</v>
          </cell>
        </row>
        <row r="2628">
          <cell r="A2628" t="str">
            <v>98618</v>
          </cell>
          <cell r="B2628" t="str">
            <v>CONTENÇÃO EM CORTINA COM ESTACAS ESPAÇADAS COM 40 CM DE DIÂMETRO E PROFUNDIDADE MENOR OU IGUAL A 10 M. AF_06/2018</v>
          </cell>
          <cell r="C2628" t="str">
            <v>M2</v>
          </cell>
          <cell r="D2628">
            <v>144.62</v>
          </cell>
          <cell r="E2628">
            <v>12.11</v>
          </cell>
          <cell r="F2628">
            <v>103.04</v>
          </cell>
          <cell r="G2628">
            <v>29.47</v>
          </cell>
        </row>
        <row r="2629">
          <cell r="A2629" t="str">
            <v>98619</v>
          </cell>
          <cell r="B2629" t="str">
            <v>CONTENÇÃO EM CORTINA COM ESTACAS ESPAÇADAS COM 40 CM DE DIÂMETRO E PROFUNDIDADE MAIOR QUE 10 M E MENOR OU IGUAL A 15 M. AF_06/2018</v>
          </cell>
          <cell r="C2629" t="str">
            <v>M2</v>
          </cell>
          <cell r="D2629">
            <v>130.63999999999999</v>
          </cell>
          <cell r="E2629">
            <v>8.74</v>
          </cell>
          <cell r="F2629">
            <v>100.55</v>
          </cell>
          <cell r="G2629">
            <v>21.35</v>
          </cell>
        </row>
        <row r="2630">
          <cell r="A2630" t="str">
            <v>98620</v>
          </cell>
          <cell r="B2630" t="str">
            <v>CONTENÇÃO EM CORTINA COM ESTACAS ESPAÇADAS COM 40 CM DE DIÂMETRO E PROFUNDIDADE MAIOR QUE 15 M. AF_06/2018</v>
          </cell>
          <cell r="C2630" t="str">
            <v>M2</v>
          </cell>
          <cell r="D2630">
            <v>123.6</v>
          </cell>
          <cell r="E2630">
            <v>7.07</v>
          </cell>
          <cell r="F2630">
            <v>99.25</v>
          </cell>
          <cell r="G2630">
            <v>17.28</v>
          </cell>
        </row>
        <row r="2631">
          <cell r="A2631" t="str">
            <v>98621</v>
          </cell>
          <cell r="B2631" t="str">
            <v>CONTENÇÃO EM CORTINA COM ESTACAS ESPAÇADAS COM 50 CM DE DIÂMETRO E PROFUNDIDADE MENOR OU IGUAL A 10 M. AF_06/2018</v>
          </cell>
          <cell r="C2631" t="str">
            <v>M2</v>
          </cell>
          <cell r="D2631">
            <v>162.61000000000001</v>
          </cell>
          <cell r="E2631">
            <v>10.6</v>
          </cell>
          <cell r="F2631">
            <v>125.98</v>
          </cell>
          <cell r="G2631">
            <v>26.03</v>
          </cell>
        </row>
        <row r="2632">
          <cell r="A2632" t="str">
            <v>98622</v>
          </cell>
          <cell r="B2632" t="str">
            <v>CONTENÇÃO EM CORTINA COM ESTACAS ESPAÇADAS COM 50 CM DE DIÂMETRO E PROFUNDIDADE MAIOR QUE 10 M E MENOR OU IGUAL A 15 M. AF_06/2018</v>
          </cell>
          <cell r="C2632" t="str">
            <v>M2</v>
          </cell>
          <cell r="D2632">
            <v>151.38</v>
          </cell>
          <cell r="E2632">
            <v>7.92</v>
          </cell>
          <cell r="F2632">
            <v>123.93</v>
          </cell>
          <cell r="G2632">
            <v>19.53</v>
          </cell>
        </row>
        <row r="2633">
          <cell r="A2633" t="str">
            <v>98623</v>
          </cell>
          <cell r="B2633" t="str">
            <v>CONTENÇÃO EM CORTINA COM ESTACAS ESPAÇADAS COM 50 CM DE DIÂMETRO E PROFUNDIDADE MAIOR QUE 15 M. AF_06/2018</v>
          </cell>
          <cell r="C2633" t="str">
            <v>M2</v>
          </cell>
          <cell r="D2633">
            <v>145.66999999999999</v>
          </cell>
          <cell r="E2633">
            <v>6.56</v>
          </cell>
          <cell r="F2633">
            <v>122.82</v>
          </cell>
          <cell r="G2633">
            <v>16.29</v>
          </cell>
        </row>
        <row r="2634">
          <cell r="A2634" t="str">
            <v>98624</v>
          </cell>
          <cell r="B2634" t="str">
            <v>CONTENÇÃO EM CORTINA COM ESTACAS ESPAÇADAS COM 60 CM DE DIÂMETRO E PROFUNDIDADE MENOR OU IGUAL A 10 M. AF_06/2018</v>
          </cell>
          <cell r="C2634" t="str">
            <v>M2</v>
          </cell>
          <cell r="D2634">
            <v>182.59</v>
          </cell>
          <cell r="E2634">
            <v>9.76</v>
          </cell>
          <cell r="F2634">
            <v>148.69999999999999</v>
          </cell>
          <cell r="G2634">
            <v>24.13</v>
          </cell>
        </row>
        <row r="2635">
          <cell r="A2635" t="str">
            <v>98625</v>
          </cell>
          <cell r="B2635" t="str">
            <v>CONTENÇÃO EM CORTINA COM ESTACAS ESPAÇADAS COM 60 CM DE DIÂMETRO E PROFUNDIDADE MAIOR QUE 10 M E MENOR OU IGUAL A 15 M. AF_06/2018</v>
          </cell>
          <cell r="C2635" t="str">
            <v>M2</v>
          </cell>
          <cell r="D2635">
            <v>173.11</v>
          </cell>
          <cell r="E2635">
            <v>7.53</v>
          </cell>
          <cell r="F2635">
            <v>146.85</v>
          </cell>
          <cell r="G2635">
            <v>18.73</v>
          </cell>
        </row>
        <row r="2636">
          <cell r="A2636" t="str">
            <v>98626</v>
          </cell>
          <cell r="B2636" t="str">
            <v>CONTENÇÃO EM CORTINA COM ESTACAS ESPAÇADAS COM 60 CM DE DIÂMETRO E PROFUNDIDADE MAIOR QUE 15 M. AF_06/2018</v>
          </cell>
          <cell r="C2636" t="str">
            <v>M2</v>
          </cell>
          <cell r="D2636">
            <v>168.24</v>
          </cell>
          <cell r="E2636">
            <v>6.4</v>
          </cell>
          <cell r="F2636">
            <v>145.82</v>
          </cell>
          <cell r="G2636">
            <v>16.02</v>
          </cell>
        </row>
        <row r="2637">
          <cell r="A2637" t="str">
            <v>98655</v>
          </cell>
          <cell r="B2637" t="str">
            <v>EXECUÇÃO DE MURETA GUIA PARA CONTENÇÃO/ FUNDAÇÃO COM 30 CM DE ESPESSURA. AF_06/2018</v>
          </cell>
          <cell r="C2637" t="str">
            <v>M</v>
          </cell>
          <cell r="D2637">
            <v>667.96</v>
          </cell>
          <cell r="E2637">
            <v>163.43</v>
          </cell>
          <cell r="F2637">
            <v>485.51</v>
          </cell>
          <cell r="G2637">
            <v>18.39</v>
          </cell>
        </row>
        <row r="2638">
          <cell r="A2638" t="str">
            <v>98656</v>
          </cell>
          <cell r="B2638" t="str">
            <v>EXECUÇÃO DE MURETA GUIA PARA CONTENÇÃO/ FUNDAÇÃO COM 40 CM DE ESPESSURA. AF_06/2018</v>
          </cell>
          <cell r="C2638" t="str">
            <v>M</v>
          </cell>
          <cell r="D2638">
            <v>681.89</v>
          </cell>
          <cell r="E2638">
            <v>165.22</v>
          </cell>
          <cell r="F2638">
            <v>494.87</v>
          </cell>
          <cell r="G2638">
            <v>21.17</v>
          </cell>
        </row>
        <row r="2639">
          <cell r="A2639" t="str">
            <v>98657</v>
          </cell>
          <cell r="B2639" t="str">
            <v>EXECUÇÃO DE MURETA GUIA PARA CONTENÇÃO/ FUNDAÇÃO COM 50 CM DE ESPESSURA. AF_06/2018</v>
          </cell>
          <cell r="C2639" t="str">
            <v>M</v>
          </cell>
          <cell r="D2639">
            <v>695.81</v>
          </cell>
          <cell r="E2639">
            <v>167</v>
          </cell>
          <cell r="F2639">
            <v>504.25</v>
          </cell>
          <cell r="G2639">
            <v>23.93</v>
          </cell>
        </row>
        <row r="2640">
          <cell r="A2640" t="str">
            <v>98658</v>
          </cell>
          <cell r="B2640" t="str">
            <v>EXECUÇÃO DE MURETA GUIA PARA CONTENÇÃO/ FUNDAÇÃO COM 60 CM DE ESPESSURA. AF_06/2018</v>
          </cell>
          <cell r="C2640" t="str">
            <v>M</v>
          </cell>
          <cell r="D2640">
            <v>709.74</v>
          </cell>
          <cell r="E2640">
            <v>168.79</v>
          </cell>
          <cell r="F2640">
            <v>513.63</v>
          </cell>
          <cell r="G2640">
            <v>26.69</v>
          </cell>
        </row>
        <row r="2641">
          <cell r="A2641" t="str">
            <v>98659</v>
          </cell>
          <cell r="B2641" t="str">
            <v>EXECUÇÃO DE MURETA GUIA PARA CONTENÇÃO/ FUNDAÇÃO COM 80 CM DE ESPESSURA. AF_06/2018</v>
          </cell>
          <cell r="C2641" t="str">
            <v>M</v>
          </cell>
          <cell r="D2641">
            <v>737.59</v>
          </cell>
          <cell r="E2641">
            <v>172.37</v>
          </cell>
          <cell r="F2641">
            <v>532.38</v>
          </cell>
          <cell r="G2641">
            <v>32.21</v>
          </cell>
        </row>
        <row r="2642">
          <cell r="A2642" t="str">
            <v>98746</v>
          </cell>
          <cell r="B2642" t="str">
            <v>SOLDA DE TOPO EM CHAPA/PERFIL/TUBO DE AÇO CHANFRADO, ESPESSURA=1/4''. AF_06/2018</v>
          </cell>
          <cell r="C2642" t="str">
            <v>M</v>
          </cell>
          <cell r="D2642">
            <v>88.51</v>
          </cell>
          <cell r="E2642">
            <v>43.52</v>
          </cell>
          <cell r="F2642">
            <v>44.99</v>
          </cell>
          <cell r="G2642">
            <v>0</v>
          </cell>
        </row>
        <row r="2643">
          <cell r="A2643" t="str">
            <v>98749</v>
          </cell>
          <cell r="B2643" t="str">
            <v>SOLDA DE TOPO EM CHAPA/PERFIL/TUBO DE AÇO CHANFRADO, ESPESSURA=5/16''. AF_06/2018</v>
          </cell>
          <cell r="C2643" t="str">
            <v>M</v>
          </cell>
          <cell r="D2643">
            <v>108.41</v>
          </cell>
          <cell r="E2643">
            <v>45.2</v>
          </cell>
          <cell r="F2643">
            <v>63.21</v>
          </cell>
          <cell r="G2643">
            <v>0</v>
          </cell>
        </row>
        <row r="2644">
          <cell r="A2644" t="str">
            <v>98750</v>
          </cell>
          <cell r="B2644" t="str">
            <v>SOLDA DE TOPO EM CHAPA/PERFIL/TUBO DE AÇO CHANFRADO, ESPESSURA=3/8''. AF_06/2018</v>
          </cell>
          <cell r="C2644" t="str">
            <v>M</v>
          </cell>
          <cell r="D2644">
            <v>132.71</v>
          </cell>
          <cell r="E2644">
            <v>46.59</v>
          </cell>
          <cell r="F2644">
            <v>86.12</v>
          </cell>
          <cell r="G2644">
            <v>0</v>
          </cell>
        </row>
        <row r="2645">
          <cell r="A2645" t="str">
            <v>98751</v>
          </cell>
          <cell r="B2645" t="str">
            <v>SOLDA DE TOPO EM CHAPA/PERFIL/TUBO DE AÇO CHANFRADO, ESPESSURA=1/2''. AF_06/2018</v>
          </cell>
          <cell r="C2645" t="str">
            <v>M</v>
          </cell>
          <cell r="D2645">
            <v>196.27</v>
          </cell>
          <cell r="E2645">
            <v>49.94</v>
          </cell>
          <cell r="F2645">
            <v>146.33000000000001</v>
          </cell>
          <cell r="G2645">
            <v>0</v>
          </cell>
        </row>
        <row r="2646">
          <cell r="A2646" t="str">
            <v>98752</v>
          </cell>
          <cell r="B2646" t="str">
            <v>SOLDA DE TOPO EM CHAPA/PERFIL/TUBO DE AÇO CHANFRADO, ESPESSURA=5/8''. AF_06/2018</v>
          </cell>
          <cell r="C2646" t="str">
            <v>M</v>
          </cell>
          <cell r="D2646">
            <v>273.16000000000003</v>
          </cell>
          <cell r="E2646">
            <v>53</v>
          </cell>
          <cell r="F2646">
            <v>220.16</v>
          </cell>
          <cell r="G2646">
            <v>0</v>
          </cell>
        </row>
        <row r="2647">
          <cell r="A2647" t="str">
            <v>98753</v>
          </cell>
          <cell r="B2647" t="str">
            <v>SOLDA DE TOPO EM CHAPA/PERFIL/TUBO DE AÇO CHANFRADO, ESPESSURA=3/4''. AF_06/2018</v>
          </cell>
          <cell r="C2647" t="str">
            <v>M</v>
          </cell>
          <cell r="D2647">
            <v>369.08</v>
          </cell>
          <cell r="E2647">
            <v>56.07</v>
          </cell>
          <cell r="F2647">
            <v>313.01</v>
          </cell>
          <cell r="G2647">
            <v>0</v>
          </cell>
        </row>
        <row r="2648">
          <cell r="A2648" t="str">
            <v>100763</v>
          </cell>
          <cell r="B2648" t="str">
            <v>VIGA METÁLICA EM PERFIL LAMINADO OU SOLDADO EM AÇO ESTRUTURAL, COM CONEXÕES PARAFUSADAS, INCLUSOS MÃO DE OBRA, TRANSPORTE E IÇAMENTO UTILIZANDO GUINDASTE - FORNECIMENTO E INSTALAÇÃO. AF_01/2020_PSA</v>
          </cell>
          <cell r="C2648" t="str">
            <v>KG</v>
          </cell>
          <cell r="D2648">
            <v>20.74</v>
          </cell>
          <cell r="E2648">
            <v>1.04</v>
          </cell>
          <cell r="F2648">
            <v>18.05</v>
          </cell>
          <cell r="G2648">
            <v>1.61</v>
          </cell>
        </row>
        <row r="2649">
          <cell r="A2649" t="str">
            <v>100764</v>
          </cell>
          <cell r="B2649" t="str">
            <v>VIGA METÁLICA EM PERFIL LAMINADO OU SOLDADO EM AÇO ESTRUTURAL, COM CONEXÕES SOLDADAS, INCLUSOS MÃO DE OBRA, TRANSPORTE E IÇAMENTO UTILIZANDO GUINDASTE - FORNECIMENTO E INSTALAÇÃO. AF_01/2020_PA</v>
          </cell>
          <cell r="C2649" t="str">
            <v>KG</v>
          </cell>
          <cell r="D2649">
            <v>20.6</v>
          </cell>
          <cell r="E2649">
            <v>1.2</v>
          </cell>
          <cell r="F2649">
            <v>17.79</v>
          </cell>
          <cell r="G2649">
            <v>1.57</v>
          </cell>
        </row>
        <row r="2650">
          <cell r="A2650" t="str">
            <v>100765</v>
          </cell>
          <cell r="B2650" t="str">
            <v>PILAR METÁLICO PERFIL LAMINADO/SOLDADO EM AÇO ESTRUTURAL, COM CONEXÕES PARAFUSADAS, INCLUSOS MÃO DE OBRA, TRANSPORTE E IÇAMENTO UTILIZANDO GUINDASTE - FORNECIMENTO E INSTALAÇÃO. AF_01/2020_PSA</v>
          </cell>
          <cell r="C2650" t="str">
            <v>KG</v>
          </cell>
          <cell r="D2650">
            <v>20.34</v>
          </cell>
          <cell r="E2650">
            <v>0.48</v>
          </cell>
          <cell r="F2650">
            <v>19.239999999999998</v>
          </cell>
          <cell r="G2650">
            <v>0.61</v>
          </cell>
        </row>
        <row r="2651">
          <cell r="A2651" t="str">
            <v>100766</v>
          </cell>
          <cell r="B2651" t="str">
            <v>PILAR METÁLICO PERFIL LAMINADO OU SOLDADO EM AÇO ESTRUTURAL, COM CONEXÕES SOLDADAS, INCLUSOS MÃO DE OBRA, TRANSPORTE E IÇAMENTO UTILIZANDO GUINDASTE - FORNECIMENTO E INSTALAÇÃO. AF_01/2020_PA</v>
          </cell>
          <cell r="C2651" t="str">
            <v>KG</v>
          </cell>
          <cell r="D2651">
            <v>20.68</v>
          </cell>
          <cell r="E2651">
            <v>1.05</v>
          </cell>
          <cell r="F2651">
            <v>19.059999999999999</v>
          </cell>
          <cell r="G2651">
            <v>0.56000000000000005</v>
          </cell>
        </row>
        <row r="2652">
          <cell r="A2652" t="str">
            <v>100767</v>
          </cell>
          <cell r="B2652" t="str">
            <v>CONTRAVENTAMENTO COM CANTONEIRAS DE AÇO, ABAS IGUAIS, COM CONEXÕES PARAFUSADAS, INCLUSOS MÃO DE OBRA, TRANSPORTE E IÇAMENTO UTILIZANDO TALHA MANUAL, PARA EDIFÍCIOS DE ATÉ 2 PAVIMENTOS - FORNECIMENTO E INSTALAÇÃO. AF_01/2020_PSA</v>
          </cell>
          <cell r="C2652" t="str">
            <v>KG</v>
          </cell>
          <cell r="D2652">
            <v>20.6</v>
          </cell>
          <cell r="E2652">
            <v>3.56</v>
          </cell>
          <cell r="F2652">
            <v>17.04</v>
          </cell>
          <cell r="G2652">
            <v>0</v>
          </cell>
        </row>
        <row r="2653">
          <cell r="A2653" t="str">
            <v>100768</v>
          </cell>
          <cell r="B2653" t="str">
            <v>CONTRAVENTAMENTO COM CANTONEIRAS DE AÇO, ABAS IGUAIS, COM CONEXÕES SOLDADAS, INCLUSOS MÃO DE OBRA, TRANSPORTE E IÇAMENTO UTILIZANDO TALHA MANUAL, PARA EDIFÍCIOS DE ATÉ 2 PAVIMENTOS - FORNECIMENTO E INSTALAÇÃO. AF_01/2020_PA</v>
          </cell>
          <cell r="C2653" t="str">
            <v>KG</v>
          </cell>
          <cell r="D2653">
            <v>20.09</v>
          </cell>
          <cell r="E2653">
            <v>4.05</v>
          </cell>
          <cell r="F2653">
            <v>16.04</v>
          </cell>
          <cell r="G2653">
            <v>0</v>
          </cell>
        </row>
        <row r="2654">
          <cell r="A2654" t="str">
            <v>100769</v>
          </cell>
          <cell r="B2654" t="str">
            <v>CONTRAVENTAMENTO COM CANTONEIRAS DE AÇO, ABAS IGUAIS, COM CONEXÕES PARAFUSADAS, INCLUSOS MÃO DE OBRA, TRANSPORTE E IÇAMENTO UTILIZANDO GUINDASTE, PARA EDIFÍCIOS DE 3 A 5 PAVIMENTOS - FORNECIMENTO E INSTALAÇÃO. AF_01/2020_PSA</v>
          </cell>
          <cell r="C2654" t="str">
            <v>KG</v>
          </cell>
          <cell r="D2654">
            <v>25.81</v>
          </cell>
          <cell r="E2654">
            <v>2.98</v>
          </cell>
          <cell r="F2654">
            <v>16.88</v>
          </cell>
          <cell r="G2654">
            <v>5.81</v>
          </cell>
        </row>
        <row r="2655">
          <cell r="A2655" t="str">
            <v>100770</v>
          </cell>
          <cell r="B2655" t="str">
            <v>CONTRAVENTAMENTO COM CANTONEIRAS DE AÇO, ABAS IGUAIS, COM CONEXÕES SOLDADAS, INCLUSOS MÃO DE OBRA, TRANSPORTE E IÇAMENTO UTILIZANDO GUINDASTE, PARA EDIFÍCIOS DE 3 A 5 PAVIMENTOS - FORNECIMENTO E INSTALAÇÃO. AF_01/2020_PA</v>
          </cell>
          <cell r="C2655" t="str">
            <v>KG</v>
          </cell>
          <cell r="D2655">
            <v>24.97</v>
          </cell>
          <cell r="E2655">
            <v>3.32</v>
          </cell>
          <cell r="F2655">
            <v>15.82</v>
          </cell>
          <cell r="G2655">
            <v>5.69</v>
          </cell>
        </row>
        <row r="2656">
          <cell r="A2656" t="str">
            <v>100771</v>
          </cell>
          <cell r="B2656" t="str">
            <v>CONTRAVENTAMENTO COM CANTONEIRAS DE AÇO, ABAS IGUAIS, COM CONEXÕES PARAFUSADAS, INCLUSOS MÃO DE OBRA, TRANSPORTE E IÇAMENTO UTILIZANDO GRUA, PARA EDIFÍCIOS DE 6 A 10 PAVIMENTOS - FORNECIMENTO E INSTALAÇÃO. AF_01/2020_PSA</v>
          </cell>
          <cell r="C2656" t="str">
            <v>KG</v>
          </cell>
          <cell r="D2656">
            <v>21.2</v>
          </cell>
          <cell r="E2656">
            <v>2.62</v>
          </cell>
          <cell r="F2656">
            <v>16.850000000000001</v>
          </cell>
          <cell r="G2656">
            <v>1.67</v>
          </cell>
        </row>
        <row r="2657">
          <cell r="A2657" t="str">
            <v>100772</v>
          </cell>
          <cell r="B2657" t="str">
            <v>CONTRAVENTAMENTO COM CANTONEIRAS DE AÇO, ABAS IGUAIS, COM CONEXÕES SOLDADAS, INCLUSOS MÃO DE OBRA, TRANSPORTE E IÇAMENTO UTILIZANDO GRUA, PARA EDIFÍCIOS DE 6 A 10 PAVIMENTOS - FORNECIMENTO E INSTALAÇÃO. AF_01/2020_PA</v>
          </cell>
          <cell r="C2657" t="str">
            <v>KG</v>
          </cell>
          <cell r="D2657">
            <v>20.440000000000001</v>
          </cell>
          <cell r="E2657">
            <v>2.95</v>
          </cell>
          <cell r="F2657">
            <v>15.79</v>
          </cell>
          <cell r="G2657">
            <v>1.64</v>
          </cell>
        </row>
        <row r="2658">
          <cell r="A2658" t="str">
            <v>100773</v>
          </cell>
          <cell r="B2658" t="str">
            <v>ESTRUTURA TRELIÇADA DE COBERTURA, TIPO ARCO, COM LIGAÇÕES SOLDADAS, INCLUSOS PERFIS METÁLICOS, CHAPAS METÁLICAS, MÃO DE OBRA E TRANSPORTE COM GUINDASTE - FORNECIMENTO E INSTALAÇÃO. AF_01/2020_PSA</v>
          </cell>
          <cell r="C2658" t="str">
            <v>KG</v>
          </cell>
          <cell r="D2658">
            <v>23.63</v>
          </cell>
          <cell r="E2658">
            <v>1.46</v>
          </cell>
          <cell r="F2658">
            <v>21.57</v>
          </cell>
          <cell r="G2658">
            <v>0.59</v>
          </cell>
        </row>
        <row r="2659">
          <cell r="A2659" t="str">
            <v>100774</v>
          </cell>
          <cell r="B2659" t="str">
            <v>ESTRUTURA TRELIÇADA DE COBERTURA, TIPO SHED, COM LIGAÇÕES SOLDADAS, INCLUSOS PERFIS METÁLICOS, CHAPAS METÁLICAS, MÃO DE OBRA E TRANSPORTE COM GUINDASTE - FORNECIMENTO E INSTALAÇÃO. AF_01/2020_PSA</v>
          </cell>
          <cell r="C2659" t="str">
            <v>KG</v>
          </cell>
          <cell r="D2659">
            <v>15.71</v>
          </cell>
          <cell r="E2659">
            <v>0.37</v>
          </cell>
          <cell r="F2659">
            <v>15.2</v>
          </cell>
          <cell r="G2659">
            <v>0.14000000000000001</v>
          </cell>
        </row>
        <row r="2660">
          <cell r="A2660" t="str">
            <v>100775</v>
          </cell>
          <cell r="B2660" t="str">
            <v>ESTRUTURA TRELIÇADA DE COBERTURA, TIPO FINK, COM LIGAÇÕES SOLDADAS, INCLUSOS PERFIS METÁLICOS, CHAPAS METÁLICAS, MÃO DE OBRA E TRANSPORTE COM GUINDASTE - FORNECIMENTO E INSTALAÇÃO. AF_01/2020_PSA</v>
          </cell>
          <cell r="C2660" t="str">
            <v>KG</v>
          </cell>
          <cell r="D2660">
            <v>17.850000000000001</v>
          </cell>
          <cell r="E2660">
            <v>1.03</v>
          </cell>
          <cell r="F2660">
            <v>16.600000000000001</v>
          </cell>
          <cell r="G2660">
            <v>0.22</v>
          </cell>
        </row>
        <row r="2661">
          <cell r="A2661" t="str">
            <v>100776</v>
          </cell>
          <cell r="B2661" t="str">
            <v>ESTRUTURA TRELIÇADA DE COBERTURA, TIPO ARCO, COM LIGAÇÕES PARAFUSADAS, INCLUSOS PERFIS METÁLICOS, CHAPAS METÁLICAS, MÃO DE OBRA E TRANSPORTE COM GUINDASTE - FORNECIMENTO E INSTALAÇÃO. AF_01/2020_PSA</v>
          </cell>
          <cell r="C2661" t="str">
            <v>KG</v>
          </cell>
          <cell r="D2661">
            <v>23.75</v>
          </cell>
          <cell r="E2661">
            <v>1.37</v>
          </cell>
          <cell r="F2661">
            <v>21.78</v>
          </cell>
          <cell r="G2661">
            <v>0.59</v>
          </cell>
        </row>
        <row r="2662">
          <cell r="A2662" t="str">
            <v>100777</v>
          </cell>
          <cell r="B2662" t="str">
            <v>ESTRUTURA TRELIÇADA DE COBERTURA, TIPO SHED, COM LIGAÇÕES PARAFUSADAS, INCLUSOS PERFIS METÁLICOS, CHAPAS METÁLICAS, MÃO DE OBRA E TRANSPORTE COM GUINDASTE - FORNECIMENTO E INSTALAÇÃO. AF_01/2020_PSA</v>
          </cell>
          <cell r="C2662" t="str">
            <v>KG</v>
          </cell>
          <cell r="D2662">
            <v>18.059999999999999</v>
          </cell>
          <cell r="E2662">
            <v>1.1599999999999999</v>
          </cell>
          <cell r="F2662">
            <v>15.31</v>
          </cell>
          <cell r="G2662">
            <v>1.54</v>
          </cell>
        </row>
        <row r="2663">
          <cell r="A2663" t="str">
            <v>100778</v>
          </cell>
          <cell r="B2663" t="str">
            <v>ESTRUTURA TRELIÇADA DE COBERTURA, TIPO FINK, COM LIGAÇÕES PARAFUSADAS, INCLUSOS PERFIS METÁLICOS, CHAPAS METÁLICAS, MÃO DE OBRA E TRANSPORTE COM GUINDASTE - FORNECIMENTO E INSTALAÇÃO. AF_01/2020_PSA</v>
          </cell>
          <cell r="C2663" t="str">
            <v>KG</v>
          </cell>
          <cell r="D2663">
            <v>14.38</v>
          </cell>
          <cell r="E2663">
            <v>0.14000000000000001</v>
          </cell>
          <cell r="F2663">
            <v>14.01</v>
          </cell>
          <cell r="G2663">
            <v>0.23</v>
          </cell>
        </row>
        <row r="2664">
          <cell r="A2664" t="str">
            <v>103795</v>
          </cell>
          <cell r="B2664" t="str">
            <v>FABRICAÇÃO, MONTAGEM E DESMONTAGEM DE FÔRMA PARA ESCADA HIDRÁULICA, EM CHAPA DE MADEIRA COMPENSADA RESINADA, E = 17 MM, 3 UTILIZAÇÕES. AF_08/2022</v>
          </cell>
          <cell r="C2664" t="str">
            <v>M2</v>
          </cell>
          <cell r="D2664">
            <v>91.03</v>
          </cell>
          <cell r="E2664">
            <v>33.049999999999997</v>
          </cell>
          <cell r="F2664">
            <v>56.25</v>
          </cell>
          <cell r="G2664">
            <v>1.69</v>
          </cell>
        </row>
        <row r="2665">
          <cell r="A2665" t="str">
            <v>103796</v>
          </cell>
          <cell r="B2665" t="str">
            <v>FABRICAÇÃO, MONTAGEM E DESMONTAGEM DE FÔRMA PARA BACIA DE DISSIPAÇÃO, EM MADEIRA SERRADA, E = 25 MM, 2 UTILIZAÇÕES. AF_08/2022</v>
          </cell>
          <cell r="C2665" t="str">
            <v>M2</v>
          </cell>
          <cell r="D2665">
            <v>49.47</v>
          </cell>
          <cell r="E2665">
            <v>12.45</v>
          </cell>
          <cell r="F2665">
            <v>36.979999999999997</v>
          </cell>
          <cell r="G2665">
            <v>0.01</v>
          </cell>
        </row>
        <row r="2666">
          <cell r="A2666" t="str">
            <v>103797</v>
          </cell>
          <cell r="B2666" t="str">
            <v>ARMAÇÃO DE DESCIDA DÁGUA UTILIZANDO AÇO CA-60 DE 5 MM - MONTAGEM. AF_08/2022</v>
          </cell>
          <cell r="C2666" t="str">
            <v>KG</v>
          </cell>
          <cell r="D2666">
            <v>16.510000000000002</v>
          </cell>
          <cell r="E2666">
            <v>5.4</v>
          </cell>
          <cell r="F2666">
            <v>11.11</v>
          </cell>
          <cell r="G2666">
            <v>0</v>
          </cell>
        </row>
        <row r="2667">
          <cell r="A2667" t="str">
            <v>103798</v>
          </cell>
          <cell r="B2667" t="str">
            <v>CONCRETAGEM DE DISSIPADOR DE ENERGIA, CONCRETO USINADO, FCK = 20 MPA, COM USO DE BOMBA - LANÇAMENTO, ADENSAMENTO E ACABAMENTO. AF_08/2022</v>
          </cell>
          <cell r="C2667" t="str">
            <v>M3</v>
          </cell>
          <cell r="D2667">
            <v>618.57000000000005</v>
          </cell>
          <cell r="E2667">
            <v>46.58</v>
          </cell>
          <cell r="F2667">
            <v>571.79999999999995</v>
          </cell>
          <cell r="G2667">
            <v>0.15</v>
          </cell>
        </row>
        <row r="2668">
          <cell r="A2668" t="str">
            <v>103799</v>
          </cell>
          <cell r="B2668" t="str">
            <v>PEDRA DE MÃO FIXADA COM CONCRETO PARA BACIA DE DISSIPAÇÃO, 40% DE CONCRETO EM VOLUME, FCK = 20 MPA, COM USO DE JERICA E PREPARO EM BETONEIRA DE 600 L - AREIA, BRITA E PEDRA DE MÃO COMERCIAIS - LANÇAMENTO, ADENSAMENTO E ACABAMENTO. AF_08/2022</v>
          </cell>
          <cell r="C2668" t="str">
            <v>M3</v>
          </cell>
          <cell r="D2668">
            <v>385.24</v>
          </cell>
          <cell r="E2668">
            <v>120.89</v>
          </cell>
          <cell r="F2668">
            <v>262.63</v>
          </cell>
          <cell r="G2668">
            <v>1.1200000000000001</v>
          </cell>
        </row>
        <row r="2669">
          <cell r="A2669" t="str">
            <v>103800</v>
          </cell>
          <cell r="B2669" t="str">
            <v>PEDRA ARGAMASSADA COM CIMENTO E AREIA 1:3, 40% DE ARGAMASSA EM VOLUME - AREIA E PEDRA DE MÃO COMERCIAIS - FORNECIMENTO E ASSENTAMENTO. AF_08/2022</v>
          </cell>
          <cell r="C2669" t="str">
            <v>M3</v>
          </cell>
          <cell r="D2669">
            <v>480.22</v>
          </cell>
          <cell r="E2669">
            <v>154.74</v>
          </cell>
          <cell r="F2669">
            <v>325.48</v>
          </cell>
          <cell r="G2669">
            <v>0</v>
          </cell>
        </row>
        <row r="2670">
          <cell r="A2670" t="str">
            <v>103801</v>
          </cell>
          <cell r="B2670" t="str">
            <v>CONCRETAGEM DE DISSIPADOR DE ENERGIA, FCK = 20 MPA, COM USO DE JERICAS E PREPARO EM BETONEIRA DE 600 L - AREIA E BRITA COMERCIAIS - LANÇAMENTO, ADENSAMENTO E ACABAMENTO. AF_08/2022</v>
          </cell>
          <cell r="C2670" t="str">
            <v>M3</v>
          </cell>
          <cell r="D2670">
            <v>627.96</v>
          </cell>
          <cell r="E2670">
            <v>162.22999999999999</v>
          </cell>
          <cell r="F2670">
            <v>460.44</v>
          </cell>
          <cell r="G2670">
            <v>3.59</v>
          </cell>
        </row>
        <row r="2671">
          <cell r="A2671" t="str">
            <v>103925</v>
          </cell>
          <cell r="B2671" t="str">
            <v>ESCADA HIDRÁULICA, LARGURA ATÉ 1M, TIPO DESCIDA DÁGUA DE CORTE OU ATERRO EM DEGRAUS (DCD 02, 04 E DAD 02), EM CONCRETO USINADO, FCK = 20 MPA, LANÇADO COM BOMBA, INCLUINDO ARMAÇÃO, MATERIAIS E FÔRMAS (3 UTILIZAÇÕES). AF_08/2022</v>
          </cell>
          <cell r="C2671" t="str">
            <v>M3</v>
          </cell>
          <cell r="D2671">
            <v>1713.16</v>
          </cell>
          <cell r="E2671">
            <v>425.56</v>
          </cell>
          <cell r="F2671">
            <v>1274.55</v>
          </cell>
          <cell r="G2671">
            <v>12.72</v>
          </cell>
        </row>
        <row r="2672">
          <cell r="A2672" t="str">
            <v>103926</v>
          </cell>
          <cell r="B2672" t="str">
            <v>ESCADA HIDRÁULICA, LARGURA DE 1 A 4,1 M, TIPO DESCIDA DÁGUA DE ATERRO EM DEGRAUS (DAD 04, 06, 08, 10, 12, 14, 16, 18), EM CONCRETO USINADO, FCK = 20 MPA, LANÇADO COM BOMBA, INCLUINDO ARMAÇÃO, MATERIAIS E FÔRMAS (3 UTILIZAÇÕES). AF_08/2022</v>
          </cell>
          <cell r="C2672" t="str">
            <v>M3</v>
          </cell>
          <cell r="D2672">
            <v>1372.93</v>
          </cell>
          <cell r="E2672">
            <v>306.64999999999998</v>
          </cell>
          <cell r="F2672">
            <v>1057.29</v>
          </cell>
          <cell r="G2672">
            <v>8.75</v>
          </cell>
        </row>
        <row r="2673">
          <cell r="A2673" t="str">
            <v>103928</v>
          </cell>
          <cell r="B2673" t="str">
            <v>BACIA DE DISSIPAÇÃO, TIPO BACIA EM PEDRA DE MÃO ARGAMASSADA (DES 01, 02, 03, 04), LANÇADO MANUALMENTE, INCLUINDO MATERIAIS E FÔRMAS (2 UTILIZAÇÕES). AF_08/2022</v>
          </cell>
          <cell r="C2673" t="str">
            <v>M3</v>
          </cell>
          <cell r="D2673">
            <v>480.22</v>
          </cell>
          <cell r="E2673">
            <v>154.74</v>
          </cell>
          <cell r="F2673">
            <v>325.48</v>
          </cell>
          <cell r="G2673">
            <v>0</v>
          </cell>
        </row>
        <row r="2674">
          <cell r="A2674" t="str">
            <v>103929</v>
          </cell>
          <cell r="B2674" t="str">
            <v>BACIA DE DISSIPAÇÃO, TIPO BACIA COM DENTES DE CONCRETO (01), COM PREPARO MANUAL, FCK = 20 MPA, LANÇADO MANUALMENTE, INCLUINDO MATERIAIS E FÔRMAS (2 UTILIZAÇÕES). AF_08/2022</v>
          </cell>
          <cell r="C2674" t="str">
            <v>M3</v>
          </cell>
          <cell r="D2674">
            <v>1122.71</v>
          </cell>
          <cell r="E2674">
            <v>286.74</v>
          </cell>
          <cell r="F2674">
            <v>830.28</v>
          </cell>
          <cell r="G2674">
            <v>3.69</v>
          </cell>
        </row>
        <row r="2675">
          <cell r="A2675" t="str">
            <v>103930</v>
          </cell>
          <cell r="B2675" t="str">
            <v>BACIA DE DISSIPAÇÃO, LARGURA ATÉ 1 M, TIPO BACIA EM PEDRA DE MÃO FIXADA COM CONCRETO (DEB 01, 02), COM PREPARO MANUAL, FCK = 20 MPA, LANÇADO MANUALMENTE, INCLUINDO MATERIAIS E FÔRMAS (2 UTILIZAÇÕES). AF_08/2022</v>
          </cell>
          <cell r="C2675" t="str">
            <v>M3</v>
          </cell>
          <cell r="D2675">
            <v>701.17</v>
          </cell>
          <cell r="E2675">
            <v>191.35</v>
          </cell>
          <cell r="F2675">
            <v>506.39</v>
          </cell>
          <cell r="G2675">
            <v>2.21</v>
          </cell>
        </row>
        <row r="2676">
          <cell r="A2676" t="str">
            <v>103931</v>
          </cell>
          <cell r="B2676" t="str">
            <v>BACIA DE DISSIPAÇÃO, LARGURA DE 1 A 4 M, TIPO BACIA EM PEDRA DE MÃO FIXADA COM CONCRETO (DEB 03, 04, 05, 06), COM PREPARO MANUAL, FCK = 20 MPA, LANÇADO MANUALMENTE, INCLUINDO MATERIAIS E FÔRMAS (2 UTILIZAÇÕES). AF_08/2022</v>
          </cell>
          <cell r="C2676" t="str">
            <v>M3</v>
          </cell>
          <cell r="D2676">
            <v>525.89</v>
          </cell>
          <cell r="E2676">
            <v>149.69999999999999</v>
          </cell>
          <cell r="F2676">
            <v>373.31</v>
          </cell>
          <cell r="G2676">
            <v>1.89</v>
          </cell>
        </row>
        <row r="2677">
          <cell r="A2677" t="str">
            <v>103932</v>
          </cell>
          <cell r="B2677" t="str">
            <v>BACIA DE DISSIPAÇÃO, LARGURA DE 4 A 9,2 M, TIPO BACIA EM PEDRA DE MÃO FIXADA COM CONCRETO (DEB 07, 08, 09, 10, 11, 12, 13), COM PREPARO MANUAL, FCK = 20 MPA, LANÇADO MANUALMENTE, INCLUINDO MATERIAIS E FÔRMAS (2 UTILIZAÇÕES). AF_08/2022</v>
          </cell>
          <cell r="C2677" t="str">
            <v>M3</v>
          </cell>
          <cell r="D2677">
            <v>500.18</v>
          </cell>
          <cell r="E2677">
            <v>143.59</v>
          </cell>
          <cell r="F2677">
            <v>353.81</v>
          </cell>
          <cell r="G2677">
            <v>1.83</v>
          </cell>
        </row>
        <row r="2678">
          <cell r="A2678" t="str">
            <v>103933</v>
          </cell>
          <cell r="B2678" t="str">
            <v>DESCIDA D'ÁGUA RÁPIDA (DAR 03), EM CONCRETO USINADO, FCK = 20 MPA, LANÇADO COM BOMBA, INCLUINDO ARMAÇÃO, MATERIAIS E FÔRMAS (2 UTILIZAÇÕES). AF_08/2022</v>
          </cell>
          <cell r="C2678" t="str">
            <v>M3</v>
          </cell>
          <cell r="D2678">
            <v>1439.31</v>
          </cell>
          <cell r="E2678">
            <v>281</v>
          </cell>
          <cell r="F2678">
            <v>1157.83</v>
          </cell>
          <cell r="G2678">
            <v>0.22</v>
          </cell>
        </row>
        <row r="2679">
          <cell r="A2679" t="str">
            <v>104466</v>
          </cell>
          <cell r="B2679" t="str">
            <v>COMPOSIÇÃO PARAMÉTRICA PARA FORNECIMENTO E MONTAGEM DE ESTRUTURA METÁLICA PARA ESTRUTURA PRINCIPAL DE EDIFICAÇÕES (PILARES, VIGAS E CONTRAVENTAMENTO). AF_11/2022</v>
          </cell>
          <cell r="C2679" t="str">
            <v>KG</v>
          </cell>
          <cell r="D2679">
            <v>34.380000000000003</v>
          </cell>
          <cell r="E2679">
            <v>2.65</v>
          </cell>
          <cell r="F2679">
            <v>29.38</v>
          </cell>
          <cell r="G2679">
            <v>2.31</v>
          </cell>
        </row>
        <row r="2680">
          <cell r="A2680" t="str">
            <v>104467</v>
          </cell>
          <cell r="B2680" t="str">
            <v>COMPOSIÇÃO PARAMÉTRICA PARA FORNECIMENTO E MONTAGEM DE ESTRUTURA METÁLICA PARA COBERTURA DE EDIFICAÇÕES COM ESTRUTURA DE APOIO. AF_11/2022</v>
          </cell>
          <cell r="C2680" t="str">
            <v>KG</v>
          </cell>
          <cell r="D2680">
            <v>45.3</v>
          </cell>
          <cell r="E2680">
            <v>5</v>
          </cell>
          <cell r="F2680">
            <v>35.99</v>
          </cell>
          <cell r="G2680">
            <v>4.22</v>
          </cell>
        </row>
        <row r="2681">
          <cell r="A2681" t="str">
            <v>104468</v>
          </cell>
          <cell r="B2681" t="str">
            <v>COMPOSIÇÃO PARAMÉTRICA PARA FORNECIMENTO E MONTAGEM DE ESTRUTURA METÁLICA PARA GALPÕES SEM PONTE ROLANTE. AF_11/2022</v>
          </cell>
          <cell r="C2681" t="str">
            <v>KG</v>
          </cell>
          <cell r="D2681">
            <v>58.57</v>
          </cell>
          <cell r="E2681">
            <v>6.17</v>
          </cell>
          <cell r="F2681">
            <v>50.16</v>
          </cell>
          <cell r="G2681">
            <v>2.21</v>
          </cell>
        </row>
        <row r="2682">
          <cell r="A2682" t="str">
            <v>104469</v>
          </cell>
          <cell r="B2682" t="str">
            <v>COMPOSIÇÃO PARAMÉTRICA PARA FORNECIMENTO E MONTAGEM DE ESTRUTURA METÁLICA PARA GALPÕES COM PONTE ROLANTE. AF_11/2022</v>
          </cell>
          <cell r="C2682" t="str">
            <v>KG</v>
          </cell>
          <cell r="D2682">
            <v>63.15</v>
          </cell>
          <cell r="E2682">
            <v>6.27</v>
          </cell>
          <cell r="F2682">
            <v>55.3</v>
          </cell>
          <cell r="G2682">
            <v>1.56</v>
          </cell>
        </row>
        <row r="2683">
          <cell r="A2683" t="str">
            <v>104470</v>
          </cell>
          <cell r="B2683" t="str">
            <v>COMPOSIÇÃO PARAMÉTRICA PARA FORNECIMENTO E MONTAGEM DE ESTRUTURA METÁLICA PARA COBERTURA DE GALPÕES COM ESTRUTURA DE APOIO EM VIGAS. AF_11/2022</v>
          </cell>
          <cell r="C2683" t="str">
            <v>KG</v>
          </cell>
          <cell r="D2683">
            <v>35.01</v>
          </cell>
          <cell r="E2683">
            <v>3.34</v>
          </cell>
          <cell r="F2683">
            <v>29.85</v>
          </cell>
          <cell r="G2683">
            <v>1.79</v>
          </cell>
        </row>
        <row r="2684">
          <cell r="A2684" t="str">
            <v>104471</v>
          </cell>
          <cell r="B2684" t="str">
            <v>COMPOSIÇÃO PARAMÉTRICA PARA FORNECIMENTO E MONTAGEM DE ESTRUTURA METÁLICA PARA COBERTURA DE GALPÕES COM ESTRUTURA DE APOIO EM TRELIÇA TIPO FINK. AF_11/2022</v>
          </cell>
          <cell r="C2684" t="str">
            <v>KG</v>
          </cell>
          <cell r="D2684">
            <v>31.11</v>
          </cell>
          <cell r="E2684">
            <v>3.19</v>
          </cell>
          <cell r="F2684">
            <v>26.68</v>
          </cell>
          <cell r="G2684">
            <v>1.22</v>
          </cell>
        </row>
        <row r="2685">
          <cell r="A2685" t="str">
            <v>104472</v>
          </cell>
          <cell r="B2685" t="str">
            <v>COMPOSIÇÃO PARAMÉTRICA PARA FORNECIMENTO E MONTAGEM DE ESTRUTURA METÁLICA PARA COBERTURA DE GALPÕES COM ESTRUTURA DE APOIO EM TRELIÇA TIPO ARCO. AF_11/2022</v>
          </cell>
          <cell r="C2685" t="str">
            <v>KG</v>
          </cell>
          <cell r="D2685">
            <v>45.99</v>
          </cell>
          <cell r="E2685">
            <v>4.78</v>
          </cell>
          <cell r="F2685">
            <v>38.1</v>
          </cell>
          <cell r="G2685">
            <v>3.05</v>
          </cell>
        </row>
        <row r="2686">
          <cell r="A2686" t="str">
            <v>104483</v>
          </cell>
          <cell r="B2686" t="str">
            <v>COMPOSIÇÃO PARAMÉTRICA PARA EXECUÇÃO DE ESTRUTURAS DE CONCRETO ARMADO CONVENCIONAL, PARA EDIFICAÇÃO HABITACIONAL MULTIFAMILIAR (PRÉDIO), ATÉ 4 PAVIMENTOS, FCK = 25 MPA. AF_11/2022</v>
          </cell>
          <cell r="C2686" t="str">
            <v>M3</v>
          </cell>
          <cell r="D2686">
            <v>2302.37</v>
          </cell>
          <cell r="E2686">
            <v>395.11</v>
          </cell>
          <cell r="F2686">
            <v>1806.44</v>
          </cell>
          <cell r="G2686">
            <v>100.74</v>
          </cell>
        </row>
        <row r="2687">
          <cell r="A2687" t="str">
            <v>104484</v>
          </cell>
          <cell r="B2687" t="str">
            <v>COMPOSIÇÃO PARAMÉTRICA PARA EXECUÇÃO DE ESTRUTURAS DE CONCRETO ARMADO, PARA EDIFICAÇÃO HABITACIONAL UNIFAMILIAR COM DOIS PAVIMENTOS (CASA ISOLADA), FCK = 25 MPA. AF_11/2022</v>
          </cell>
          <cell r="C2687" t="str">
            <v>M3</v>
          </cell>
          <cell r="D2687">
            <v>4016.43</v>
          </cell>
          <cell r="E2687">
            <v>1089.8699999999999</v>
          </cell>
          <cell r="F2687">
            <v>2841.06</v>
          </cell>
          <cell r="G2687">
            <v>84.58</v>
          </cell>
        </row>
        <row r="2688">
          <cell r="A2688" t="str">
            <v>104485</v>
          </cell>
          <cell r="B2688" t="str">
            <v>COMPOSIÇÃO PARAMÉTRICA EXECUÇÃO DE ESTRUTURAS DE CONCRETO ARMADO, PARA EDIFICAÇÃO HABITACIONAL UNIFAMILIAR COM DOIS PAVIMENTOS (CASA EM EMPREENDIMENTOS), FCK = 25 MPA. AF_11/2022</v>
          </cell>
          <cell r="C2688" t="str">
            <v>M3</v>
          </cell>
          <cell r="D2688">
            <v>3112.54</v>
          </cell>
          <cell r="E2688">
            <v>698.68</v>
          </cell>
          <cell r="F2688">
            <v>2323.8200000000002</v>
          </cell>
          <cell r="G2688">
            <v>89.81</v>
          </cell>
        </row>
        <row r="2689">
          <cell r="A2689" t="str">
            <v>104486</v>
          </cell>
          <cell r="B2689" t="str">
            <v>COMPOSIÇÃO PARAMÉTRICA PARA EXECUÇÃO DE ESTRUTURAS DE CONCRETO ARMADO, PARA EDIFICAÇÃO HABITACIONAL UNIFAMILIAR TÉRREA (CASA ISOLADA), FCK = 25 MPA. AF_11/2022</v>
          </cell>
          <cell r="C2689" t="str">
            <v>M3</v>
          </cell>
          <cell r="D2689">
            <v>3411.14</v>
          </cell>
          <cell r="E2689">
            <v>809.04</v>
          </cell>
          <cell r="F2689">
            <v>2550.02</v>
          </cell>
          <cell r="G2689">
            <v>51.34</v>
          </cell>
        </row>
        <row r="2690">
          <cell r="A2690" t="str">
            <v>104487</v>
          </cell>
          <cell r="B2690" t="str">
            <v>COMPOSIÇÃO PARAMÉTRICA PARA EXECUÇÃO DE ESTRUTURAS DE CONCRETO ARMADO, PARA EDIFICAÇÃO HABITACIONAL UNIFAMILIAR TÉRREA (CASA EM EMPREENDIMENTOS), FCK = 25 MPA. AF_11/2022</v>
          </cell>
          <cell r="C2690" t="str">
            <v>M3</v>
          </cell>
          <cell r="D2690">
            <v>2708.2</v>
          </cell>
          <cell r="E2690">
            <v>549.28</v>
          </cell>
          <cell r="F2690">
            <v>2108.48</v>
          </cell>
          <cell r="G2690">
            <v>50.27</v>
          </cell>
        </row>
        <row r="2691">
          <cell r="A2691" t="str">
            <v>104488</v>
          </cell>
          <cell r="B2691" t="str">
            <v>COMPOSIÇÃO PARAMÉTRICA PARA EXECUÇÃO DE ESTRUTURAS DE CONCRETO ARMADO, PARA EDIFICAÇÃO INSTITUCIONAL TÉRREA, FCK = 25 MPA. AF_11/2022</v>
          </cell>
          <cell r="C2691" t="str">
            <v>M3</v>
          </cell>
          <cell r="D2691">
            <v>2675.52</v>
          </cell>
          <cell r="E2691">
            <v>430.32</v>
          </cell>
          <cell r="F2691">
            <v>2209.8000000000002</v>
          </cell>
          <cell r="G2691">
            <v>35.200000000000003</v>
          </cell>
        </row>
        <row r="2692">
          <cell r="A2692" t="str">
            <v>104489</v>
          </cell>
          <cell r="B2692" t="str">
            <v>COMPOSIÇÃO PARAMÉTRICA PARA EXECUÇÃO DE ESCADA EM CONCRETO ARMADO, MOLDADA IN LOCO, FCK = 25 MPA. AF_11/2022</v>
          </cell>
          <cell r="C2692" t="str">
            <v>M3</v>
          </cell>
          <cell r="D2692">
            <v>3993.63</v>
          </cell>
          <cell r="E2692">
            <v>1168.5999999999999</v>
          </cell>
          <cell r="F2692">
            <v>2659.54</v>
          </cell>
          <cell r="G2692">
            <v>165</v>
          </cell>
        </row>
        <row r="2693">
          <cell r="A2693" t="str">
            <v>104490</v>
          </cell>
          <cell r="B2693" t="str">
            <v>COMPOSIÇÃO PARAMÉTRICA PARA EXECUÇÃO DE ESTRUTURAS DE CONCRETO ARMADO CONVENCIONAL, PARA EDIFICAÇÃO HABITACIONAL MULTIFAMILIAR (PRÉDIO), DE 5 A 8 PAVIMENTOS, FCK = 25 MPA. AF_11/2022</v>
          </cell>
          <cell r="C2693" t="str">
            <v>M3</v>
          </cell>
          <cell r="D2693">
            <v>2501.34</v>
          </cell>
          <cell r="E2693">
            <v>411.51</v>
          </cell>
          <cell r="F2693">
            <v>2031.71</v>
          </cell>
          <cell r="G2693">
            <v>58</v>
          </cell>
        </row>
        <row r="2694">
          <cell r="A2694" t="str">
            <v>98560</v>
          </cell>
          <cell r="B2694" t="str">
            <v>IMPERMEABILIZAÇÃO DE PISO COM ARGAMASSA DE CIMENTO E AREIA, COM ADITIVO IMPERMEABILIZANTE, E = 2CM. AF_06/2018</v>
          </cell>
          <cell r="C2694" t="str">
            <v>M2</v>
          </cell>
          <cell r="D2694">
            <v>48.82</v>
          </cell>
          <cell r="E2694">
            <v>25.35</v>
          </cell>
          <cell r="F2694">
            <v>23.43</v>
          </cell>
          <cell r="G2694">
            <v>0.02</v>
          </cell>
        </row>
        <row r="2695">
          <cell r="A2695" t="str">
            <v>98561</v>
          </cell>
          <cell r="B2695" t="str">
            <v>IMPERMEABILIZAÇÃO DE PAREDES COM ARGAMASSA DE CIMENTO E AREIA, COM ADITIVO IMPERMEABILIZANTE, E = 2CM. AF_06/2018</v>
          </cell>
          <cell r="C2695" t="str">
            <v>M2</v>
          </cell>
          <cell r="D2695">
            <v>42.59</v>
          </cell>
          <cell r="E2695">
            <v>23.23</v>
          </cell>
          <cell r="F2695">
            <v>19.309999999999999</v>
          </cell>
          <cell r="G2695">
            <v>0.02</v>
          </cell>
        </row>
        <row r="2696">
          <cell r="A2696" t="str">
            <v>98562</v>
          </cell>
          <cell r="B2696" t="str">
            <v>IMPERMEABILIZAÇÃO DE FLOREIRA OU VIGA BALDRAME COM ARGAMASSA DE CIMENTO E AREIA, COM ADITIVO IMPERMEABILIZANTE, E = 2 CM. AF_06/2018</v>
          </cell>
          <cell r="C2696" t="str">
            <v>M2</v>
          </cell>
          <cell r="D2696">
            <v>43.55</v>
          </cell>
          <cell r="E2696">
            <v>19.59</v>
          </cell>
          <cell r="F2696">
            <v>23.92</v>
          </cell>
          <cell r="G2696">
            <v>0.02</v>
          </cell>
        </row>
        <row r="2697">
          <cell r="A2697" t="str">
            <v>98555</v>
          </cell>
          <cell r="B2697" t="str">
            <v>IMPERMEABILIZAÇÃO DE SUPERFÍCIE COM ARGAMASSA POLIMÉRICA / MEMBRANA ACRÍLICA, 3 DEMÃOS. AF_06/2018</v>
          </cell>
          <cell r="C2697" t="str">
            <v>M2</v>
          </cell>
          <cell r="D2697">
            <v>27.82</v>
          </cell>
          <cell r="E2697">
            <v>13.39</v>
          </cell>
          <cell r="F2697">
            <v>14.43</v>
          </cell>
          <cell r="G2697">
            <v>0</v>
          </cell>
        </row>
        <row r="2698">
          <cell r="A2698" t="str">
            <v>98556</v>
          </cell>
          <cell r="B2698" t="str">
            <v>IMPERMEABILIZAÇÃO DE SUPERFÍCIE COM ARGAMASSA POLIMÉRICA / MEMBRANA ACRÍLICA, 4 DEMÃOS, REFORÇADA COM VÉU DE POLIÉSTER (MAV). AF_06/2018</v>
          </cell>
          <cell r="C2698" t="str">
            <v>M2</v>
          </cell>
          <cell r="D2698">
            <v>53.16</v>
          </cell>
          <cell r="E2698">
            <v>22.13</v>
          </cell>
          <cell r="F2698">
            <v>31.03</v>
          </cell>
          <cell r="G2698">
            <v>0</v>
          </cell>
        </row>
        <row r="2699">
          <cell r="A2699" t="str">
            <v>98558</v>
          </cell>
          <cell r="B2699" t="str">
            <v>TRATAMENTO DE RALO OU PONTO EMERGENTE COM ARGAMASSA POLIMÉRICA / MEMBRANA ACRÍLICA REFORÇADO COM VÉU DE POLIÉSTER (MAV). AF_06/2018</v>
          </cell>
          <cell r="C2699" t="str">
            <v>UN</v>
          </cell>
          <cell r="D2699">
            <v>8.1999999999999993</v>
          </cell>
          <cell r="E2699">
            <v>3</v>
          </cell>
          <cell r="F2699">
            <v>5.2</v>
          </cell>
          <cell r="G2699">
            <v>0</v>
          </cell>
        </row>
        <row r="2700">
          <cell r="A2700" t="str">
            <v>98559</v>
          </cell>
          <cell r="B2700" t="str">
            <v>TRATAMENTO DE RODAPÉ COM VÉU DE POLIÉSTER. AF_06/2018</v>
          </cell>
          <cell r="C2700" t="str">
            <v>M</v>
          </cell>
          <cell r="D2700">
            <v>5.0599999999999996</v>
          </cell>
          <cell r="E2700">
            <v>1.43</v>
          </cell>
          <cell r="F2700">
            <v>3.63</v>
          </cell>
          <cell r="G2700">
            <v>0</v>
          </cell>
        </row>
        <row r="2701">
          <cell r="A2701" t="str">
            <v>98546</v>
          </cell>
          <cell r="B2701" t="str">
            <v>IMPERMEABILIZAÇÃO DE SUPERFÍCIE COM MANTA ASFÁLTICA, UMA CAMADA, INCLUSIVE APLICAÇÃO DE PRIMER ASFÁLTICO, E=3MM. AF_06/2018</v>
          </cell>
          <cell r="C2701" t="str">
            <v>M2</v>
          </cell>
          <cell r="D2701">
            <v>114.93</v>
          </cell>
          <cell r="E2701">
            <v>23.81</v>
          </cell>
          <cell r="F2701">
            <v>91.12</v>
          </cell>
          <cell r="G2701">
            <v>0</v>
          </cell>
        </row>
        <row r="2702">
          <cell r="A2702" t="str">
            <v>98547</v>
          </cell>
          <cell r="B2702" t="str">
            <v>IMPERMEABILIZAÇÃO DE SUPERFÍCIE COM MANTA ASFÁLTICA, DUAS CAMADAS, INCLUSIVE APLICAÇÃO DE PRIMER ASFÁLTICO, E=3MM E E=4MM. AF_06/2018</v>
          </cell>
          <cell r="C2702" t="str">
            <v>M2</v>
          </cell>
          <cell r="D2702">
            <v>215.42</v>
          </cell>
          <cell r="E2702">
            <v>34.53</v>
          </cell>
          <cell r="F2702">
            <v>180.89</v>
          </cell>
          <cell r="G2702">
            <v>0</v>
          </cell>
        </row>
        <row r="2703">
          <cell r="A2703" t="str">
            <v>98553</v>
          </cell>
          <cell r="B2703" t="str">
            <v>IMPERMEABILIZAÇÃO DE SUPERFÍCIE COM MEMBRANA À BASE DE POLIURETANO, 2 DEMÃOS. AF_06/2018</v>
          </cell>
          <cell r="C2703" t="str">
            <v>M2</v>
          </cell>
          <cell r="D2703">
            <v>139.18</v>
          </cell>
          <cell r="E2703">
            <v>11.93</v>
          </cell>
          <cell r="F2703">
            <v>127.25</v>
          </cell>
          <cell r="G2703">
            <v>0</v>
          </cell>
        </row>
        <row r="2704">
          <cell r="A2704" t="str">
            <v>98554</v>
          </cell>
          <cell r="B2704" t="str">
            <v>IMPERMEABILIZAÇÃO DE SUPERFÍCIE COM MEMBRANA À BASE DE RESINA ACRÍLICA, 3 DEMÃOS. AF_06/2018</v>
          </cell>
          <cell r="C2704" t="str">
            <v>M2</v>
          </cell>
          <cell r="D2704">
            <v>47.16</v>
          </cell>
          <cell r="E2704">
            <v>14.52</v>
          </cell>
          <cell r="F2704">
            <v>32.64</v>
          </cell>
          <cell r="G2704">
            <v>0</v>
          </cell>
        </row>
        <row r="2705">
          <cell r="A2705" t="str">
            <v>98557</v>
          </cell>
          <cell r="B2705" t="str">
            <v>IMPERMEABILIZAÇÃO DE SUPERFÍCIE COM EMULSÃO ASFÁLTICA, 2 DEMÃOS AF_06/2018</v>
          </cell>
          <cell r="C2705" t="str">
            <v>M2</v>
          </cell>
          <cell r="D2705">
            <v>50.28</v>
          </cell>
          <cell r="E2705">
            <v>10.59</v>
          </cell>
          <cell r="F2705">
            <v>39.69</v>
          </cell>
          <cell r="G2705">
            <v>0</v>
          </cell>
        </row>
        <row r="2706">
          <cell r="A2706" t="str">
            <v>98563</v>
          </cell>
          <cell r="B2706" t="str">
            <v>PROTEÇÃO MECÂNICA DE SUPERFÍCIE HORIZONTAL COM ARGAMASSA DE CIMENTO E AREIA, TRAÇO 1:3, E=2CM. AF_06/2018</v>
          </cell>
          <cell r="C2706" t="str">
            <v>M2</v>
          </cell>
          <cell r="D2706">
            <v>35.49</v>
          </cell>
          <cell r="E2706">
            <v>14.51</v>
          </cell>
          <cell r="F2706">
            <v>20.98</v>
          </cell>
          <cell r="G2706">
            <v>0</v>
          </cell>
        </row>
        <row r="2707">
          <cell r="A2707" t="str">
            <v>98564</v>
          </cell>
          <cell r="B2707" t="str">
            <v>PROTEÇÃO MECÂNICA DE SUPERFÍCIE VERTICAL COM ARGAMASSA DE CIMENTO E AREIA, TRAÇO 1:3, E=2CM. AF_06/2018</v>
          </cell>
          <cell r="C2707" t="str">
            <v>M2</v>
          </cell>
          <cell r="D2707">
            <v>43.77</v>
          </cell>
          <cell r="E2707">
            <v>15.62</v>
          </cell>
          <cell r="F2707">
            <v>28.15</v>
          </cell>
          <cell r="G2707">
            <v>0</v>
          </cell>
        </row>
        <row r="2708">
          <cell r="A2708" t="str">
            <v>98565</v>
          </cell>
          <cell r="B2708" t="str">
            <v>PROTEÇÃO MECÂNICA DE SUPERFICIE HORIZONTAL COM ARGAMASSA DE CIMENTO E AREIA, TRAÇO 1:3, E=3CM. AF_06/2018</v>
          </cell>
          <cell r="C2708" t="str">
            <v>M2</v>
          </cell>
          <cell r="D2708">
            <v>50.86</v>
          </cell>
          <cell r="E2708">
            <v>22.02</v>
          </cell>
          <cell r="F2708">
            <v>28.84</v>
          </cell>
          <cell r="G2708">
            <v>0</v>
          </cell>
        </row>
        <row r="2709">
          <cell r="A2709" t="str">
            <v>98566</v>
          </cell>
          <cell r="B2709" t="str">
            <v>PROTEÇÃO MECÂNICA DE SUPERFÍCIE VERTICAL COM ARGAMASSA DE CIMENTO E AREIA, TRAÇO 1:3, E=3CM. AF_06/2018</v>
          </cell>
          <cell r="C2709" t="str">
            <v>M2</v>
          </cell>
          <cell r="D2709">
            <v>59.14</v>
          </cell>
          <cell r="E2709">
            <v>23.13</v>
          </cell>
          <cell r="F2709">
            <v>36.01</v>
          </cell>
          <cell r="G2709">
            <v>0</v>
          </cell>
        </row>
        <row r="2710">
          <cell r="A2710" t="str">
            <v>98567</v>
          </cell>
          <cell r="B2710" t="str">
            <v>PROTEÇÃO MECÂNICA DE SUPERFICIE HORIZONTAL COM ARGAMASSA DE CIMENTO E AREIA, TRAÇO 1:3, E=4CM. AF_06/2018</v>
          </cell>
          <cell r="C2710" t="str">
            <v>M2</v>
          </cell>
          <cell r="D2710">
            <v>65.45</v>
          </cell>
          <cell r="E2710">
            <v>29.34</v>
          </cell>
          <cell r="F2710">
            <v>36.11</v>
          </cell>
          <cell r="G2710">
            <v>0</v>
          </cell>
        </row>
        <row r="2711">
          <cell r="A2711" t="str">
            <v>98568</v>
          </cell>
          <cell r="B2711" t="str">
            <v>PROTEÇÃO MECÂNICA DE SUPERFÍCIE VERTICAL COM ARGAMASSA DE CIMENTO E AREIA, TRAÇO 1:3, E=4CM. AF_06/2018</v>
          </cell>
          <cell r="C2711" t="str">
            <v>M2</v>
          </cell>
          <cell r="D2711">
            <v>73.7</v>
          </cell>
          <cell r="E2711">
            <v>30.43</v>
          </cell>
          <cell r="F2711">
            <v>43.27</v>
          </cell>
          <cell r="G2711">
            <v>0</v>
          </cell>
        </row>
        <row r="2712">
          <cell r="A2712" t="str">
            <v>98569</v>
          </cell>
          <cell r="B2712" t="str">
            <v>PROTEÇÃO MECÂNICA DE SUPERFICIE HORIZONTAL COM ARGAMASSA DE CIMENTO E AREIA, TRAÇO 1:3, E=5CM. AF_06/2018</v>
          </cell>
          <cell r="C2712" t="str">
            <v>M2</v>
          </cell>
          <cell r="D2712">
            <v>80.81</v>
          </cell>
          <cell r="E2712">
            <v>36.81</v>
          </cell>
          <cell r="F2712">
            <v>44</v>
          </cell>
          <cell r="G2712">
            <v>0</v>
          </cell>
        </row>
        <row r="2713">
          <cell r="A2713" t="str">
            <v>98570</v>
          </cell>
          <cell r="B2713" t="str">
            <v>PROTEÇÃO MECÂNICA DE SUPERFÍCIE VERTICAL COM ARGAMASSA DE CIMENTO E AREIA, TRAÇO 1:3, E=5CM. AF_06/2018</v>
          </cell>
          <cell r="C2713" t="str">
            <v>M2</v>
          </cell>
          <cell r="D2713">
            <v>89.12</v>
          </cell>
          <cell r="E2713">
            <v>37.950000000000003</v>
          </cell>
          <cell r="F2713">
            <v>51.17</v>
          </cell>
          <cell r="G2713">
            <v>0</v>
          </cell>
        </row>
        <row r="2714">
          <cell r="A2714" t="str">
            <v>98571</v>
          </cell>
          <cell r="B2714" t="str">
            <v>PROTEÇÃO MECÂNICA DE SUPERFICIE HORIZONTAL COM CONCRETO 15 MPA, E=4CM. AF_06/2018</v>
          </cell>
          <cell r="C2714" t="str">
            <v>M2</v>
          </cell>
          <cell r="D2714">
            <v>41.4</v>
          </cell>
          <cell r="E2714">
            <v>14.99</v>
          </cell>
          <cell r="F2714">
            <v>26.41</v>
          </cell>
          <cell r="G2714">
            <v>0</v>
          </cell>
        </row>
        <row r="2715">
          <cell r="A2715" t="str">
            <v>98572</v>
          </cell>
          <cell r="B2715" t="str">
            <v>PROTEÇÃO MECÂNICA DE SUPERFICIE HORIZONTAL COM CONCRETO 15 MPA, E=5CM. AF_06/2018</v>
          </cell>
          <cell r="C2715" t="str">
            <v>M2</v>
          </cell>
          <cell r="D2715">
            <v>50.95</v>
          </cell>
          <cell r="E2715">
            <v>18.93</v>
          </cell>
          <cell r="F2715">
            <v>32.020000000000003</v>
          </cell>
          <cell r="G2715">
            <v>0</v>
          </cell>
        </row>
        <row r="2716">
          <cell r="A2716" t="str">
            <v>98573</v>
          </cell>
          <cell r="B2716" t="str">
            <v>PROTEÇÃO MECÂNICA DE SUPERFÍCIE VERTICAL COM CONCRETO 15 MPA, E=5CM. AF_06/2018</v>
          </cell>
          <cell r="C2716" t="str">
            <v>M2</v>
          </cell>
          <cell r="D2716">
            <v>58.83</v>
          </cell>
          <cell r="E2716">
            <v>19.73</v>
          </cell>
          <cell r="F2716">
            <v>39.1</v>
          </cell>
          <cell r="G2716">
            <v>0</v>
          </cell>
        </row>
        <row r="2717">
          <cell r="A2717" t="str">
            <v>91831</v>
          </cell>
          <cell r="B2717" t="str">
            <v>ELETRODUTO FLEXÍVEL CORRUGADO, PVC, DN 20 MM (1/2"), PARA CIRCUITOS TERMINAIS, INSTALADO EM FORRO - FORNECIMENTO E INSTALAÇÃO. AF_03/2023</v>
          </cell>
          <cell r="C2717" t="str">
            <v>M</v>
          </cell>
          <cell r="D2717">
            <v>10.7</v>
          </cell>
          <cell r="E2717">
            <v>4.99</v>
          </cell>
          <cell r="F2717">
            <v>5.71</v>
          </cell>
          <cell r="G2717">
            <v>0</v>
          </cell>
        </row>
        <row r="2718">
          <cell r="A2718" t="str">
            <v>91833</v>
          </cell>
          <cell r="B2718" t="str">
            <v>ELETRODUTO FLEXÍVEL CORRUGADO REFORÇADO, PVC, DN 20 MM (1/2"), PARA CIRCUITOS TERMINAIS, INSTALADO EM FORRO - FORNECIMENTO E INSTALAÇÃO. AF_03/2023</v>
          </cell>
          <cell r="C2718" t="str">
            <v>M</v>
          </cell>
          <cell r="D2718">
            <v>11.44</v>
          </cell>
          <cell r="E2718">
            <v>4.9800000000000004</v>
          </cell>
          <cell r="F2718">
            <v>6.46</v>
          </cell>
          <cell r="G2718">
            <v>0</v>
          </cell>
        </row>
        <row r="2719">
          <cell r="A2719" t="str">
            <v>91834</v>
          </cell>
          <cell r="B2719" t="str">
            <v>ELETRODUTO FLEXÍVEL CORRUGADO, PVC, DN 25 MM (3/4"), PARA CIRCUITOS TERMINAIS, INSTALADO EM FORRO - FORNECIMENTO E INSTALAÇÃO. AF_03/2023</v>
          </cell>
          <cell r="C2719" t="str">
            <v>M</v>
          </cell>
          <cell r="D2719">
            <v>11.55</v>
          </cell>
          <cell r="E2719">
            <v>5.44</v>
          </cell>
          <cell r="F2719">
            <v>6.11</v>
          </cell>
          <cell r="G2719">
            <v>0</v>
          </cell>
        </row>
        <row r="2720">
          <cell r="A2720" t="str">
            <v>91835</v>
          </cell>
          <cell r="B2720" t="str">
            <v>ELETRODUTO FLEXÍVEL CORRUGADO REFORÇADO, PVC, DN 25 MM (3/4"), PARA CIRCUITOS TERMINAIS, INSTALADO EM FORRO - FORNECIMENTO E INSTALAÇÃO. AF_03/2023</v>
          </cell>
          <cell r="C2720" t="str">
            <v>M</v>
          </cell>
          <cell r="D2720">
            <v>13.46</v>
          </cell>
          <cell r="E2720">
            <v>5.43</v>
          </cell>
          <cell r="F2720">
            <v>8.0299999999999994</v>
          </cell>
          <cell r="G2720">
            <v>0</v>
          </cell>
        </row>
        <row r="2721">
          <cell r="A2721" t="str">
            <v>91836</v>
          </cell>
          <cell r="B2721" t="str">
            <v>ELETRODUTO FLEXÍVEL CORRUGADO, PVC, DN 32 MM (1"), PARA CIRCUITOS TERMINAIS, INSTALADO EM FORRO - FORNECIMENTO E INSTALAÇÃO. AF_03/2023</v>
          </cell>
          <cell r="C2721" t="str">
            <v>M</v>
          </cell>
          <cell r="D2721">
            <v>14.87</v>
          </cell>
          <cell r="E2721">
            <v>6.01</v>
          </cell>
          <cell r="F2721">
            <v>8.86</v>
          </cell>
          <cell r="G2721">
            <v>0</v>
          </cell>
        </row>
        <row r="2722">
          <cell r="A2722" t="str">
            <v>91837</v>
          </cell>
          <cell r="B2722" t="str">
            <v>ELETRODUTO FLEXÍVEL CORRUGADO REFORÇADO, PVC, DN 32 MM (1"), PARA CIRCUITOS TERMINAIS, INSTALADO EM FORRO - FORNECIMENTO E INSTALAÇÃO. AF_03/2023</v>
          </cell>
          <cell r="C2722" t="str">
            <v>M</v>
          </cell>
          <cell r="D2722">
            <v>19.329999999999998</v>
          </cell>
          <cell r="E2722">
            <v>6</v>
          </cell>
          <cell r="F2722">
            <v>13.33</v>
          </cell>
          <cell r="G2722">
            <v>0</v>
          </cell>
        </row>
        <row r="2723">
          <cell r="A2723" t="str">
            <v>91839</v>
          </cell>
          <cell r="B2723" t="str">
            <v>ELETRODUTO FLEXÍVEL LISO, PEAD, DN 32 MM (1"), PARA CIRCUITOS TERMINAIS, INSTALADO EM FORRO - FORNECIMENTO E INSTALAÇÃO. AF_03/2023</v>
          </cell>
          <cell r="C2723" t="str">
            <v>M</v>
          </cell>
          <cell r="D2723">
            <v>13.49</v>
          </cell>
          <cell r="E2723">
            <v>6.02</v>
          </cell>
          <cell r="F2723">
            <v>7.47</v>
          </cell>
          <cell r="G2723">
            <v>0</v>
          </cell>
        </row>
        <row r="2724">
          <cell r="A2724" t="str">
            <v>91840</v>
          </cell>
          <cell r="B2724" t="str">
            <v>ELETRODUTO FLEXÍVEL CORRUGADO, PEAD, DN 40 MM (1 1/4"), PARA CIRCUITOS TERMINAIS, INSTALADO EM FORRO - FORNECIMENTO E INSTALAÇÃO. AF_03/2023</v>
          </cell>
          <cell r="C2724" t="str">
            <v>M</v>
          </cell>
          <cell r="D2724">
            <v>16.899999999999999</v>
          </cell>
          <cell r="E2724">
            <v>6.73</v>
          </cell>
          <cell r="F2724">
            <v>10.17</v>
          </cell>
          <cell r="G2724">
            <v>0</v>
          </cell>
        </row>
        <row r="2725">
          <cell r="A2725" t="str">
            <v>91841</v>
          </cell>
          <cell r="B2725" t="str">
            <v>ELETRODUTO FLEXÍVEL LISO, PEAD, DN 40 MM (1 1/4"), PARA CIRCUITOS TERMINAIS, INSTALADO EM FORRO - FORNECIMENTO E INSTALAÇÃO. AF_03/2023</v>
          </cell>
          <cell r="C2725" t="str">
            <v>M</v>
          </cell>
          <cell r="D2725">
            <v>15.78</v>
          </cell>
          <cell r="E2725">
            <v>6.74</v>
          </cell>
          <cell r="F2725">
            <v>9.0399999999999991</v>
          </cell>
          <cell r="G2725">
            <v>0</v>
          </cell>
        </row>
        <row r="2726">
          <cell r="A2726" t="str">
            <v>91842</v>
          </cell>
          <cell r="B2726" t="str">
            <v>ELETRODUTO FLEXÍVEL CORRUGADO, PVC, DN 20 MM (1/2"), PARA CIRCUITOS TERMINAIS, INSTALADO EM LAJE - FORNECIMENTO E INSTALAÇÃO. AF_03/2023</v>
          </cell>
          <cell r="C2726" t="str">
            <v>M</v>
          </cell>
          <cell r="D2726">
            <v>6.53</v>
          </cell>
          <cell r="E2726">
            <v>2.4900000000000002</v>
          </cell>
          <cell r="F2726">
            <v>4.04</v>
          </cell>
          <cell r="G2726">
            <v>0</v>
          </cell>
        </row>
        <row r="2727">
          <cell r="A2727" t="str">
            <v>91843</v>
          </cell>
          <cell r="B2727" t="str">
            <v>ELETRODUTO FLEXÍVEL CORRUGADO REFORÇADO, PVC, DN 20 MM (1/2"), PARA CIRCUITOS TERMINAIS, INSTALADO EM LAJE - FORNECIMENTO E INSTALAÇÃO. AF_03/2023</v>
          </cell>
          <cell r="C2727" t="str">
            <v>M</v>
          </cell>
          <cell r="D2727">
            <v>7.27</v>
          </cell>
          <cell r="E2727">
            <v>2.48</v>
          </cell>
          <cell r="F2727">
            <v>4.79</v>
          </cell>
          <cell r="G2727">
            <v>0</v>
          </cell>
        </row>
        <row r="2728">
          <cell r="A2728" t="str">
            <v>91844</v>
          </cell>
          <cell r="B2728" t="str">
            <v>ELETRODUTO FLEXÍVEL CORRUGADO, PVC, DN 25 MM (3/4"), PARA CIRCUITOS TERMINAIS, INSTALADO EM LAJE - FORNECIMENTO E INSTALAÇÃO. AF_03/2023</v>
          </cell>
          <cell r="C2728" t="str">
            <v>M</v>
          </cell>
          <cell r="D2728">
            <v>7.34</v>
          </cell>
          <cell r="E2728">
            <v>2.87</v>
          </cell>
          <cell r="F2728">
            <v>4.47</v>
          </cell>
          <cell r="G2728">
            <v>0</v>
          </cell>
        </row>
        <row r="2729">
          <cell r="A2729" t="str">
            <v>91845</v>
          </cell>
          <cell r="B2729" t="str">
            <v>ELETRODUTO FLEXÍVEL CORRUGADO REFORÇADO, PVC, DN 25 MM (3/4"), PARA CIRCUITOS TERMINAIS, INSTALADO EM LAJE - FORNECIMENTO E INSTALAÇÃO. AF_03/2023</v>
          </cell>
          <cell r="C2729" t="str">
            <v>M</v>
          </cell>
          <cell r="D2729">
            <v>9.25</v>
          </cell>
          <cell r="E2729">
            <v>2.87</v>
          </cell>
          <cell r="F2729">
            <v>6.38</v>
          </cell>
          <cell r="G2729">
            <v>0</v>
          </cell>
        </row>
        <row r="2730">
          <cell r="A2730" t="str">
            <v>91846</v>
          </cell>
          <cell r="B2730" t="str">
            <v>ELETRODUTO FLEXÍVEL CORRUGADO, PVC, DN 32 MM (1"), PARA CIRCUITOS TERMINAIS, INSTALADO EM LAJE - FORNECIMENTO E INSTALAÇÃO. AF_03/2023</v>
          </cell>
          <cell r="C2730" t="str">
            <v>M</v>
          </cell>
          <cell r="D2730">
            <v>10.7</v>
          </cell>
          <cell r="E2730">
            <v>3.5</v>
          </cell>
          <cell r="F2730">
            <v>7.2</v>
          </cell>
          <cell r="G2730">
            <v>0</v>
          </cell>
        </row>
        <row r="2731">
          <cell r="A2731" t="str">
            <v>91847</v>
          </cell>
          <cell r="B2731" t="str">
            <v>ELETRODUTO FLEXÍVEL CORRUGADO REFORÇADO, PVC, DN 32 MM (1"), PARA CIRCUITOS TERMINAIS, INSTALADO EM LAJE - FORNECIMENTO E INSTALAÇÃO. AF_03/2023</v>
          </cell>
          <cell r="C2731" t="str">
            <v>M</v>
          </cell>
          <cell r="D2731">
            <v>15.16</v>
          </cell>
          <cell r="E2731">
            <v>3.5</v>
          </cell>
          <cell r="F2731">
            <v>11.66</v>
          </cell>
          <cell r="G2731">
            <v>0</v>
          </cell>
        </row>
        <row r="2732">
          <cell r="A2732" t="str">
            <v>91849</v>
          </cell>
          <cell r="B2732" t="str">
            <v>ELETRODUTO FLEXÍVEL LISO, PEAD, DN 32 MM (1"), PARA CIRCUITOS TERMINAIS, INSTALADO EM LAJE - FORNECIMENTO E INSTALAÇÃO. AF_03/2023</v>
          </cell>
          <cell r="C2732" t="str">
            <v>M</v>
          </cell>
          <cell r="D2732">
            <v>9.32</v>
          </cell>
          <cell r="E2732">
            <v>3.51</v>
          </cell>
          <cell r="F2732">
            <v>5.81</v>
          </cell>
          <cell r="G2732">
            <v>0</v>
          </cell>
        </row>
        <row r="2733">
          <cell r="A2733" t="str">
            <v>91850</v>
          </cell>
          <cell r="B2733" t="str">
            <v>ELETRODUTO FLEXÍVEL CORRUGADO, PEAD, DN 40 MM (1 1/4"), PARA CIRCUITOS TERMINAIS, INSTALADO EM LAJE - FORNECIMENTO E INSTALAÇÃO. AF_03/2023</v>
          </cell>
          <cell r="C2733" t="str">
            <v>M</v>
          </cell>
          <cell r="D2733">
            <v>12.69</v>
          </cell>
          <cell r="E2733">
            <v>4.18</v>
          </cell>
          <cell r="F2733">
            <v>8.51</v>
          </cell>
          <cell r="G2733">
            <v>0</v>
          </cell>
        </row>
        <row r="2734">
          <cell r="A2734" t="str">
            <v>91851</v>
          </cell>
          <cell r="B2734" t="str">
            <v>ELETRODUTO FLEXÍVEL LISO, PEAD, DN 40 MM (1 1/4"), PARA CIRCUITOS TERMINAIS, INSTALADO EM LAJE - FORNECIMENTO E INSTALAÇÃO. AF_03/2023</v>
          </cell>
          <cell r="C2734" t="str">
            <v>M</v>
          </cell>
          <cell r="D2734">
            <v>11.57</v>
          </cell>
          <cell r="E2734">
            <v>4.18</v>
          </cell>
          <cell r="F2734">
            <v>7.39</v>
          </cell>
          <cell r="G2734">
            <v>0</v>
          </cell>
        </row>
        <row r="2735">
          <cell r="A2735" t="str">
            <v>91852</v>
          </cell>
          <cell r="B2735" t="str">
            <v>ELETRODUTO FLEXÍVEL CORRUGADO, PVC, DN 20 MM (1/2"), PARA CIRCUITOS TERMINAIS, INSTALADO EM PAREDE - FORNECIMENTO E INSTALAÇÃO. AF_03/2023</v>
          </cell>
          <cell r="C2735" t="str">
            <v>M</v>
          </cell>
          <cell r="D2735">
            <v>9.5</v>
          </cell>
          <cell r="E2735">
            <v>5.0599999999999996</v>
          </cell>
          <cell r="F2735">
            <v>4.4400000000000004</v>
          </cell>
          <cell r="G2735">
            <v>0</v>
          </cell>
        </row>
        <row r="2736">
          <cell r="A2736" t="str">
            <v>91853</v>
          </cell>
          <cell r="B2736" t="str">
            <v>ELETRODUTO FLEXÍVEL CORRUGADO REFORÇADO, PVC, DN 20 MM (1/2"), PARA CIRCUITOS TERMINAIS, INSTALADO EM PAREDE - FORNECIMENTO E INSTALAÇÃO. AF_03/2023</v>
          </cell>
          <cell r="C2736" t="str">
            <v>M</v>
          </cell>
          <cell r="D2736">
            <v>10.18</v>
          </cell>
          <cell r="E2736">
            <v>5.05</v>
          </cell>
          <cell r="F2736">
            <v>5.13</v>
          </cell>
          <cell r="G2736">
            <v>0</v>
          </cell>
        </row>
        <row r="2737">
          <cell r="A2737" t="str">
            <v>91854</v>
          </cell>
          <cell r="B2737" t="str">
            <v>ELETRODUTO FLEXÍVEL CORRUGADO, PVC, DN 25 MM (3/4"), PARA CIRCUITOS TERMINAIS, INSTALADO EM PAREDE - FORNECIMENTO E INSTALAÇÃO. AF_03/2023</v>
          </cell>
          <cell r="C2737" t="str">
            <v>M</v>
          </cell>
          <cell r="D2737">
            <v>10.27</v>
          </cell>
          <cell r="E2737">
            <v>5.46</v>
          </cell>
          <cell r="F2737">
            <v>4.8099999999999996</v>
          </cell>
          <cell r="G2737">
            <v>0</v>
          </cell>
        </row>
        <row r="2738">
          <cell r="A2738" t="str">
            <v>91855</v>
          </cell>
          <cell r="B2738" t="str">
            <v>ELETRODUTO FLEXÍVEL CORRUGADO REFORÇADO, PVC, DN 25 MM (3/4"), PARA CIRCUITOS TERMINAIS, INSTALADO EM PAREDE - FORNECIMENTO E INSTALAÇÃO. AF_03/2023</v>
          </cell>
          <cell r="C2738" t="str">
            <v>M</v>
          </cell>
          <cell r="D2738">
            <v>12.04</v>
          </cell>
          <cell r="E2738">
            <v>5.44</v>
          </cell>
          <cell r="F2738">
            <v>6.6</v>
          </cell>
          <cell r="G2738">
            <v>0</v>
          </cell>
        </row>
        <row r="2739">
          <cell r="A2739" t="str">
            <v>91856</v>
          </cell>
          <cell r="B2739" t="str">
            <v>ELETRODUTO FLEXÍVEL CORRUGADO, PVC, DN 32 MM (1"), PARA CIRCUITOS TERMINAIS, INSTALADO EM PAREDE - FORNECIMENTO E INSTALAÇÃO. AF_03/2023</v>
          </cell>
          <cell r="C2739" t="str">
            <v>M</v>
          </cell>
          <cell r="D2739">
            <v>13.44</v>
          </cell>
          <cell r="E2739">
            <v>6.06</v>
          </cell>
          <cell r="F2739">
            <v>7.38</v>
          </cell>
          <cell r="G2739">
            <v>0</v>
          </cell>
        </row>
        <row r="2740">
          <cell r="A2740" t="str">
            <v>91857</v>
          </cell>
          <cell r="B2740" t="str">
            <v>ELETRODUTO FLEXÍVEL CORRUGADO REFORÇADO, PVC, DN 32 MM (1"), PARA CIRCUITOS TERMINAIS, INSTALADO EM PAREDE - FORNECIMENTO E INSTALAÇÃO. AF_03/2023</v>
          </cell>
          <cell r="C2740" t="str">
            <v>M</v>
          </cell>
          <cell r="D2740">
            <v>17.559999999999999</v>
          </cell>
          <cell r="E2740">
            <v>6.05</v>
          </cell>
          <cell r="F2740">
            <v>11.51</v>
          </cell>
          <cell r="G2740">
            <v>0</v>
          </cell>
        </row>
        <row r="2741">
          <cell r="A2741" t="str">
            <v>91859</v>
          </cell>
          <cell r="B2741" t="str">
            <v>ELETRODUTO FLEXÍVEL LISO, PEAD, DN 32 MM (1"), PARA CIRCUITOS TERMINAIS, INSTALADO EM PAREDE - FORNECIMENTO E INSTALAÇÃO. AF_03/2023</v>
          </cell>
          <cell r="C2741" t="str">
            <v>M</v>
          </cell>
          <cell r="D2741">
            <v>12.16</v>
          </cell>
          <cell r="E2741">
            <v>6.06</v>
          </cell>
          <cell r="F2741">
            <v>6.1</v>
          </cell>
          <cell r="G2741">
            <v>0</v>
          </cell>
        </row>
        <row r="2742">
          <cell r="A2742" t="str">
            <v>91860</v>
          </cell>
          <cell r="B2742" t="str">
            <v>ELETRODUTO FLEXÍVEL CORRUGADO, PEAD, DN 40 MM (1 1/4"), PARA CIRCUITOS TERMINAIS, INSTALADO EM PAREDE - FORNECIMENTO E INSTALAÇÃO. AF_03/2023</v>
          </cell>
          <cell r="C2742" t="str">
            <v>M</v>
          </cell>
          <cell r="D2742">
            <v>15.35</v>
          </cell>
          <cell r="E2742">
            <v>6.74</v>
          </cell>
          <cell r="F2742">
            <v>8.61</v>
          </cell>
          <cell r="G2742">
            <v>0</v>
          </cell>
        </row>
        <row r="2743">
          <cell r="A2743" t="str">
            <v>91861</v>
          </cell>
          <cell r="B2743" t="str">
            <v>ELETRODUTO FLEXÍVEL LISO, PEAD, DN 40 MM (1 1/4"), PARA CIRCUITOS TERMINAIS, INSTALADO EM PAREDE - FORNECIMENTO E INSTALAÇÃO. AF_03/2023</v>
          </cell>
          <cell r="C2743" t="str">
            <v>M</v>
          </cell>
          <cell r="D2743">
            <v>14.31</v>
          </cell>
          <cell r="E2743">
            <v>6.74</v>
          </cell>
          <cell r="F2743">
            <v>7.57</v>
          </cell>
          <cell r="G2743">
            <v>0</v>
          </cell>
        </row>
        <row r="2744">
          <cell r="A2744" t="str">
            <v>91862</v>
          </cell>
          <cell r="B2744" t="str">
            <v>ELETRODUTO RÍGIDO ROSCÁVEL, PVC, DN 20 MM (1/2"), PARA CIRCUITOS TERMINAIS, INSTALADO EM FORRO - FORNECIMENTO E INSTALAÇÃO. AF_03/2023</v>
          </cell>
          <cell r="C2744" t="str">
            <v>M</v>
          </cell>
          <cell r="D2744">
            <v>10.55</v>
          </cell>
          <cell r="E2744">
            <v>4.2699999999999996</v>
          </cell>
          <cell r="F2744">
            <v>6.28</v>
          </cell>
          <cell r="G2744">
            <v>0</v>
          </cell>
        </row>
        <row r="2745">
          <cell r="A2745" t="str">
            <v>91863</v>
          </cell>
          <cell r="B2745" t="str">
            <v>ELETRODUTO RÍGIDO ROSCÁVEL, PVC, DN 25 MM (3/4"), PARA CIRCUITOS TERMINAIS, INSTALADO EM FORRO - FORNECIMENTO E INSTALAÇÃO. AF_03/2023</v>
          </cell>
          <cell r="C2745" t="str">
            <v>M</v>
          </cell>
          <cell r="D2745">
            <v>12.53</v>
          </cell>
          <cell r="E2745">
            <v>4.83</v>
          </cell>
          <cell r="F2745">
            <v>7.7</v>
          </cell>
          <cell r="G2745">
            <v>0</v>
          </cell>
        </row>
        <row r="2746">
          <cell r="A2746" t="str">
            <v>91864</v>
          </cell>
          <cell r="B2746" t="str">
            <v>ELETRODUTO RÍGIDO ROSCÁVEL, PVC, DN 32 MM (1"), PARA CIRCUITOS TERMINAIS, INSTALADO EM FORRO - FORNECIMENTO E INSTALAÇÃO. AF_03/2023</v>
          </cell>
          <cell r="C2746" t="str">
            <v>M</v>
          </cell>
          <cell r="D2746">
            <v>17.16</v>
          </cell>
          <cell r="E2746">
            <v>5.64</v>
          </cell>
          <cell r="F2746">
            <v>11.52</v>
          </cell>
          <cell r="G2746">
            <v>0</v>
          </cell>
        </row>
        <row r="2747">
          <cell r="A2747" t="str">
            <v>91865</v>
          </cell>
          <cell r="B2747" t="str">
            <v>ELETRODUTO RÍGIDO ROSCÁVEL, PVC, DN 40 MM (1 1/4"), PARA CIRCUITOS TERMINAIS, INSTALADO EM FORRO - FORNECIMENTO E INSTALAÇÃO. AF_03/2023</v>
          </cell>
          <cell r="C2747" t="str">
            <v>M</v>
          </cell>
          <cell r="D2747">
            <v>21.68</v>
          </cell>
          <cell r="E2747">
            <v>6.58</v>
          </cell>
          <cell r="F2747">
            <v>15.1</v>
          </cell>
          <cell r="G2747">
            <v>0</v>
          </cell>
        </row>
        <row r="2748">
          <cell r="A2748" t="str">
            <v>91866</v>
          </cell>
          <cell r="B2748" t="str">
            <v>ELETRODUTO RÍGIDO ROSCÁVEL, PVC, DN 20 MM (1/2"), PARA CIRCUITOS TERMINAIS, INSTALADO EM LAJE - FORNECIMENTO E INSTALAÇÃO. AF_03/2023</v>
          </cell>
          <cell r="C2748" t="str">
            <v>M</v>
          </cell>
          <cell r="D2748">
            <v>9.2799999999999994</v>
          </cell>
          <cell r="E2748">
            <v>3.24</v>
          </cell>
          <cell r="F2748">
            <v>6.04</v>
          </cell>
          <cell r="G2748">
            <v>0</v>
          </cell>
        </row>
        <row r="2749">
          <cell r="A2749" t="str">
            <v>91867</v>
          </cell>
          <cell r="B2749" t="str">
            <v>ELETRODUTO RÍGIDO ROSCÁVEL, PVC, DN 25 MM (3/4"), PARA CIRCUITOS TERMINAIS, INSTALADO EM LAJE - FORNECIMENTO E INSTALAÇÃO. AF_03/2023</v>
          </cell>
          <cell r="C2749" t="str">
            <v>M</v>
          </cell>
          <cell r="D2749">
            <v>11.28</v>
          </cell>
          <cell r="E2749">
            <v>3.82</v>
          </cell>
          <cell r="F2749">
            <v>7.46</v>
          </cell>
          <cell r="G2749">
            <v>0</v>
          </cell>
        </row>
        <row r="2750">
          <cell r="A2750" t="str">
            <v>91868</v>
          </cell>
          <cell r="B2750" t="str">
            <v>ELETRODUTO RÍGIDO ROSCÁVEL, PVC, DN 32 MM (1"), PARA CIRCUITOS TERMINAIS, INSTALADO EM LAJE - FORNECIMENTO E INSTALAÇÃO. AF_03/2023</v>
          </cell>
          <cell r="C2750" t="str">
            <v>M</v>
          </cell>
          <cell r="D2750">
            <v>15.91</v>
          </cell>
          <cell r="E2750">
            <v>4.63</v>
          </cell>
          <cell r="F2750">
            <v>11.28</v>
          </cell>
          <cell r="G2750">
            <v>0</v>
          </cell>
        </row>
        <row r="2751">
          <cell r="A2751" t="str">
            <v>91869</v>
          </cell>
          <cell r="B2751" t="str">
            <v>ELETRODUTO RÍGIDO ROSCÁVEL, PVC, DN 40 MM (1 1/4"), PARA CIRCUITOS TERMINAIS, INSTALADO EM LAJE - FORNECIMENTO E INSTALAÇÃO. AF_03/2023</v>
          </cell>
          <cell r="C2751" t="str">
            <v>M</v>
          </cell>
          <cell r="D2751">
            <v>20.39</v>
          </cell>
          <cell r="E2751">
            <v>5.51</v>
          </cell>
          <cell r="F2751">
            <v>14.88</v>
          </cell>
          <cell r="G2751">
            <v>0</v>
          </cell>
        </row>
        <row r="2752">
          <cell r="A2752" t="str">
            <v>91870</v>
          </cell>
          <cell r="B2752" t="str">
            <v>ELETRODUTO RÍGIDO ROSCÁVEL, PVC, DN 20 MM (1/2"), PARA CIRCUITOS TERMINAIS, INSTALADO EM PAREDE - FORNECIMENTO E INSTALAÇÃO. AF_03/2023</v>
          </cell>
          <cell r="C2752" t="str">
            <v>M</v>
          </cell>
          <cell r="D2752">
            <v>13.54</v>
          </cell>
          <cell r="E2752">
            <v>6.62</v>
          </cell>
          <cell r="F2752">
            <v>6.92</v>
          </cell>
          <cell r="G2752">
            <v>0</v>
          </cell>
        </row>
        <row r="2753">
          <cell r="A2753" t="str">
            <v>91871</v>
          </cell>
          <cell r="B2753" t="str">
            <v>ELETRODUTO RÍGIDO ROSCÁVEL, PVC, DN 25 MM (3/4"), PARA CIRCUITOS TERMINAIS, INSTALADO EM PAREDE - FORNECIMENTO E INSTALAÇÃO. AF_03/2023</v>
          </cell>
          <cell r="C2753" t="str">
            <v>M</v>
          </cell>
          <cell r="D2753">
            <v>15.52</v>
          </cell>
          <cell r="E2753">
            <v>7.18</v>
          </cell>
          <cell r="F2753">
            <v>8.34</v>
          </cell>
          <cell r="G2753">
            <v>0</v>
          </cell>
        </row>
        <row r="2754">
          <cell r="A2754" t="str">
            <v>91872</v>
          </cell>
          <cell r="B2754" t="str">
            <v>ELETRODUTO RÍGIDO ROSCÁVEL, PVC, DN 32 MM (1"), PARA CIRCUITOS TERMINAIS, INSTALADO EM PAREDE - FORNECIMENTO E INSTALAÇÃO. AF_03/2023</v>
          </cell>
          <cell r="C2754" t="str">
            <v>M</v>
          </cell>
          <cell r="D2754">
            <v>20.16</v>
          </cell>
          <cell r="E2754">
            <v>7.99</v>
          </cell>
          <cell r="F2754">
            <v>12.17</v>
          </cell>
          <cell r="G2754">
            <v>0</v>
          </cell>
        </row>
        <row r="2755">
          <cell r="A2755" t="str">
            <v>91873</v>
          </cell>
          <cell r="B2755" t="str">
            <v>ELETRODUTO RÍGIDO ROSCÁVEL, PVC, DN 40 MM (1 1/4"), PARA CIRCUITOS TERMINAIS, INSTALADO EM PAREDE - FORNECIMENTO E INSTALAÇÃO. AF_03/2023</v>
          </cell>
          <cell r="C2755" t="str">
            <v>M</v>
          </cell>
          <cell r="D2755">
            <v>24.62</v>
          </cell>
          <cell r="E2755">
            <v>8.89</v>
          </cell>
          <cell r="F2755">
            <v>15.73</v>
          </cell>
          <cell r="G2755">
            <v>0</v>
          </cell>
        </row>
        <row r="2756">
          <cell r="A2756" t="str">
            <v>93008</v>
          </cell>
          <cell r="B2756" t="str">
            <v>ELETRODUTO RÍGIDO ROSCÁVEL, PVC, DN 50 MM (1 1/2"), PARA REDE ENTERRADA DE DISTRIBUIÇÃO DE ENERGIA ELÉTRICA - FORNECIMENTO E INSTALAÇÃO. AF_12/2021</v>
          </cell>
          <cell r="C2756" t="str">
            <v>M</v>
          </cell>
          <cell r="D2756">
            <v>21.63</v>
          </cell>
          <cell r="E2756">
            <v>4.54</v>
          </cell>
          <cell r="F2756">
            <v>17.09</v>
          </cell>
          <cell r="G2756">
            <v>0</v>
          </cell>
        </row>
        <row r="2757">
          <cell r="A2757" t="str">
            <v>93009</v>
          </cell>
          <cell r="B2757" t="str">
            <v>ELETRODUTO RÍGIDO ROSCÁVEL, PVC, DN 60 MM (2"), PARA REDE ENTERRADA DE DISTRIBUIÇÃO DE ENERGIA ELÉTRICA - FORNECIMENTO E INSTALAÇÃO. AF_12/2021</v>
          </cell>
          <cell r="C2757" t="str">
            <v>M</v>
          </cell>
          <cell r="D2757">
            <v>32.549999999999997</v>
          </cell>
          <cell r="E2757">
            <v>5.23</v>
          </cell>
          <cell r="F2757">
            <v>27.32</v>
          </cell>
          <cell r="G2757">
            <v>0</v>
          </cell>
        </row>
        <row r="2758">
          <cell r="A2758" t="str">
            <v>93010</v>
          </cell>
          <cell r="B2758" t="str">
            <v>ELETRODUTO RÍGIDO ROSCÁVEL, PVC, DN 75 MM (2 1/2"), PARA REDE ENTERRADA DE DISTRIBUIÇÃO DE ENERGIA ELÉTRICA - FORNECIMENTO E INSTALAÇÃO. AF_12/2021</v>
          </cell>
          <cell r="C2758" t="str">
            <v>M</v>
          </cell>
          <cell r="D2758">
            <v>45.72</v>
          </cell>
          <cell r="E2758">
            <v>6.23</v>
          </cell>
          <cell r="F2758">
            <v>39.49</v>
          </cell>
          <cell r="G2758">
            <v>0</v>
          </cell>
        </row>
        <row r="2759">
          <cell r="A2759" t="str">
            <v>93011</v>
          </cell>
          <cell r="B2759" t="str">
            <v>ELETRODUTO RÍGIDO ROSCÁVEL, PVC, DN 85 MM (3"), PARA REDE ENTERRADA DE DISTRIBUIÇÃO DE ENERGIA ELÉTRICA - FORNECIMENTO E INSTALAÇÃO. AF_12/2021</v>
          </cell>
          <cell r="C2759" t="str">
            <v>M</v>
          </cell>
          <cell r="D2759">
            <v>56.19</v>
          </cell>
          <cell r="E2759">
            <v>6.92</v>
          </cell>
          <cell r="F2759">
            <v>49.27</v>
          </cell>
          <cell r="G2759">
            <v>0</v>
          </cell>
        </row>
        <row r="2760">
          <cell r="A2760" t="str">
            <v>93012</v>
          </cell>
          <cell r="B2760" t="str">
            <v>ELETRODUTO RÍGIDO ROSCÁVEL, PVC, DN 110 MM (4"), PARA REDE ENTERRADA DE DISTRIBUIÇÃO DE ENERGIA ELÉTRICA - FORNECIMENTO E INSTALAÇÃO. AF_12/2021</v>
          </cell>
          <cell r="C2760" t="str">
            <v>M</v>
          </cell>
          <cell r="D2760">
            <v>85.64</v>
          </cell>
          <cell r="E2760">
            <v>8.6199999999999992</v>
          </cell>
          <cell r="F2760">
            <v>77.02</v>
          </cell>
          <cell r="G2760">
            <v>0</v>
          </cell>
        </row>
        <row r="2761">
          <cell r="A2761" t="str">
            <v>95726</v>
          </cell>
          <cell r="B2761" t="str">
            <v>ELETRODUTO RÍGIDO SOLDÁVEL, PVC, DN 20 MM (½''), APARENTE - FORNECIMENTO E INSTALAÇÃO. AF_10/2022</v>
          </cell>
          <cell r="C2761" t="str">
            <v>M</v>
          </cell>
          <cell r="D2761">
            <v>9.61</v>
          </cell>
          <cell r="E2761">
            <v>4.34</v>
          </cell>
          <cell r="F2761">
            <v>5.27</v>
          </cell>
          <cell r="G2761">
            <v>0</v>
          </cell>
        </row>
        <row r="2762">
          <cell r="A2762" t="str">
            <v>95727</v>
          </cell>
          <cell r="B2762" t="str">
            <v>ELETRODUTO RÍGIDO SOLDÁVEL, PVC, DN 25 MM (3/4''), APARENTE - FORNECIMENTO E INSTALAÇÃO. AF_10/2022</v>
          </cell>
          <cell r="C2762" t="str">
            <v>M</v>
          </cell>
          <cell r="D2762">
            <v>13.39</v>
          </cell>
          <cell r="E2762">
            <v>6.73</v>
          </cell>
          <cell r="F2762">
            <v>6.66</v>
          </cell>
          <cell r="G2762">
            <v>0</v>
          </cell>
        </row>
        <row r="2763">
          <cell r="A2763" t="str">
            <v>95728</v>
          </cell>
          <cell r="B2763" t="str">
            <v>ELETRODUTO RÍGIDO SOLDÁVEL, PVC, DN 32 MM (1''), APARENTE - FORNECIMENTO E INSTALAÇÃO. AF_10/2022</v>
          </cell>
          <cell r="C2763" t="str">
            <v>M</v>
          </cell>
          <cell r="D2763">
            <v>19.670000000000002</v>
          </cell>
          <cell r="E2763">
            <v>10</v>
          </cell>
          <cell r="F2763">
            <v>9.67</v>
          </cell>
          <cell r="G2763">
            <v>0</v>
          </cell>
        </row>
        <row r="2764">
          <cell r="A2764" t="str">
            <v>97667</v>
          </cell>
          <cell r="B2764" t="str">
            <v>ELETRODUTO FLEXÍVEL CORRUGADO, PEAD, DN 50 (1 1/2"), PARA REDE ENTERRADA DE DISTRIBUIÇÃO DE ENERGIA ELÉTRICA - FORNECIMENTO E INSTALAÇÃO. AF_12/2021</v>
          </cell>
          <cell r="C2764" t="str">
            <v>M</v>
          </cell>
          <cell r="D2764">
            <v>11.88</v>
          </cell>
          <cell r="E2764">
            <v>2.73</v>
          </cell>
          <cell r="F2764">
            <v>9.15</v>
          </cell>
          <cell r="G2764">
            <v>0</v>
          </cell>
        </row>
        <row r="2765">
          <cell r="A2765" t="str">
            <v>97668</v>
          </cell>
          <cell r="B2765" t="str">
            <v>ELETRODUTO FLEXÍVEL CORRUGADO, PEAD, DN 63 (2"), PARA REDE ENTERRADA DE DISTRIBUIÇÃO DE ENERGIA ELÉTRICA - FORNECIMENTO E INSTALAÇÃO. AF_12/2021</v>
          </cell>
          <cell r="C2765" t="str">
            <v>M</v>
          </cell>
          <cell r="D2765">
            <v>16.96</v>
          </cell>
          <cell r="E2765">
            <v>3.82</v>
          </cell>
          <cell r="F2765">
            <v>13.14</v>
          </cell>
          <cell r="G2765">
            <v>0</v>
          </cell>
        </row>
        <row r="2766">
          <cell r="A2766" t="str">
            <v>97669</v>
          </cell>
          <cell r="B2766" t="str">
            <v>ELETRODUTO FLEXÍVEL CORRUGADO, PEAD, DN 90 (3"), PARA REDE ENTERRADA DE DISTRIBUIÇÃO DE ENERGIA ELÉTRICA - FORNECIMENTO E INSTALAÇÃO. AF_12/2021</v>
          </cell>
          <cell r="C2766" t="str">
            <v>M</v>
          </cell>
          <cell r="D2766">
            <v>24.74</v>
          </cell>
          <cell r="E2766">
            <v>6.12</v>
          </cell>
          <cell r="F2766">
            <v>18.62</v>
          </cell>
          <cell r="G2766">
            <v>0</v>
          </cell>
        </row>
        <row r="2767">
          <cell r="A2767" t="str">
            <v>97670</v>
          </cell>
          <cell r="B2767" t="str">
            <v>ELETRODUTO FLEXÍVEL CORRUGADO, PEAD, DN 100 (4"), PARA REDE ENTERRADA DE DISTRIBUIÇÃO DE ENERGIA ELÉTRICA - FORNECIMENTO E INSTALAÇÃO. AF_12/2021</v>
          </cell>
          <cell r="C2767" t="str">
            <v>M</v>
          </cell>
          <cell r="D2767">
            <v>32.49</v>
          </cell>
          <cell r="E2767">
            <v>6.98</v>
          </cell>
          <cell r="F2767">
            <v>25.51</v>
          </cell>
          <cell r="G2767">
            <v>0</v>
          </cell>
        </row>
        <row r="2768">
          <cell r="A2768" t="str">
            <v>91874</v>
          </cell>
          <cell r="B2768" t="str">
            <v>LUVA PARA ELETRODUTO, PVC, ROSCÁVEL, DN 20 MM (1/2"), PARA CIRCUITOS TERMINAIS, INSTALADA EM FORRO - FORNECIMENTO E INSTALAÇÃO. AF_03/2023</v>
          </cell>
          <cell r="C2768" t="str">
            <v>UN</v>
          </cell>
          <cell r="D2768">
            <v>7.19</v>
          </cell>
          <cell r="E2768">
            <v>4.95</v>
          </cell>
          <cell r="F2768">
            <v>2.2400000000000002</v>
          </cell>
          <cell r="G2768">
            <v>0</v>
          </cell>
        </row>
        <row r="2769">
          <cell r="A2769" t="str">
            <v>91875</v>
          </cell>
          <cell r="B2769" t="str">
            <v>LUVA PARA ELETRODUTO, PVC, ROSCÁVEL, DN 25 MM (3/4"), PARA CIRCUITOS TERMINAIS, INSTALADA EM FORRO - FORNECIMENTO E INSTALAÇÃO. AF_03/2023</v>
          </cell>
          <cell r="C2769" t="str">
            <v>UN</v>
          </cell>
          <cell r="D2769">
            <v>8.4700000000000006</v>
          </cell>
          <cell r="E2769">
            <v>5.6</v>
          </cell>
          <cell r="F2769">
            <v>2.87</v>
          </cell>
          <cell r="G2769">
            <v>0</v>
          </cell>
        </row>
        <row r="2770">
          <cell r="A2770" t="str">
            <v>91876</v>
          </cell>
          <cell r="B2770" t="str">
            <v>LUVA PARA ELETRODUTO, PVC, ROSCÁVEL, DN 32 MM (1"), PARA CIRCUITOS TERMINAIS, INSTALADA EM FORRO - FORNECIMENTO E INSTALAÇÃO. AF_03/2023</v>
          </cell>
          <cell r="C2770" t="str">
            <v>UN</v>
          </cell>
          <cell r="D2770">
            <v>10.210000000000001</v>
          </cell>
          <cell r="E2770">
            <v>6.51</v>
          </cell>
          <cell r="F2770">
            <v>3.7</v>
          </cell>
          <cell r="G2770">
            <v>0</v>
          </cell>
        </row>
        <row r="2771">
          <cell r="A2771" t="str">
            <v>91877</v>
          </cell>
          <cell r="B2771" t="str">
            <v>LUVA PARA ELETRODUTO, PVC, ROSCÁVEL, DN 40 MM (1 1/4"), PARA CIRCUITOS TERMINAIS, INSTALADA EM FORRO - FORNECIMENTO E INSTALAÇÃO. AF_03/2023</v>
          </cell>
          <cell r="C2771" t="str">
            <v>UN</v>
          </cell>
          <cell r="D2771">
            <v>12.65</v>
          </cell>
          <cell r="E2771">
            <v>7.57</v>
          </cell>
          <cell r="F2771">
            <v>5.08</v>
          </cell>
          <cell r="G2771">
            <v>0</v>
          </cell>
        </row>
        <row r="2772">
          <cell r="A2772" t="str">
            <v>91878</v>
          </cell>
          <cell r="B2772" t="str">
            <v>LUVA PARA ELETRODUTO, PVC, ROSCÁVEL, DN 20 MM (1/2"), PARA CIRCUITOS TERMINAIS, INSTALADA EM LAJE - FORNECIMENTO E INSTALAÇÃO. AF_03/2023</v>
          </cell>
          <cell r="C2772" t="str">
            <v>UN</v>
          </cell>
          <cell r="D2772">
            <v>5.69</v>
          </cell>
          <cell r="E2772">
            <v>3.77</v>
          </cell>
          <cell r="F2772">
            <v>1.92</v>
          </cell>
          <cell r="G2772">
            <v>0</v>
          </cell>
        </row>
        <row r="2773">
          <cell r="A2773" t="str">
            <v>91879</v>
          </cell>
          <cell r="B2773" t="str">
            <v>LUVA PARA ELETRODUTO, PVC, ROSCÁVEL, DN 25 MM (3/4"), PARA CIRCUITOS TERMINAIS, INSTALADA EM LAJE - FORNECIMENTO E INSTALAÇÃO. AF_03/2023</v>
          </cell>
          <cell r="C2773" t="str">
            <v>UN</v>
          </cell>
          <cell r="D2773">
            <v>6.97</v>
          </cell>
          <cell r="E2773">
            <v>4.4000000000000004</v>
          </cell>
          <cell r="F2773">
            <v>2.57</v>
          </cell>
          <cell r="G2773">
            <v>0</v>
          </cell>
        </row>
        <row r="2774">
          <cell r="A2774" t="str">
            <v>91880</v>
          </cell>
          <cell r="B2774" t="str">
            <v>LUVA PARA ELETRODUTO, PVC, ROSCÁVEL, DN 32 MM (1"), PARA CIRCUITOS TERMINAIS, INSTALADA EM LAJE - FORNECIMENTO E INSTALAÇÃO. AF_03/2023</v>
          </cell>
          <cell r="C2774" t="str">
            <v>UN</v>
          </cell>
          <cell r="D2774">
            <v>8.7100000000000009</v>
          </cell>
          <cell r="E2774">
            <v>5.35</v>
          </cell>
          <cell r="F2774">
            <v>3.36</v>
          </cell>
          <cell r="G2774">
            <v>0</v>
          </cell>
        </row>
        <row r="2775">
          <cell r="A2775" t="str">
            <v>91881</v>
          </cell>
          <cell r="B2775" t="str">
            <v>LUVA PARA ELETRODUTO, PVC, ROSCÁVEL, DN 40 MM (1 1/4"), PARA CIRCUITOS TERMINAIS, INSTALADA EM LAJE - FORNECIMENTO E INSTALAÇÃO. AF_03/2023</v>
          </cell>
          <cell r="C2775" t="str">
            <v>UN</v>
          </cell>
          <cell r="D2775">
            <v>11.16</v>
          </cell>
          <cell r="E2775">
            <v>6.4</v>
          </cell>
          <cell r="F2775">
            <v>4.76</v>
          </cell>
          <cell r="G2775">
            <v>0</v>
          </cell>
        </row>
        <row r="2776">
          <cell r="A2776" t="str">
            <v>91882</v>
          </cell>
          <cell r="B2776" t="str">
            <v>LUVA PARA ELETRODUTO, PVC, ROSCÁVEL, DN 20 MM (1/2"), PARA CIRCUITOS TERMINAIS, INSTALADA EM PAREDE - FORNECIMENTO E INSTALAÇÃO. AF_03/2023</v>
          </cell>
          <cell r="C2776" t="str">
            <v>UN</v>
          </cell>
          <cell r="D2776">
            <v>10.29</v>
          </cell>
          <cell r="E2776">
            <v>7.39</v>
          </cell>
          <cell r="F2776">
            <v>2.9</v>
          </cell>
          <cell r="G2776">
            <v>0</v>
          </cell>
        </row>
        <row r="2777">
          <cell r="A2777" t="str">
            <v>91884</v>
          </cell>
          <cell r="B2777" t="str">
            <v>LUVA PARA ELETRODUTO, PVC, ROSCÁVEL, DN 25 MM (3/4"), PARA CIRCUITOS TERMINAIS, INSTALADA EM PAREDE - FORNECIMENTO E INSTALAÇÃO. AF_03/2023</v>
          </cell>
          <cell r="C2777" t="str">
            <v>UN</v>
          </cell>
          <cell r="D2777">
            <v>11.57</v>
          </cell>
          <cell r="E2777">
            <v>8.02</v>
          </cell>
          <cell r="F2777">
            <v>3.55</v>
          </cell>
          <cell r="G2777">
            <v>0</v>
          </cell>
        </row>
        <row r="2778">
          <cell r="A2778" t="str">
            <v>91885</v>
          </cell>
          <cell r="B2778" t="str">
            <v>LUVA PARA ELETRODUTO, PVC, ROSCÁVEL, DN 32 MM (1"), PARA CIRCUITOS TERMINAIS, INSTALADA EM PAREDE - FORNECIMENTO E INSTALAÇÃO. AF_03/2023</v>
          </cell>
          <cell r="C2778" t="str">
            <v>UN</v>
          </cell>
          <cell r="D2778">
            <v>13.26</v>
          </cell>
          <cell r="E2778">
            <v>8.94</v>
          </cell>
          <cell r="F2778">
            <v>4.32</v>
          </cell>
          <cell r="G2778">
            <v>0</v>
          </cell>
        </row>
        <row r="2779">
          <cell r="A2779" t="str">
            <v>91886</v>
          </cell>
          <cell r="B2779" t="str">
            <v>LUVA PARA ELETRODUTO, PVC, ROSCÁVEL, DN 40 MM (1 1/4"), PARA CIRCUITOS TERMINAIS, INSTALADA EM PAREDE - FORNECIMENTO E INSTALAÇÃO. AF_03/2023</v>
          </cell>
          <cell r="C2779" t="str">
            <v>UN</v>
          </cell>
          <cell r="D2779">
            <v>15.65</v>
          </cell>
          <cell r="E2779">
            <v>9.9499999999999993</v>
          </cell>
          <cell r="F2779">
            <v>5.7</v>
          </cell>
          <cell r="G2779">
            <v>0</v>
          </cell>
        </row>
        <row r="2780">
          <cell r="A2780" t="str">
            <v>91887</v>
          </cell>
          <cell r="B2780" t="str">
            <v>CURVA 90 GRAUS PARA ELETRODUTO, PVC, ROSCÁVEL, DN 20 MM (1/2"), PARA CIRCUITOS TERMINAIS, INSTALADA EM FORRO - FORNECIMENTO E INSTALAÇÃO. AF_03/2023</v>
          </cell>
          <cell r="C2780" t="str">
            <v>UN</v>
          </cell>
          <cell r="D2780">
            <v>12.59</v>
          </cell>
          <cell r="E2780">
            <v>7.4</v>
          </cell>
          <cell r="F2780">
            <v>5.19</v>
          </cell>
          <cell r="G2780">
            <v>0</v>
          </cell>
        </row>
        <row r="2781">
          <cell r="A2781" t="str">
            <v>91889</v>
          </cell>
          <cell r="B2781" t="str">
            <v>CURVA 180 GRAUS PARA ELETRODUTO, PVC, ROSCÁVEL, DN 20 MM (1/2"), PARA CIRCUITOS TERMINAIS, INSTALADA EM FORRO - FORNECIMENTO E INSTALAÇÃO. AF_03/2023</v>
          </cell>
          <cell r="C2781" t="str">
            <v>UN</v>
          </cell>
          <cell r="D2781">
            <v>12.24</v>
          </cell>
          <cell r="E2781">
            <v>7.4</v>
          </cell>
          <cell r="F2781">
            <v>4.84</v>
          </cell>
          <cell r="G2781">
            <v>0</v>
          </cell>
        </row>
        <row r="2782">
          <cell r="A2782" t="str">
            <v>91890</v>
          </cell>
          <cell r="B2782" t="str">
            <v>CURVA 90 GRAUS PARA ELETRODUTO, PVC, ROSCÁVEL, DN 25 MM (3/4"), PARA CIRCUITOS TERMINAIS, INSTALADA EM FORRO - FORNECIMENTO E INSTALAÇÃO. AF_03/2023</v>
          </cell>
          <cell r="C2782" t="str">
            <v>UN</v>
          </cell>
          <cell r="D2782">
            <v>13.87</v>
          </cell>
          <cell r="E2782">
            <v>8.3699999999999992</v>
          </cell>
          <cell r="F2782">
            <v>5.5</v>
          </cell>
          <cell r="G2782">
            <v>0</v>
          </cell>
        </row>
        <row r="2783">
          <cell r="A2783" t="str">
            <v>91892</v>
          </cell>
          <cell r="B2783" t="str">
            <v>CURVA 180 GRAUS PARA ELETRODUTO, PVC, ROSCÁVEL, DN 25 MM (3/4"), PARA CIRCUITOS TERMINAIS, INSTALADA EM FORRO - FORNECIMENTO E INSTALAÇÃO. AF_03/2023</v>
          </cell>
          <cell r="C2783" t="str">
            <v>UN</v>
          </cell>
          <cell r="D2783">
            <v>16.2</v>
          </cell>
          <cell r="E2783">
            <v>8.3699999999999992</v>
          </cell>
          <cell r="F2783">
            <v>7.83</v>
          </cell>
          <cell r="G2783">
            <v>0</v>
          </cell>
        </row>
        <row r="2784">
          <cell r="A2784" t="str">
            <v>91893</v>
          </cell>
          <cell r="B2784" t="str">
            <v>CURVA 90 GRAUS PARA ELETRODUTO, PVC, ROSCÁVEL, DN 32 MM (1"), PARA CIRCUITOS TERMINAIS, INSTALADA EM FORRO - FORNECIMENTO E INSTALAÇÃO. AF_03/2023</v>
          </cell>
          <cell r="C2784" t="str">
            <v>UN</v>
          </cell>
          <cell r="D2784">
            <v>17.309999999999999</v>
          </cell>
          <cell r="E2784">
            <v>9.76</v>
          </cell>
          <cell r="F2784">
            <v>7.55</v>
          </cell>
          <cell r="G2784">
            <v>0</v>
          </cell>
        </row>
        <row r="2785">
          <cell r="A2785" t="str">
            <v>91895</v>
          </cell>
          <cell r="B2785" t="str">
            <v>CURVA 180 GRAUS PARA ELETRODUTO, PVC, ROSCÁVEL, DN 32 MM (1"), PARA CIRCUITOS TERMINAIS, INSTALADA EM FORRO - FORNECIMENTO E INSTALAÇÃO. AF_03/2023</v>
          </cell>
          <cell r="C2785" t="str">
            <v>UN</v>
          </cell>
          <cell r="D2785">
            <v>19.68</v>
          </cell>
          <cell r="E2785">
            <v>9.74</v>
          </cell>
          <cell r="F2785">
            <v>9.94</v>
          </cell>
          <cell r="G2785">
            <v>0</v>
          </cell>
        </row>
        <row r="2786">
          <cell r="A2786" t="str">
            <v>91896</v>
          </cell>
          <cell r="B2786" t="str">
            <v>CURVA 90 GRAUS PARA ELETRODUTO, PVC, ROSCÁVEL, DN 40 MM (1 1/4"), PARA CIRCUITOS TERMINAIS, INSTALADA EM FORRO - FORNECIMENTO E INSTALAÇÃO. AF_03/2023</v>
          </cell>
          <cell r="C2786" t="str">
            <v>UN</v>
          </cell>
          <cell r="D2786">
            <v>19.91</v>
          </cell>
          <cell r="E2786">
            <v>11.31</v>
          </cell>
          <cell r="F2786">
            <v>8.6</v>
          </cell>
          <cell r="G2786">
            <v>0</v>
          </cell>
        </row>
        <row r="2787">
          <cell r="A2787" t="str">
            <v>91898</v>
          </cell>
          <cell r="B2787" t="str">
            <v>CURVA 180 GRAUS PARA ELETRODUTO, PVC, ROSCÁVEL, DN 40 MM (1 1/4"), PARA CIRCUITOS TERMINAIS, INSTALADA EM FORRO - FORNECIMENTO E INSTALAÇÃO. AF_03/2023</v>
          </cell>
          <cell r="C2787" t="str">
            <v>UN</v>
          </cell>
          <cell r="D2787">
            <v>22.44</v>
          </cell>
          <cell r="E2787">
            <v>11.31</v>
          </cell>
          <cell r="F2787">
            <v>11.13</v>
          </cell>
          <cell r="G2787">
            <v>0</v>
          </cell>
        </row>
        <row r="2788">
          <cell r="A2788" t="str">
            <v>91899</v>
          </cell>
          <cell r="B2788" t="str">
            <v>CURVA 90 GRAUS PARA ELETRODUTO, PVC, ROSCÁVEL, DN 20 MM (1/2"), PARA CIRCUITOS TERMINAIS, INSTALADA EM LAJE - FORNECIMENTO E INSTALAÇÃO. AF_03/2023</v>
          </cell>
          <cell r="C2788" t="str">
            <v>UN</v>
          </cell>
          <cell r="D2788">
            <v>10.33</v>
          </cell>
          <cell r="E2788">
            <v>5.63</v>
          </cell>
          <cell r="F2788">
            <v>4.7</v>
          </cell>
          <cell r="G2788">
            <v>0</v>
          </cell>
        </row>
        <row r="2789">
          <cell r="A2789" t="str">
            <v>91901</v>
          </cell>
          <cell r="B2789" t="str">
            <v>CURVA 180 GRAUS PARA ELETRODUTO, PVC, ROSCÁVEL, DN 20 MM (1/2"), PARA CIRCUITOS TERMINAIS, INSTALADA EM LAJE - FORNECIMENTO E INSTALAÇÃO. AF_03/2023</v>
          </cell>
          <cell r="C2789" t="str">
            <v>UN</v>
          </cell>
          <cell r="D2789">
            <v>9.98</v>
          </cell>
          <cell r="E2789">
            <v>5.64</v>
          </cell>
          <cell r="F2789">
            <v>4.34</v>
          </cell>
          <cell r="G2789">
            <v>0</v>
          </cell>
        </row>
        <row r="2790">
          <cell r="A2790" t="str">
            <v>91902</v>
          </cell>
          <cell r="B2790" t="str">
            <v>CURVA 90 GRAUS PARA ELETRODUTO, PVC, ROSCÁVEL, DN 25 MM (3/4"), PARA CIRCUITOS TERMINAIS, INSTALADA EM LAJE - FORNECIMENTO E INSTALAÇÃO. AF_03/2023</v>
          </cell>
          <cell r="C2790" t="str">
            <v>UN</v>
          </cell>
          <cell r="D2790">
            <v>11.61</v>
          </cell>
          <cell r="E2790">
            <v>6.6</v>
          </cell>
          <cell r="F2790">
            <v>5.01</v>
          </cell>
          <cell r="G2790">
            <v>0</v>
          </cell>
        </row>
        <row r="2791">
          <cell r="A2791" t="str">
            <v>91904</v>
          </cell>
          <cell r="B2791" t="str">
            <v>CURVA 180 GRAUS PARA ELETRODUTO, PVC, ROSCÁVEL, DN 25 MM (3/4"), PARA CIRCUITOS TERMINAIS, INSTALADA EM LAJE - FORNECIMENTO E INSTALAÇÃO. AF_03/2023</v>
          </cell>
          <cell r="C2791" t="str">
            <v>UN</v>
          </cell>
          <cell r="D2791">
            <v>13.94</v>
          </cell>
          <cell r="E2791">
            <v>6.59</v>
          </cell>
          <cell r="F2791">
            <v>7.35</v>
          </cell>
          <cell r="G2791">
            <v>0</v>
          </cell>
        </row>
        <row r="2792">
          <cell r="A2792" t="str">
            <v>91905</v>
          </cell>
          <cell r="B2792" t="str">
            <v>CURVA 90 GRAUS PARA ELETRODUTO, PVC, ROSCÁVEL, DN 32 MM (1"), PARA CIRCUITOS TERMINAIS, INSTALADA EM LAJE - FORNECIMENTO E INSTALAÇÃO. AF_03/2023</v>
          </cell>
          <cell r="C2792" t="str">
            <v>UN</v>
          </cell>
          <cell r="D2792">
            <v>15.04</v>
          </cell>
          <cell r="E2792">
            <v>7.98</v>
          </cell>
          <cell r="F2792">
            <v>7.06</v>
          </cell>
          <cell r="G2792">
            <v>0</v>
          </cell>
        </row>
        <row r="2793">
          <cell r="A2793" t="str">
            <v>91907</v>
          </cell>
          <cell r="B2793" t="str">
            <v>CURVA 180 GRAUS PARA ELETRODUTO, PVC, ROSCÁVEL, DN 32 MM (1"), PARA CIRCUITOS TERMINAIS, INSTALADA EM LAJE - FORNECIMENTO E INSTALAÇÃO. AF_03/2023</v>
          </cell>
          <cell r="C2793" t="str">
            <v>UN</v>
          </cell>
          <cell r="D2793">
            <v>17.41</v>
          </cell>
          <cell r="E2793">
            <v>7.96</v>
          </cell>
          <cell r="F2793">
            <v>9.4499999999999993</v>
          </cell>
          <cell r="G2793">
            <v>0</v>
          </cell>
        </row>
        <row r="2794">
          <cell r="A2794" t="str">
            <v>91908</v>
          </cell>
          <cell r="B2794" t="str">
            <v>CURVA 90 GRAUS PARA ELETRODUTO, PVC, ROSCÁVEL, DN 40 MM (1 1/4"), PARA CIRCUITOS TERMINAIS, INSTALADA EM LAJE - FORNECIMENTO E INSTALAÇÃO. AF_03/2023</v>
          </cell>
          <cell r="C2794" t="str">
            <v>UN</v>
          </cell>
          <cell r="D2794">
            <v>17.690000000000001</v>
          </cell>
          <cell r="E2794">
            <v>9.56</v>
          </cell>
          <cell r="F2794">
            <v>8.1300000000000008</v>
          </cell>
          <cell r="G2794">
            <v>0</v>
          </cell>
        </row>
        <row r="2795">
          <cell r="A2795" t="str">
            <v>91910</v>
          </cell>
          <cell r="B2795" t="str">
            <v>CURVA 180 GRAUS PARA ELETRODUTO, PVC, ROSCÁVEL, DN 40 MM (1 1/4"), PARA CIRCUITOS TERMINAIS, INSTALADA EM LAJE - FORNECIMENTO E INSTALAÇÃO. AF_03/2023</v>
          </cell>
          <cell r="C2795" t="str">
            <v>UN</v>
          </cell>
          <cell r="D2795">
            <v>20.22</v>
          </cell>
          <cell r="E2795">
            <v>9.5399999999999991</v>
          </cell>
          <cell r="F2795">
            <v>10.68</v>
          </cell>
          <cell r="G2795">
            <v>0</v>
          </cell>
        </row>
        <row r="2796">
          <cell r="A2796" t="str">
            <v>91911</v>
          </cell>
          <cell r="B2796" t="str">
            <v>CURVA 90 GRAUS PARA ELETRODUTO, PVC, ROSCÁVEL, DN 20 MM (1/2"), PARA CIRCUITOS TERMINAIS, INSTALADA EM PAREDE - FORNECIMENTO E INSTALAÇÃO. AF_03/2023</v>
          </cell>
          <cell r="C2796" t="str">
            <v>UN</v>
          </cell>
          <cell r="D2796">
            <v>17.25</v>
          </cell>
          <cell r="E2796">
            <v>11.06</v>
          </cell>
          <cell r="F2796">
            <v>6.19</v>
          </cell>
          <cell r="G2796">
            <v>0</v>
          </cell>
        </row>
        <row r="2797">
          <cell r="A2797" t="str">
            <v>91913</v>
          </cell>
          <cell r="B2797" t="str">
            <v>CURVA 180 GRAUS PARA ELETRODUTO, PVC, ROSCÁVEL, DN 20 MM (1/2"), PARA CIRCUITOS TERMINAIS, INSTALADA EM PAREDE - FORNECIMENTO E INSTALAÇÃO. AF_03/2023</v>
          </cell>
          <cell r="C2797" t="str">
            <v>UN</v>
          </cell>
          <cell r="D2797">
            <v>16.899999999999999</v>
          </cell>
          <cell r="E2797">
            <v>11.06</v>
          </cell>
          <cell r="F2797">
            <v>5.84</v>
          </cell>
          <cell r="G2797">
            <v>0</v>
          </cell>
        </row>
        <row r="2798">
          <cell r="A2798" t="str">
            <v>91914</v>
          </cell>
          <cell r="B2798" t="str">
            <v>CURVA 90 GRAUS PARA ELETRODUTO, PVC, ROSCÁVEL, DN 25 MM (3/4"), PARA CIRCUITOS TERMINAIS, INSTALADA EM PAREDE - FORNECIMENTO E INSTALAÇÃO. AF_03/2023</v>
          </cell>
          <cell r="C2798" t="str">
            <v>UN</v>
          </cell>
          <cell r="D2798">
            <v>18.47</v>
          </cell>
          <cell r="E2798">
            <v>11.99</v>
          </cell>
          <cell r="F2798">
            <v>6.48</v>
          </cell>
          <cell r="G2798">
            <v>0</v>
          </cell>
        </row>
        <row r="2799">
          <cell r="A2799" t="str">
            <v>91916</v>
          </cell>
          <cell r="B2799" t="str">
            <v>CURVA 180 GRAUS PARA ELETRODUTO, PVC, ROSCÁVEL, DN 25 MM (3/4"), PARA CIRCUITOS TERMINAIS, INSTALADA EM PAREDE - FORNECIMENTO E INSTALAÇÃO. AF_03/2023</v>
          </cell>
          <cell r="C2799" t="str">
            <v>UN</v>
          </cell>
          <cell r="D2799">
            <v>20.8</v>
          </cell>
          <cell r="E2799">
            <v>11.99</v>
          </cell>
          <cell r="F2799">
            <v>8.81</v>
          </cell>
          <cell r="G2799">
            <v>0</v>
          </cell>
        </row>
        <row r="2800">
          <cell r="A2800" t="str">
            <v>91917</v>
          </cell>
          <cell r="B2800" t="str">
            <v>CURVA 90 GRAUS PARA ELETRODUTO, PVC, ROSCÁVEL, DN 32 MM (1"), PARA CIRCUITOS TERMINAIS, INSTALADA EM PAREDE - FORNECIMENTO E INSTALAÇÃO. AF_03/2023</v>
          </cell>
          <cell r="C2800" t="str">
            <v>UN</v>
          </cell>
          <cell r="D2800">
            <v>21.86</v>
          </cell>
          <cell r="E2800">
            <v>13.33</v>
          </cell>
          <cell r="F2800">
            <v>8.5299999999999994</v>
          </cell>
          <cell r="G2800">
            <v>0</v>
          </cell>
        </row>
        <row r="2801">
          <cell r="A2801" t="str">
            <v>91919</v>
          </cell>
          <cell r="B2801" t="str">
            <v>CURVA 180 GRAUS PARA ELETRODUTO, PVC, ROSCÁVEL, DN 32 MM (1"), PARA CIRCUITOS TERMINAIS, INSTALADA EM PAREDE - FORNECIMENTO E INSTALAÇÃO. AF_03/2023</v>
          </cell>
          <cell r="C2801" t="str">
            <v>UN</v>
          </cell>
          <cell r="D2801">
            <v>24.23</v>
          </cell>
          <cell r="E2801">
            <v>13.33</v>
          </cell>
          <cell r="F2801">
            <v>10.9</v>
          </cell>
          <cell r="G2801">
            <v>0</v>
          </cell>
        </row>
        <row r="2802">
          <cell r="A2802" t="str">
            <v>91920</v>
          </cell>
          <cell r="B2802" t="str">
            <v>CURVA 90 GRAUS PARA ELETRODUTO, PVC, ROSCÁVEL, DN 40 MM (1 1/4"), PARA CIRCUITOS TERMINAIS, INSTALADA EM PAREDE - FORNECIMENTO E INSTALAÇÃO. AF_03/2023</v>
          </cell>
          <cell r="C2802" t="str">
            <v>UN</v>
          </cell>
          <cell r="D2802">
            <v>24.4</v>
          </cell>
          <cell r="E2802">
            <v>14.83</v>
          </cell>
          <cell r="F2802">
            <v>9.57</v>
          </cell>
          <cell r="G2802">
            <v>0</v>
          </cell>
        </row>
        <row r="2803">
          <cell r="A2803" t="str">
            <v>91922</v>
          </cell>
          <cell r="B2803" t="str">
            <v>CURVA 180 GRAUS PARA ELETRODUTO, PVC, ROSCÁVEL, DN 40 MM (1 1/4"), PARA CIRCUITOS TERMINAIS, INSTALADA EM PAREDE - FORNECIMENTO E INSTALAÇÃO. AF_03/2023</v>
          </cell>
          <cell r="C2803" t="str">
            <v>UN</v>
          </cell>
          <cell r="D2803">
            <v>26.93</v>
          </cell>
          <cell r="E2803">
            <v>14.83</v>
          </cell>
          <cell r="F2803">
            <v>12.1</v>
          </cell>
          <cell r="G2803">
            <v>0</v>
          </cell>
        </row>
        <row r="2804">
          <cell r="A2804" t="str">
            <v>93013</v>
          </cell>
          <cell r="B2804" t="str">
            <v>LUVA PARA ELETRODUTO, PVC, ROSCÁVEL, DN 50 MM (1 1/2"), PARA REDE ENTERRADA DE DISTRIBUIÇÃO DE ENERGIA ELÉTRICA - FORNECIMENTO E INSTALAÇÃO. AF_12/2021</v>
          </cell>
          <cell r="C2804" t="str">
            <v>UN</v>
          </cell>
          <cell r="D2804">
            <v>15.78</v>
          </cell>
          <cell r="E2804">
            <v>9.1300000000000008</v>
          </cell>
          <cell r="F2804">
            <v>6.65</v>
          </cell>
          <cell r="G2804">
            <v>0</v>
          </cell>
        </row>
        <row r="2805">
          <cell r="A2805" t="str">
            <v>93014</v>
          </cell>
          <cell r="B2805" t="str">
            <v>LUVA PARA ELETRODUTO, PVC, ROSCÁVEL, DN 60 MM (2"), PARA REDE ENTERRADA DE DISTRIBUIÇÃO DE ENERGIA ELÉTRICA - FORNECIMENTO E INSTALAÇÃO. AF_12/2021</v>
          </cell>
          <cell r="C2805" t="str">
            <v>UN</v>
          </cell>
          <cell r="D2805">
            <v>19.399999999999999</v>
          </cell>
          <cell r="E2805">
            <v>10.49</v>
          </cell>
          <cell r="F2805">
            <v>8.91</v>
          </cell>
          <cell r="G2805">
            <v>0</v>
          </cell>
        </row>
        <row r="2806">
          <cell r="A2806" t="str">
            <v>93015</v>
          </cell>
          <cell r="B2806" t="str">
            <v>LUVA PARA ELETRODUTO, PVC, ROSCÁVEL, DN 75 MM (2 1/2"), PARA REDE ENTERRADA DE DISTRIBUIÇÃO DE ENERGIA ELÉTRICA - FORNECIMENTO E INSTALAÇÃO. AF_12/2021</v>
          </cell>
          <cell r="C2806" t="str">
            <v>UN</v>
          </cell>
          <cell r="D2806">
            <v>29.47</v>
          </cell>
          <cell r="E2806">
            <v>12.51</v>
          </cell>
          <cell r="F2806">
            <v>16.96</v>
          </cell>
          <cell r="G2806">
            <v>0</v>
          </cell>
        </row>
        <row r="2807">
          <cell r="A2807" t="str">
            <v>93016</v>
          </cell>
          <cell r="B2807" t="str">
            <v>LUVA PARA ELETRODUTO, PVC, ROSCÁVEL, DN 85 MM (3"), PARA REDE ENTERRADA DE DISTRIBUIÇÃO DE ENERGIA ELÉTRICA - FORNECIMENTO E INSTALAÇÃO. AF_12/2021</v>
          </cell>
          <cell r="C2807" t="str">
            <v>UN</v>
          </cell>
          <cell r="D2807">
            <v>35.840000000000003</v>
          </cell>
          <cell r="E2807">
            <v>13.88</v>
          </cell>
          <cell r="F2807">
            <v>21.96</v>
          </cell>
          <cell r="G2807">
            <v>0</v>
          </cell>
        </row>
        <row r="2808">
          <cell r="A2808" t="str">
            <v>93017</v>
          </cell>
          <cell r="B2808" t="str">
            <v>LUVA PARA ELETRODUTO, PVC, ROSCÁVEL, DN 110 MM (4"), PARA REDE ENTERRADA DE DISTRIBUIÇÃO DE ENERGIA ELÉTRICA - FORNECIMENTO E INSTALAÇÃO. AF_12/2021</v>
          </cell>
          <cell r="C2808" t="str">
            <v>UN</v>
          </cell>
          <cell r="D2808">
            <v>53.98</v>
          </cell>
          <cell r="E2808">
            <v>17.28</v>
          </cell>
          <cell r="F2808">
            <v>36.700000000000003</v>
          </cell>
          <cell r="G2808">
            <v>0</v>
          </cell>
        </row>
        <row r="2809">
          <cell r="A2809" t="str">
            <v>93018</v>
          </cell>
          <cell r="B2809" t="str">
            <v>CURVA 90 GRAUS PARA ELETRODUTO, PVC, ROSCÁVEL, DN 50 MM (1 1/2"), PARA REDE ENTERRADA DE DISTRIBUIÇÃO DE ENERGIA ELÉTRICA - FORNECIMENTO E INSTALAÇÃO. AF_12/2021</v>
          </cell>
          <cell r="C2809" t="str">
            <v>UN</v>
          </cell>
          <cell r="D2809">
            <v>24.1</v>
          </cell>
          <cell r="E2809">
            <v>13.68</v>
          </cell>
          <cell r="F2809">
            <v>10.42</v>
          </cell>
          <cell r="G2809">
            <v>0</v>
          </cell>
        </row>
        <row r="2810">
          <cell r="A2810" t="str">
            <v>93020</v>
          </cell>
          <cell r="B2810" t="str">
            <v>CURVA 90 GRAUS PARA ELETRODUTO, PVC, ROSCÁVEL, DN 60 MM (2"), PARA REDE ENTERRADA DE DISTRIBUIÇÃO DE ENERGIA ELÉTRICA - FORNECIMENTO E INSTALAÇÃO. AF_12/2021</v>
          </cell>
          <cell r="C2810" t="str">
            <v>UN</v>
          </cell>
          <cell r="D2810">
            <v>30.92</v>
          </cell>
          <cell r="E2810">
            <v>15.71</v>
          </cell>
          <cell r="F2810">
            <v>15.21</v>
          </cell>
          <cell r="G2810">
            <v>0</v>
          </cell>
        </row>
        <row r="2811">
          <cell r="A2811" t="str">
            <v>93022</v>
          </cell>
          <cell r="B2811" t="str">
            <v>CURVA 90 GRAUS PARA ELETRODUTO, PVC, ROSCÁVEL, DN 75 MM (2 1/2"), PARA REDE ENTERRADA DE DISTRIBUIÇÃO DE ENERGIA ELÉTRICA - FORNECIMENTO E INSTALAÇÃO. AF_12/2021</v>
          </cell>
          <cell r="C2811" t="str">
            <v>UN</v>
          </cell>
          <cell r="D2811">
            <v>51.85</v>
          </cell>
          <cell r="E2811">
            <v>18.77</v>
          </cell>
          <cell r="F2811">
            <v>33.08</v>
          </cell>
          <cell r="G2811">
            <v>0</v>
          </cell>
        </row>
        <row r="2812">
          <cell r="A2812" t="str">
            <v>93024</v>
          </cell>
          <cell r="B2812" t="str">
            <v>CURVA 90 GRAUS PARA ELETRODUTO, PVC, ROSCÁVEL, DN 85 MM (3"), PARA REDE ENTERRADA DE DISTRIBUIÇÃO DE ENERGIA ELÉTRICA - FORNECIMENTO E INSTALAÇÃO. AF_12/2021</v>
          </cell>
          <cell r="C2812" t="str">
            <v>UN</v>
          </cell>
          <cell r="D2812">
            <v>54.49</v>
          </cell>
          <cell r="E2812">
            <v>20.81</v>
          </cell>
          <cell r="F2812">
            <v>33.68</v>
          </cell>
          <cell r="G2812">
            <v>0</v>
          </cell>
        </row>
        <row r="2813">
          <cell r="A2813" t="str">
            <v>93026</v>
          </cell>
          <cell r="B2813" t="str">
            <v>CURVA 90 GRAUS PARA ELETRODUTO, PVC, ROSCÁVEL, DN 110 MM (4"), PARA REDE ENTERRADA DE DISTRIBUIÇÃO DE ENERGIA ELÉTRICA - FORNECIMENTO E INSTALAÇÃO. AF_12/2021</v>
          </cell>
          <cell r="C2813" t="str">
            <v>UN</v>
          </cell>
          <cell r="D2813">
            <v>89.28</v>
          </cell>
          <cell r="E2813">
            <v>25.92</v>
          </cell>
          <cell r="F2813">
            <v>63.36</v>
          </cell>
          <cell r="G2813">
            <v>0</v>
          </cell>
        </row>
        <row r="2814">
          <cell r="A2814" t="str">
            <v>97559</v>
          </cell>
          <cell r="B2814" t="str">
            <v>CURVA 135 GRAUS PARA ELETRODUTO, PVC, ROSCÁVEL, DN 25 MM (3/4"), PARA CIRCUITOS TERMINAIS, INSTALADA EM FORRO - FORNECIMENTO E INSTALAÇÃO. AF_03/2023</v>
          </cell>
          <cell r="C2814" t="str">
            <v>UN</v>
          </cell>
          <cell r="D2814">
            <v>13.61</v>
          </cell>
          <cell r="E2814">
            <v>8.3699999999999992</v>
          </cell>
          <cell r="F2814">
            <v>5.24</v>
          </cell>
          <cell r="G2814">
            <v>0</v>
          </cell>
        </row>
        <row r="2815">
          <cell r="A2815" t="str">
            <v>97562</v>
          </cell>
          <cell r="B2815" t="str">
            <v>CURVA 135 GRAUS PARA ELETRODUTO, PVC, ROSCÁVEL, DN 25 MM (3/4"), PARA CIRCUITOS TERMINAIS, INSTALADA EM LAJE - FORNECIMENTO E INSTALAÇÃO. AF_03/2023</v>
          </cell>
          <cell r="C2815" t="str">
            <v>UN</v>
          </cell>
          <cell r="D2815">
            <v>11.35</v>
          </cell>
          <cell r="E2815">
            <v>6.61</v>
          </cell>
          <cell r="F2815">
            <v>4.74</v>
          </cell>
          <cell r="G2815">
            <v>0</v>
          </cell>
        </row>
        <row r="2816">
          <cell r="A2816" t="str">
            <v>97564</v>
          </cell>
          <cell r="B2816" t="str">
            <v>CURVA 135 GRAUS PARA ELETRODUTO, PVC, ROSCÁVEL, DN 25 MM (3/4"), PARA CIRCUITOS TERMINAIS, INSTALADA EM PAREDE - FORNECIMENTO E INSTALAÇÃO. AF_03/2023</v>
          </cell>
          <cell r="C2816" t="str">
            <v>UN</v>
          </cell>
          <cell r="D2816">
            <v>18.21</v>
          </cell>
          <cell r="E2816">
            <v>11.99</v>
          </cell>
          <cell r="F2816">
            <v>6.22</v>
          </cell>
          <cell r="G2816">
            <v>0</v>
          </cell>
        </row>
        <row r="2817">
          <cell r="A2817" t="str">
            <v>104395</v>
          </cell>
          <cell r="B2817" t="str">
            <v>CONDULETE DE PVC, TIPO E, PARA ELETRODUTO DE PVC SOLDÁVEL DN 20 MM (1/2''), APARENTE - FORNECIMENTO E INSTALAÇÃO. AF_10/2022</v>
          </cell>
          <cell r="C2817" t="str">
            <v>UN</v>
          </cell>
          <cell r="D2817">
            <v>22.99</v>
          </cell>
          <cell r="E2817">
            <v>8.7200000000000006</v>
          </cell>
          <cell r="F2817">
            <v>14.27</v>
          </cell>
          <cell r="G2817">
            <v>0</v>
          </cell>
        </row>
        <row r="2818">
          <cell r="A2818" t="str">
            <v>91924</v>
          </cell>
          <cell r="B2818" t="str">
            <v>CABO DE COBRE FLEXÍVEL ISOLADO, 1,5 MM², ANTI-CHAMA 450/750 V, PARA CIRCUITOS TERMINAIS - FORNECIMENTO E INSTALAÇÃO. AF_03/2023</v>
          </cell>
          <cell r="C2818" t="str">
            <v>M</v>
          </cell>
          <cell r="D2818">
            <v>2.76</v>
          </cell>
          <cell r="E2818">
            <v>0.94</v>
          </cell>
          <cell r="F2818">
            <v>1.82</v>
          </cell>
          <cell r="G2818">
            <v>0</v>
          </cell>
        </row>
        <row r="2819">
          <cell r="A2819" t="str">
            <v>91925</v>
          </cell>
          <cell r="B2819" t="str">
            <v>CABO DE COBRE FLEXÍVEL ISOLADO, 1,5 MM², ANTI-CHAMA 0,6/1,0 KV, PARA CIRCUITOS TERMINAIS - FORNECIMENTO E INSTALAÇÃO. AF_03/2023</v>
          </cell>
          <cell r="C2819" t="str">
            <v>M</v>
          </cell>
          <cell r="D2819">
            <v>3.31</v>
          </cell>
          <cell r="E2819">
            <v>0.93</v>
          </cell>
          <cell r="F2819">
            <v>2.38</v>
          </cell>
          <cell r="G2819">
            <v>0</v>
          </cell>
        </row>
        <row r="2820">
          <cell r="A2820" t="str">
            <v>91926</v>
          </cell>
          <cell r="B2820" t="str">
            <v>CABO DE COBRE FLEXÍVEL ISOLADO, 2,5 MM², ANTI-CHAMA 450/750 V, PARA CIRCUITOS TERMINAIS - FORNECIMENTO E INSTALAÇÃO. AF_03/2023</v>
          </cell>
          <cell r="C2820" t="str">
            <v>M</v>
          </cell>
          <cell r="D2820">
            <v>3.98</v>
          </cell>
          <cell r="E2820">
            <v>1.17</v>
          </cell>
          <cell r="F2820">
            <v>2.81</v>
          </cell>
          <cell r="G2820">
            <v>0</v>
          </cell>
        </row>
        <row r="2821">
          <cell r="A2821" t="str">
            <v>91927</v>
          </cell>
          <cell r="B2821" t="str">
            <v>CABO DE COBRE FLEXÍVEL ISOLADO, 2,5 MM², ANTI-CHAMA 0,6/1,0 KV, PARA CIRCUITOS TERMINAIS - FORNECIMENTO E INSTALAÇÃO. AF_03/2023</v>
          </cell>
          <cell r="C2821" t="str">
            <v>M</v>
          </cell>
          <cell r="D2821">
            <v>4.45</v>
          </cell>
          <cell r="E2821">
            <v>1.17</v>
          </cell>
          <cell r="F2821">
            <v>3.28</v>
          </cell>
          <cell r="G2821">
            <v>0</v>
          </cell>
        </row>
        <row r="2822">
          <cell r="A2822" t="str">
            <v>91928</v>
          </cell>
          <cell r="B2822" t="str">
            <v>CABO DE COBRE FLEXÍVEL ISOLADO, 4 MM², ANTI-CHAMA 450/750 V, PARA CIRCUITOS TERMINAIS - FORNECIMENTO E INSTALAÇÃO. AF_03/2023</v>
          </cell>
          <cell r="C2822" t="str">
            <v>M</v>
          </cell>
          <cell r="D2822">
            <v>6.15</v>
          </cell>
          <cell r="E2822">
            <v>1.57</v>
          </cell>
          <cell r="F2822">
            <v>4.58</v>
          </cell>
          <cell r="G2822">
            <v>0</v>
          </cell>
        </row>
        <row r="2823">
          <cell r="A2823" t="str">
            <v>91929</v>
          </cell>
          <cell r="B2823" t="str">
            <v>CABO DE COBRE FLEXÍVEL ISOLADO, 4 MM², ANTI-CHAMA 0,6/1,0 KV, PARA CIRCUITOS TERMINAIS - FORNECIMENTO E INSTALAÇÃO. AF_03/2023</v>
          </cell>
          <cell r="C2823" t="str">
            <v>M</v>
          </cell>
          <cell r="D2823">
            <v>6.56</v>
          </cell>
          <cell r="E2823">
            <v>1.57</v>
          </cell>
          <cell r="F2823">
            <v>4.99</v>
          </cell>
          <cell r="G2823">
            <v>0</v>
          </cell>
        </row>
        <row r="2824">
          <cell r="A2824" t="str">
            <v>91930</v>
          </cell>
          <cell r="B2824" t="str">
            <v>CABO DE COBRE FLEXÍVEL ISOLADO, 6 MM², ANTI-CHAMA 450/750 V, PARA CIRCUITOS TERMINAIS - FORNECIMENTO E INSTALAÇÃO. AF_03/2023</v>
          </cell>
          <cell r="C2824" t="str">
            <v>M</v>
          </cell>
          <cell r="D2824">
            <v>8.58</v>
          </cell>
          <cell r="E2824">
            <v>2.06</v>
          </cell>
          <cell r="F2824">
            <v>6.52</v>
          </cell>
          <cell r="G2824">
            <v>0</v>
          </cell>
        </row>
        <row r="2825">
          <cell r="A2825" t="str">
            <v>91931</v>
          </cell>
          <cell r="B2825" t="str">
            <v>CABO DE COBRE FLEXÍVEL ISOLADO, 6 MM², ANTI-CHAMA 0,6/1,0 KV, PARA CIRCUITOS TERMINAIS - FORNECIMENTO E INSTALAÇÃO. AF_03/2023</v>
          </cell>
          <cell r="C2825" t="str">
            <v>M</v>
          </cell>
          <cell r="D2825">
            <v>9.24</v>
          </cell>
          <cell r="E2825">
            <v>2.06</v>
          </cell>
          <cell r="F2825">
            <v>7.18</v>
          </cell>
          <cell r="G2825">
            <v>0</v>
          </cell>
        </row>
        <row r="2826">
          <cell r="A2826" t="str">
            <v>91932</v>
          </cell>
          <cell r="B2826" t="str">
            <v>CABO DE COBRE FLEXÍVEL ISOLADO, 10 MM², ANTI-CHAMA 450/750 V, PARA CIRCUITOS TERMINAIS - FORNECIMENTO E INSTALAÇÃO. AF_03/2023</v>
          </cell>
          <cell r="C2826" t="str">
            <v>M</v>
          </cell>
          <cell r="D2826">
            <v>15.26</v>
          </cell>
          <cell r="E2826">
            <v>3.08</v>
          </cell>
          <cell r="F2826">
            <v>12.18</v>
          </cell>
          <cell r="G2826">
            <v>0</v>
          </cell>
        </row>
        <row r="2827">
          <cell r="A2827" t="str">
            <v>91933</v>
          </cell>
          <cell r="B2827" t="str">
            <v>CABO DE COBRE FLEXÍVEL ISOLADO, 10 MM², ANTI-CHAMA 0,6/1,0 KV, PARA CIRCUITOS TERMINAIS - FORNECIMENTO E INSTALAÇÃO. AF_03/2023</v>
          </cell>
          <cell r="C2827" t="str">
            <v>M</v>
          </cell>
          <cell r="D2827">
            <v>14.73</v>
          </cell>
          <cell r="E2827">
            <v>3.08</v>
          </cell>
          <cell r="F2827">
            <v>11.65</v>
          </cell>
          <cell r="G2827">
            <v>0</v>
          </cell>
        </row>
        <row r="2828">
          <cell r="A2828" t="str">
            <v>91934</v>
          </cell>
          <cell r="B2828" t="str">
            <v>CABO DE COBRE FLEXÍVEL ISOLADO, 16 MM², ANTI-CHAMA 450/750 V, PARA CIRCUITOS TERMINAIS - FORNECIMENTO E INSTALAÇÃO. AF_03/2023</v>
          </cell>
          <cell r="C2828" t="str">
            <v>M</v>
          </cell>
          <cell r="D2828">
            <v>22.09</v>
          </cell>
          <cell r="E2828">
            <v>4.62</v>
          </cell>
          <cell r="F2828">
            <v>17.47</v>
          </cell>
          <cell r="G2828">
            <v>0</v>
          </cell>
        </row>
        <row r="2829">
          <cell r="A2829" t="str">
            <v>91935</v>
          </cell>
          <cell r="B2829" t="str">
            <v>CABO DE COBRE FLEXÍVEL ISOLADO, 16 MM², ANTI-CHAMA 0,6/1,0 KV, PARA CIRCUITOS TERMINAIS - FORNECIMENTO E INSTALAÇÃO. AF_03/2023</v>
          </cell>
          <cell r="C2829" t="str">
            <v>M</v>
          </cell>
          <cell r="D2829">
            <v>23.11</v>
          </cell>
          <cell r="E2829">
            <v>4.62</v>
          </cell>
          <cell r="F2829">
            <v>18.489999999999998</v>
          </cell>
          <cell r="G2829">
            <v>0</v>
          </cell>
        </row>
        <row r="2830">
          <cell r="A2830" t="str">
            <v>92979</v>
          </cell>
          <cell r="B2830" t="str">
            <v>CABO DE COBRE FLEXÍVEL ISOLADO, 10 MM², ANTI-CHAMA 450/750 V, PARA DISTRIBUIÇÃO - FORNECIMENTO E INSTALAÇÃO. AF_12/2015</v>
          </cell>
          <cell r="C2830" t="str">
            <v>M</v>
          </cell>
          <cell r="D2830">
            <v>9.84</v>
          </cell>
          <cell r="E2830">
            <v>0.35</v>
          </cell>
          <cell r="F2830">
            <v>9.49</v>
          </cell>
          <cell r="G2830">
            <v>0</v>
          </cell>
        </row>
        <row r="2831">
          <cell r="A2831" t="str">
            <v>92980</v>
          </cell>
          <cell r="B2831" t="str">
            <v>CABO DE COBRE FLEXÍVEL ISOLADO, 10 MM², ANTI-CHAMA 0,6/1,0 KV, PARA DISTRIBUIÇÃO - FORNECIMENTO E INSTALAÇÃO. AF_12/2015</v>
          </cell>
          <cell r="C2831" t="str">
            <v>M</v>
          </cell>
          <cell r="D2831">
            <v>9.4</v>
          </cell>
          <cell r="E2831">
            <v>0.35</v>
          </cell>
          <cell r="F2831">
            <v>9.0500000000000007</v>
          </cell>
          <cell r="G2831">
            <v>0</v>
          </cell>
        </row>
        <row r="2832">
          <cell r="A2832" t="str">
            <v>92981</v>
          </cell>
          <cell r="B2832" t="str">
            <v>CABO DE COBRE FLEXÍVEL ISOLADO, 16 MM², ANTI-CHAMA 450/750 V, PARA DISTRIBUIÇÃO - FORNECIMENTO E INSTALAÇÃO. AF_12/2015</v>
          </cell>
          <cell r="C2832" t="str">
            <v>M</v>
          </cell>
          <cell r="D2832">
            <v>14.07</v>
          </cell>
          <cell r="E2832">
            <v>0.51</v>
          </cell>
          <cell r="F2832">
            <v>13.56</v>
          </cell>
          <cell r="G2832">
            <v>0</v>
          </cell>
        </row>
        <row r="2833">
          <cell r="A2833" t="str">
            <v>92982</v>
          </cell>
          <cell r="B2833" t="str">
            <v>CABO DE COBRE FLEXÍVEL ISOLADO, 16 MM², ANTI-CHAMA 0,6/1,0 KV, PARA DISTRIBUIÇÃO - FORNECIMENTO E INSTALAÇÃO. AF_12/2015</v>
          </cell>
          <cell r="C2833" t="str">
            <v>M</v>
          </cell>
          <cell r="D2833">
            <v>14.91</v>
          </cell>
          <cell r="E2833">
            <v>0.51</v>
          </cell>
          <cell r="F2833">
            <v>14.4</v>
          </cell>
          <cell r="G2833">
            <v>0</v>
          </cell>
        </row>
        <row r="2834">
          <cell r="A2834" t="str">
            <v>92984</v>
          </cell>
          <cell r="B2834" t="str">
            <v>CABO DE COBRE FLEXÍVEL ISOLADO, 25 MM², ANTI-CHAMA 0,6/1,0 KV, PARA REDE ENTERRADA DE DISTRIBUIÇÃO DE ENERGIA ELÉTRICA - FORNECIMENTO E INSTALAÇÃO. AF_12/2021</v>
          </cell>
          <cell r="C2834" t="str">
            <v>M</v>
          </cell>
          <cell r="D2834">
            <v>24.94</v>
          </cell>
          <cell r="E2834">
            <v>2.44</v>
          </cell>
          <cell r="F2834">
            <v>22.5</v>
          </cell>
          <cell r="G2834">
            <v>0</v>
          </cell>
        </row>
        <row r="2835">
          <cell r="A2835" t="str">
            <v>92986</v>
          </cell>
          <cell r="B2835" t="str">
            <v>CABO DE COBRE FLEXÍVEL ISOLADO, 35 MM², ANTI-CHAMA 0,6/1,0 KV, PARA REDE ENTERRADA DE DISTRIBUIÇÃO DE ENERGIA ELÉTRICA - FORNECIMENTO E INSTALAÇÃO. AF_12/2021</v>
          </cell>
          <cell r="C2835" t="str">
            <v>M</v>
          </cell>
          <cell r="D2835">
            <v>34.4</v>
          </cell>
          <cell r="E2835">
            <v>2.8</v>
          </cell>
          <cell r="F2835">
            <v>31.6</v>
          </cell>
          <cell r="G2835">
            <v>0</v>
          </cell>
        </row>
        <row r="2836">
          <cell r="A2836" t="str">
            <v>92988</v>
          </cell>
          <cell r="B2836" t="str">
            <v>CABO DE COBRE FLEXÍVEL ISOLADO, 50 MM², ANTI-CHAMA 0,6/1,0 KV, PARA REDE ENTERRADA DE DISTRIBUIÇÃO DE ENERGIA ELÉTRICA - FORNECIMENTO E INSTALAÇÃO. AF_12/2021</v>
          </cell>
          <cell r="C2836" t="str">
            <v>M</v>
          </cell>
          <cell r="D2836">
            <v>49.84</v>
          </cell>
          <cell r="E2836">
            <v>3.34</v>
          </cell>
          <cell r="F2836">
            <v>46.5</v>
          </cell>
          <cell r="G2836">
            <v>0</v>
          </cell>
        </row>
        <row r="2837">
          <cell r="A2837" t="str">
            <v>92990</v>
          </cell>
          <cell r="B2837" t="str">
            <v>CABO DE COBRE FLEXÍVEL ISOLADO, 70 MM², ANTI-CHAMA 0,6/1,0 KV, PARA REDE ENTERRADA DE DISTRIBUIÇÃO DE ENERGIA ELÉTRICA - FORNECIMENTO E INSTALAÇÃO. AF_12/2021</v>
          </cell>
          <cell r="C2837" t="str">
            <v>M</v>
          </cell>
          <cell r="D2837">
            <v>68.91</v>
          </cell>
          <cell r="E2837">
            <v>4.07</v>
          </cell>
          <cell r="F2837">
            <v>64.84</v>
          </cell>
          <cell r="G2837">
            <v>0</v>
          </cell>
        </row>
        <row r="2838">
          <cell r="A2838" t="str">
            <v>92992</v>
          </cell>
          <cell r="B2838" t="str">
            <v>CABO DE COBRE FLEXÍVEL ISOLADO, 95 MM², ANTI-CHAMA 0,6/1,0 KV, PARA REDE ENTERRADA DE DISTRIBUIÇÃO DE ENERGIA ELÉTRICA - FORNECIMENTO E INSTALAÇÃO. AF_12/2021</v>
          </cell>
          <cell r="C2838" t="str">
            <v>M</v>
          </cell>
          <cell r="D2838">
            <v>89.07</v>
          </cell>
          <cell r="E2838">
            <v>4.96</v>
          </cell>
          <cell r="F2838">
            <v>84.11</v>
          </cell>
          <cell r="G2838">
            <v>0</v>
          </cell>
        </row>
        <row r="2839">
          <cell r="A2839" t="str">
            <v>92994</v>
          </cell>
          <cell r="B2839" t="str">
            <v>CABO DE COBRE FLEXÍVEL ISOLADO, 120 MM², ANTI-CHAMA 0,6/1,0 KV, PARA REDE ENTERRADA DE DISTRIBUIÇÃO DE ENERGIA ELÉTRICA - FORNECIMENTO E INSTALAÇÃO. AF_12/2021</v>
          </cell>
          <cell r="C2839" t="str">
            <v>M</v>
          </cell>
          <cell r="D2839">
            <v>115.66</v>
          </cell>
          <cell r="E2839">
            <v>5.86</v>
          </cell>
          <cell r="F2839">
            <v>109.8</v>
          </cell>
          <cell r="G2839">
            <v>0</v>
          </cell>
        </row>
        <row r="2840">
          <cell r="A2840" t="str">
            <v>92996</v>
          </cell>
          <cell r="B2840" t="str">
            <v>CABO DE COBRE FLEXÍVEL ISOLADO, 150 MM², ANTI-CHAMA 0,6/1,0 KV, PARA REDE ENTERRADA DE DISTRIBUIÇÃO DE ENERGIA ELÉTRICA - FORNECIMENTO E INSTALAÇÃO. AF_12/2021</v>
          </cell>
          <cell r="C2840" t="str">
            <v>M</v>
          </cell>
          <cell r="D2840">
            <v>139.91999999999999</v>
          </cell>
          <cell r="E2840">
            <v>6.95</v>
          </cell>
          <cell r="F2840">
            <v>132.97</v>
          </cell>
          <cell r="G2840">
            <v>0</v>
          </cell>
        </row>
        <row r="2841">
          <cell r="A2841" t="str">
            <v>92998</v>
          </cell>
          <cell r="B2841" t="str">
            <v>CABO DE COBRE FLEXÍVEL ISOLADO, 185 MM², ANTI-CHAMA 0,6/1,0 KV, PARA REDE ENTERRADA DE DISTRIBUIÇÃO DE ENERGIA ELÉTRICA - FORNECIMENTO E INSTALAÇÃO. AF_12/2021</v>
          </cell>
          <cell r="C2841" t="str">
            <v>M</v>
          </cell>
          <cell r="D2841">
            <v>171.44</v>
          </cell>
          <cell r="E2841">
            <v>8.1999999999999993</v>
          </cell>
          <cell r="F2841">
            <v>163.24</v>
          </cell>
          <cell r="G2841">
            <v>0</v>
          </cell>
        </row>
        <row r="2842">
          <cell r="A2842" t="str">
            <v>93000</v>
          </cell>
          <cell r="B2842" t="str">
            <v>CABO DE COBRE FLEXÍVEL ISOLADO, 240 MM², ANTI-CHAMA 0,6/1,0 KV, PARA REDE ENTERRADA DE DISTRIBUIÇÃO DE ENERGIA ELÉTRICA - FORNECIMENTO E INSTALAÇÃO. AF_12/2021</v>
          </cell>
          <cell r="C2842" t="str">
            <v>M</v>
          </cell>
          <cell r="D2842">
            <v>226.9</v>
          </cell>
          <cell r="E2842">
            <v>10.17</v>
          </cell>
          <cell r="F2842">
            <v>216.73</v>
          </cell>
          <cell r="G2842">
            <v>0</v>
          </cell>
        </row>
        <row r="2843">
          <cell r="A2843" t="str">
            <v>93002</v>
          </cell>
          <cell r="B2843" t="str">
            <v>CABO DE COBRE FLEXÍVEL ISOLADO, 300 MM², ANTI-CHAMA 0,6/1,0 KV, PARA REDE ENTERRADA DE DISTRIBUIÇÃO DE ENERGIA ELÉTRICA - FORNECIMENTO E INSTALAÇÃO. AF_12/2021</v>
          </cell>
          <cell r="C2843" t="str">
            <v>M</v>
          </cell>
          <cell r="D2843">
            <v>293.29000000000002</v>
          </cell>
          <cell r="E2843">
            <v>12.33</v>
          </cell>
          <cell r="F2843">
            <v>280.95999999999998</v>
          </cell>
          <cell r="G2843">
            <v>0</v>
          </cell>
        </row>
        <row r="2844">
          <cell r="A2844" t="str">
            <v>101884</v>
          </cell>
          <cell r="B2844" t="str">
            <v>CABO DE COBRE ISOLADO, 10 MM², ANTI-CHAMA 450/750 V, INSTALADO EM ELETROCALHA OU PERFILADO - FORNECIMENTO E INSTALAÇÃO. AF_10/2020</v>
          </cell>
          <cell r="C2844" t="str">
            <v>M</v>
          </cell>
          <cell r="D2844">
            <v>9.58</v>
          </cell>
          <cell r="E2844">
            <v>0.14000000000000001</v>
          </cell>
          <cell r="F2844">
            <v>9.44</v>
          </cell>
          <cell r="G2844">
            <v>0</v>
          </cell>
        </row>
        <row r="2845">
          <cell r="A2845" t="str">
            <v>101885</v>
          </cell>
          <cell r="B2845" t="str">
            <v>CABO DE COBRE ISOLADO, 10 MM², ANTI-CHAMA 0,6/1 KV, INSTALADO EM ELETROCALHA OU PERFILADO - FORNECIMENTO E INSTALAÇÃO. AF_10/2020</v>
          </cell>
          <cell r="C2845" t="str">
            <v>M</v>
          </cell>
          <cell r="D2845">
            <v>9.14</v>
          </cell>
          <cell r="E2845">
            <v>0.14000000000000001</v>
          </cell>
          <cell r="F2845">
            <v>9</v>
          </cell>
          <cell r="G2845">
            <v>0</v>
          </cell>
        </row>
        <row r="2846">
          <cell r="A2846" t="str">
            <v>101886</v>
          </cell>
          <cell r="B2846" t="str">
            <v>CABO DE COBRE ISOLADO, 16 MM², ANTI-CHAMA 450/750 V, INSTALADO EM ELETROCALHA OU PERFILADO - FORNECIMENTO E INSTALAÇÃO. AF_10/2020</v>
          </cell>
          <cell r="C2846" t="str">
            <v>M</v>
          </cell>
          <cell r="D2846">
            <v>13.77</v>
          </cell>
          <cell r="E2846">
            <v>0.27</v>
          </cell>
          <cell r="F2846">
            <v>13.5</v>
          </cell>
          <cell r="G2846">
            <v>0</v>
          </cell>
        </row>
        <row r="2847">
          <cell r="A2847" t="str">
            <v>101887</v>
          </cell>
          <cell r="B2847" t="str">
            <v>CABO DE COBRE ISOLADO, 16 MM², ANTI-CHAMA 0,6/1 KV, INSTALADO EM ELETROCALHA OU PERFILADO - FORNECIMENTO E INSTALAÇÃO. AF_10/2020</v>
          </cell>
          <cell r="C2847" t="str">
            <v>M</v>
          </cell>
          <cell r="D2847">
            <v>14.61</v>
          </cell>
          <cell r="E2847">
            <v>0.27</v>
          </cell>
          <cell r="F2847">
            <v>14.34</v>
          </cell>
          <cell r="G2847">
            <v>0</v>
          </cell>
        </row>
        <row r="2848">
          <cell r="A2848" t="str">
            <v>101888</v>
          </cell>
          <cell r="B2848" t="str">
            <v>CABO DE COBRE ISOLADO, 25 MM², ANTI-CHAMA 450/750 V, INSTALADO EM ELETROCALHA OU PERFILADO - FORNECIMENTO E INSTALAÇÃO. AF_10/2020</v>
          </cell>
          <cell r="C2848" t="str">
            <v>M</v>
          </cell>
          <cell r="D2848">
            <v>21.59</v>
          </cell>
          <cell r="E2848">
            <v>0.46</v>
          </cell>
          <cell r="F2848">
            <v>21.13</v>
          </cell>
          <cell r="G2848">
            <v>0</v>
          </cell>
        </row>
        <row r="2849">
          <cell r="A2849" t="str">
            <v>101889</v>
          </cell>
          <cell r="B2849" t="str">
            <v>CABO DE COBRE ISOLADO, 25 MM², ANTI-CHAMA 0,6/1 KV, INSTALADO EM ELETROCALHA OU PERFILADO - FORNECIMENTO E INSTALAÇÃO. AF_10/2020</v>
          </cell>
          <cell r="C2849" t="str">
            <v>M</v>
          </cell>
          <cell r="D2849">
            <v>22.67</v>
          </cell>
          <cell r="E2849">
            <v>0.46</v>
          </cell>
          <cell r="F2849">
            <v>22.21</v>
          </cell>
          <cell r="G2849">
            <v>0</v>
          </cell>
        </row>
        <row r="2850">
          <cell r="A2850" t="str">
            <v>91936</v>
          </cell>
          <cell r="B2850" t="str">
            <v>CAIXA OCTOGONAL 4" X 4", PVC, INSTALADA EM LAJE - FORNECIMENTO E INSTALAÇÃO. AF_03/2023</v>
          </cell>
          <cell r="C2850" t="str">
            <v>UN</v>
          </cell>
          <cell r="D2850">
            <v>18.72</v>
          </cell>
          <cell r="E2850">
            <v>9.01</v>
          </cell>
          <cell r="F2850">
            <v>9.7100000000000009</v>
          </cell>
          <cell r="G2850">
            <v>0</v>
          </cell>
        </row>
        <row r="2851">
          <cell r="A2851" t="str">
            <v>91937</v>
          </cell>
          <cell r="B2851" t="str">
            <v>CAIXA OCTOGONAL 3" X 3", PVC, INSTALADA EM LAJE - FORNECIMENTO E INSTALAÇÃO. AF_03/2023</v>
          </cell>
          <cell r="C2851" t="str">
            <v>UN</v>
          </cell>
          <cell r="D2851">
            <v>16.48</v>
          </cell>
          <cell r="E2851">
            <v>9.02</v>
          </cell>
          <cell r="F2851">
            <v>7.46</v>
          </cell>
          <cell r="G2851">
            <v>0</v>
          </cell>
        </row>
        <row r="2852">
          <cell r="A2852" t="str">
            <v>91939</v>
          </cell>
          <cell r="B2852" t="str">
            <v>CAIXA RETANGULAR 4" X 2" ALTA (2,00 M DO PISO), PVC, INSTALADA EM PAREDE - FORNECIMENTO E INSTALAÇÃO. AF_03/2023</v>
          </cell>
          <cell r="C2852" t="str">
            <v>UN</v>
          </cell>
          <cell r="D2852">
            <v>31.77</v>
          </cell>
          <cell r="E2852">
            <v>22.52</v>
          </cell>
          <cell r="F2852">
            <v>9.25</v>
          </cell>
          <cell r="G2852">
            <v>0</v>
          </cell>
        </row>
        <row r="2853">
          <cell r="A2853" t="str">
            <v>91940</v>
          </cell>
          <cell r="B2853" t="str">
            <v>CAIXA RETANGULAR 4" X 2" MÉDIA (1,30 M DO PISO), PVC, INSTALADA EM PAREDE - FORNECIMENTO E INSTALAÇÃO. AF_03/2023</v>
          </cell>
          <cell r="C2853" t="str">
            <v>UN</v>
          </cell>
          <cell r="D2853">
            <v>18.41</v>
          </cell>
          <cell r="E2853">
            <v>11.98</v>
          </cell>
          <cell r="F2853">
            <v>6.43</v>
          </cell>
          <cell r="G2853">
            <v>0</v>
          </cell>
        </row>
        <row r="2854">
          <cell r="A2854" t="str">
            <v>91941</v>
          </cell>
          <cell r="B2854" t="str">
            <v>CAIXA RETANGULAR 4" X 2" BAIXA (0,30 M DO PISO), PVC, INSTALADA EM PAREDE - FORNECIMENTO E INSTALAÇÃO. AF_03/2023</v>
          </cell>
          <cell r="C2854" t="str">
            <v>UN</v>
          </cell>
          <cell r="D2854">
            <v>11.86</v>
          </cell>
          <cell r="E2854">
            <v>6.83</v>
          </cell>
          <cell r="F2854">
            <v>5.03</v>
          </cell>
          <cell r="G2854">
            <v>0</v>
          </cell>
        </row>
        <row r="2855">
          <cell r="A2855" t="str">
            <v>91942</v>
          </cell>
          <cell r="B2855" t="str">
            <v>CAIXA RETANGULAR 4" X 4" ALTA (2,00 M DO PISO), PVC, INSTALADA EM PAREDE - FORNECIMENTO E INSTALAÇÃO. AF_03/2023</v>
          </cell>
          <cell r="C2855" t="str">
            <v>UN</v>
          </cell>
          <cell r="D2855">
            <v>35.74</v>
          </cell>
          <cell r="E2855">
            <v>23.32</v>
          </cell>
          <cell r="F2855">
            <v>12.42</v>
          </cell>
          <cell r="G2855">
            <v>0</v>
          </cell>
        </row>
        <row r="2856">
          <cell r="A2856" t="str">
            <v>91943</v>
          </cell>
          <cell r="B2856" t="str">
            <v>CAIXA RETANGULAR 4" X 4" MÉDIA (1,30 M DO PISO), PVC, INSTALADA EM PAREDE - FORNECIMENTO E INSTALAÇÃO. AF_03/2023</v>
          </cell>
          <cell r="C2856" t="str">
            <v>UN</v>
          </cell>
          <cell r="D2856">
            <v>21.91</v>
          </cell>
          <cell r="E2856">
            <v>12.4</v>
          </cell>
          <cell r="F2856">
            <v>9.51</v>
          </cell>
          <cell r="G2856">
            <v>0</v>
          </cell>
        </row>
        <row r="2857">
          <cell r="A2857" t="str">
            <v>91944</v>
          </cell>
          <cell r="B2857" t="str">
            <v>CAIXA RETANGULAR 4" X 4" BAIXA (0,30 M DO PISO), PVC, INSTALADA EM PAREDE - FORNECIMENTO E INSTALAÇÃO. AF_03/2023</v>
          </cell>
          <cell r="C2857" t="str">
            <v>UN</v>
          </cell>
          <cell r="D2857">
            <v>15.1</v>
          </cell>
          <cell r="E2857">
            <v>7.03</v>
          </cell>
          <cell r="F2857">
            <v>8.07</v>
          </cell>
          <cell r="G2857">
            <v>0</v>
          </cell>
        </row>
        <row r="2858">
          <cell r="A2858" t="str">
            <v>92865</v>
          </cell>
          <cell r="B2858" t="str">
            <v>CAIXA OCTOGONAL 4" X 4", METÁLICA, INSTALADA EM LAJE - FORNECIMENTO E INSTALAÇÃO. AF_03/2023</v>
          </cell>
          <cell r="C2858" t="str">
            <v>UN</v>
          </cell>
          <cell r="D2858">
            <v>15.04</v>
          </cell>
          <cell r="E2858">
            <v>9.02</v>
          </cell>
          <cell r="F2858">
            <v>6.02</v>
          </cell>
          <cell r="G2858">
            <v>0</v>
          </cell>
        </row>
        <row r="2859">
          <cell r="A2859" t="str">
            <v>92866</v>
          </cell>
          <cell r="B2859" t="str">
            <v>CAIXA SEXTAVADA 3" X 3", METÁLICA, INSTALADA EM LAJE - FORNECIMENTO E INSTALAÇÃO. AF_03/2023</v>
          </cell>
          <cell r="C2859" t="str">
            <v>UN</v>
          </cell>
          <cell r="D2859">
            <v>13.09</v>
          </cell>
          <cell r="E2859">
            <v>9.0299999999999994</v>
          </cell>
          <cell r="F2859">
            <v>4.0599999999999996</v>
          </cell>
          <cell r="G2859">
            <v>0</v>
          </cell>
        </row>
        <row r="2860">
          <cell r="A2860" t="str">
            <v>92867</v>
          </cell>
          <cell r="B2860" t="str">
            <v>CAIXA RETANGULAR 4" X 2" ALTA (2,00 M DO PISO), METÁLICA, INSTALADA EM PAREDE - FORNECIMENTO E INSTALAÇÃO. AF_03/2023</v>
          </cell>
          <cell r="C2860" t="str">
            <v>UN</v>
          </cell>
          <cell r="D2860">
            <v>30.66</v>
          </cell>
          <cell r="E2860">
            <v>22.52</v>
          </cell>
          <cell r="F2860">
            <v>8.14</v>
          </cell>
          <cell r="G2860">
            <v>0</v>
          </cell>
        </row>
        <row r="2861">
          <cell r="A2861" t="str">
            <v>92868</v>
          </cell>
          <cell r="B2861" t="str">
            <v>CAIXA RETANGULAR 4" X 2" MÉDIA (1,30 M DO PISO), METÁLICA, INSTALADA EM PAREDE - FORNECIMENTO E INSTALAÇÃO. AF_03/2023</v>
          </cell>
          <cell r="C2861" t="str">
            <v>UN</v>
          </cell>
          <cell r="D2861">
            <v>17.3</v>
          </cell>
          <cell r="E2861">
            <v>11.98</v>
          </cell>
          <cell r="F2861">
            <v>5.32</v>
          </cell>
          <cell r="G2861">
            <v>0</v>
          </cell>
        </row>
        <row r="2862">
          <cell r="A2862" t="str">
            <v>92869</v>
          </cell>
          <cell r="B2862" t="str">
            <v>CAIXA RETANGULAR 4" X 2" BAIXA (0,30 M DO PISO), METÁLICA, INSTALADA EM PAREDE - FORNECIMENTO E INSTALAÇÃO. AF_03/2023</v>
          </cell>
          <cell r="C2862" t="str">
            <v>UN</v>
          </cell>
          <cell r="D2862">
            <v>10.75</v>
          </cell>
          <cell r="E2862">
            <v>6.84</v>
          </cell>
          <cell r="F2862">
            <v>3.91</v>
          </cell>
          <cell r="G2862">
            <v>0</v>
          </cell>
        </row>
        <row r="2863">
          <cell r="A2863" t="str">
            <v>92870</v>
          </cell>
          <cell r="B2863" t="str">
            <v>CAIXA RETANGULAR 4" X 4" ALTA (2,00 M DO PISO), METÁLICA, INSTALADA EM PAREDE - FORNECIMENTO E INSTALAÇÃO. AF_03/2023</v>
          </cell>
          <cell r="C2863" t="str">
            <v>UN</v>
          </cell>
          <cell r="D2863">
            <v>33.75</v>
          </cell>
          <cell r="E2863">
            <v>23.32</v>
          </cell>
          <cell r="F2863">
            <v>10.43</v>
          </cell>
          <cell r="G2863">
            <v>0</v>
          </cell>
        </row>
        <row r="2864">
          <cell r="A2864" t="str">
            <v>92871</v>
          </cell>
          <cell r="B2864" t="str">
            <v>CAIXA RETANGULAR 4" X 4" MÉDIA (1,30 M DO PISO), METÁLICA, INSTALADA EM PAREDE - FORNECIMENTO E INSTALAÇÃO. AF_03/2023</v>
          </cell>
          <cell r="C2864" t="str">
            <v>UN</v>
          </cell>
          <cell r="D2864">
            <v>19.920000000000002</v>
          </cell>
          <cell r="E2864">
            <v>12.41</v>
          </cell>
          <cell r="F2864">
            <v>7.51</v>
          </cell>
          <cell r="G2864">
            <v>0</v>
          </cell>
        </row>
        <row r="2865">
          <cell r="A2865" t="str">
            <v>92872</v>
          </cell>
          <cell r="B2865" t="str">
            <v>CAIXA RETANGULAR 4" X 4" BAIXA (0,30 M DO PISO), METÁLICA, INSTALADA EM PAREDE - FORNECIMENTO E INSTALAÇÃO. AF_03/2023</v>
          </cell>
          <cell r="C2865" t="str">
            <v>UN</v>
          </cell>
          <cell r="D2865">
            <v>13.11</v>
          </cell>
          <cell r="E2865">
            <v>7.04</v>
          </cell>
          <cell r="F2865">
            <v>6.07</v>
          </cell>
          <cell r="G2865">
            <v>0</v>
          </cell>
        </row>
        <row r="2866">
          <cell r="A2866" t="str">
            <v>95777</v>
          </cell>
          <cell r="B2866" t="str">
            <v>CONDULETE DE ALUMÍNIO, TIPO B, PARA ELETRODUTO DE AÇO GALVANIZADO DN 20 MM (3/4''), APARENTE - FORNECIMENTO E INSTALAÇÃO. AF_10/2022</v>
          </cell>
          <cell r="C2866" t="str">
            <v>UN</v>
          </cell>
          <cell r="D2866">
            <v>26.86</v>
          </cell>
          <cell r="E2866">
            <v>9.34</v>
          </cell>
          <cell r="F2866">
            <v>17.52</v>
          </cell>
          <cell r="G2866">
            <v>0</v>
          </cell>
        </row>
        <row r="2867">
          <cell r="A2867" t="str">
            <v>95778</v>
          </cell>
          <cell r="B2867" t="str">
            <v>CONDULETE DE ALUMÍNIO, TIPO C, PARA ELETRODUTO DE AÇO GALVANIZADO DN 20 MM (3/4''), APARENTE - FORNECIMENTO E INSTALAÇÃO. AF_10/2022</v>
          </cell>
          <cell r="C2867" t="str">
            <v>UN</v>
          </cell>
          <cell r="D2867">
            <v>29.91</v>
          </cell>
          <cell r="E2867">
            <v>11.06</v>
          </cell>
          <cell r="F2867">
            <v>18.850000000000001</v>
          </cell>
          <cell r="G2867">
            <v>0</v>
          </cell>
        </row>
        <row r="2868">
          <cell r="A2868" t="str">
            <v>95779</v>
          </cell>
          <cell r="B2868" t="str">
            <v>CONDULETE DE ALUMÍNIO, TIPO E, PARA ELETRODUTO DE AÇO GALVANIZADO DN 20 MM (3/4''), APARENTE - FORNECIMENTO E INSTALAÇÃO. AF_10/2022</v>
          </cell>
          <cell r="C2868" t="str">
            <v>UN</v>
          </cell>
          <cell r="D2868">
            <v>24.83</v>
          </cell>
          <cell r="E2868">
            <v>9.34</v>
          </cell>
          <cell r="F2868">
            <v>15.49</v>
          </cell>
          <cell r="G2868">
            <v>0</v>
          </cell>
        </row>
        <row r="2869">
          <cell r="A2869" t="str">
            <v>95780</v>
          </cell>
          <cell r="B2869" t="str">
            <v>CONDULETE DE ALUMÍNIO, TIPO B, PARA ELETRODUTO DE AÇO GALVANIZADO DN 25 MM (1''), APARENTE - FORNECIMENTO E INSTALAÇÃO. AF_10/2022</v>
          </cell>
          <cell r="C2869" t="str">
            <v>UN</v>
          </cell>
          <cell r="D2869">
            <v>32.17</v>
          </cell>
          <cell r="E2869">
            <v>10.34</v>
          </cell>
          <cell r="F2869">
            <v>21.83</v>
          </cell>
          <cell r="G2869">
            <v>0</v>
          </cell>
        </row>
        <row r="2870">
          <cell r="A2870" t="str">
            <v>95781</v>
          </cell>
          <cell r="B2870" t="str">
            <v>CONDULETE DE ALUMÍNIO, TIPO C, PARA ELETRODUTO DE AÇO GALVANIZADO DN 25 MM (1''), APARENTE - FORNECIMENTO E INSTALAÇÃO. AF_10/2022</v>
          </cell>
          <cell r="C2870" t="str">
            <v>UN</v>
          </cell>
          <cell r="D2870">
            <v>36.299999999999997</v>
          </cell>
          <cell r="E2870">
            <v>13.09</v>
          </cell>
          <cell r="F2870">
            <v>23.21</v>
          </cell>
          <cell r="G2870">
            <v>0</v>
          </cell>
        </row>
        <row r="2871">
          <cell r="A2871" t="str">
            <v>95782</v>
          </cell>
          <cell r="B2871" t="str">
            <v>CONDULETE DE ALUMÍNIO, TIPO E, ELETRODUTO DE AÇO GALVANIZADO DN 25 MM (1''), APARENTE - FORNECIMENTO E INSTALAÇÃO. AF_10/2022</v>
          </cell>
          <cell r="C2871" t="str">
            <v>UN</v>
          </cell>
          <cell r="D2871">
            <v>34.49</v>
          </cell>
          <cell r="E2871">
            <v>10.34</v>
          </cell>
          <cell r="F2871">
            <v>24.15</v>
          </cell>
          <cell r="G2871">
            <v>0</v>
          </cell>
        </row>
        <row r="2872">
          <cell r="A2872" t="str">
            <v>95785</v>
          </cell>
          <cell r="B2872" t="str">
            <v>CONDULETE DE ALUMÍNIO, TIPO E, PARA ELETRODUTO DE AÇO GALVANIZADO DN 32 MM (1 1/4''), APARENTE - FORNECIMENTO E INSTALAÇÃO. AF_10/2022</v>
          </cell>
          <cell r="C2872" t="str">
            <v>UN</v>
          </cell>
          <cell r="D2872">
            <v>40.97</v>
          </cell>
          <cell r="E2872">
            <v>11.75</v>
          </cell>
          <cell r="F2872">
            <v>29.22</v>
          </cell>
          <cell r="G2872">
            <v>0</v>
          </cell>
        </row>
        <row r="2873">
          <cell r="A2873" t="str">
            <v>95787</v>
          </cell>
          <cell r="B2873" t="str">
            <v>CONDULETE DE ALUMÍNIO, TIPO LR, PARA ELETRODUTO DE AÇO GALVANIZADO DN 20 MM (3/4''), APARENTE - FORNECIMENTO E INSTALAÇÃO. AF_10/2022</v>
          </cell>
          <cell r="C2873" t="str">
            <v>UN</v>
          </cell>
          <cell r="D2873">
            <v>29.62</v>
          </cell>
          <cell r="E2873">
            <v>12.8</v>
          </cell>
          <cell r="F2873">
            <v>16.82</v>
          </cell>
          <cell r="G2873">
            <v>0</v>
          </cell>
        </row>
        <row r="2874">
          <cell r="A2874" t="str">
            <v>95789</v>
          </cell>
          <cell r="B2874" t="str">
            <v>CONDULETE DE ALUMÍNIO, TIPO LR, PARA ELETRODUTO DE AÇO GALVANIZADO DN 25 MM (1''), APARENTE - FORNECIMENTO E INSTALAÇÃO. AF_10/2022</v>
          </cell>
          <cell r="C2874" t="str">
            <v>UN</v>
          </cell>
          <cell r="D2874">
            <v>40.78</v>
          </cell>
          <cell r="E2874">
            <v>15.83</v>
          </cell>
          <cell r="F2874">
            <v>24.95</v>
          </cell>
          <cell r="G2874">
            <v>0</v>
          </cell>
        </row>
        <row r="2875">
          <cell r="A2875" t="str">
            <v>95791</v>
          </cell>
          <cell r="B2875" t="str">
            <v>CONDULETE DE ALUMÍNIO, TIPO LR, PARA ELETRODUTO DE AÇO GALVANIZADO DN 32 MM (1 1/4''), APARENTE - FORNECIMENTO E INSTALAÇÃO. AF_10/2022</v>
          </cell>
          <cell r="C2875" t="str">
            <v>UN</v>
          </cell>
          <cell r="D2875">
            <v>57.16</v>
          </cell>
          <cell r="E2875">
            <v>20.079999999999998</v>
          </cell>
          <cell r="F2875">
            <v>37.08</v>
          </cell>
          <cell r="G2875">
            <v>0</v>
          </cell>
        </row>
        <row r="2876">
          <cell r="A2876" t="str">
            <v>95795</v>
          </cell>
          <cell r="B2876" t="str">
            <v>CONDULETE DE ALUMÍNIO, TIPO T, PARA ELETRODUTO DE AÇO GALVANIZADO DN 20 MM (3/4''), APARENTE - FORNECIMENTO E INSTALAÇÃO. AF_10/2022</v>
          </cell>
          <cell r="C2876" t="str">
            <v>UN</v>
          </cell>
          <cell r="D2876">
            <v>33.78</v>
          </cell>
          <cell r="E2876">
            <v>14.55</v>
          </cell>
          <cell r="F2876">
            <v>19.23</v>
          </cell>
          <cell r="G2876">
            <v>0</v>
          </cell>
        </row>
        <row r="2877">
          <cell r="A2877" t="str">
            <v>95796</v>
          </cell>
          <cell r="B2877" t="str">
            <v>CONDULETE DE ALUMÍNIO, TIPO T, PARA ELETRODUTO DE AÇO GALVANIZADO DN 25 MM (1''), APARENTE - FORNECIMENTO E INSTALAÇÃO. AF_10/2022</v>
          </cell>
          <cell r="C2877" t="str">
            <v>UN</v>
          </cell>
          <cell r="D2877">
            <v>47.9</v>
          </cell>
          <cell r="E2877">
            <v>18.559999999999999</v>
          </cell>
          <cell r="F2877">
            <v>29.34</v>
          </cell>
          <cell r="G2877">
            <v>0</v>
          </cell>
        </row>
        <row r="2878">
          <cell r="A2878" t="str">
            <v>95797</v>
          </cell>
          <cell r="B2878" t="str">
            <v>CONDULETE DE ALUMÍNIO, TIPO T, PARA ELETRODUTO DE AÇO GALVANIZADO DN 32 MM (1 1/4''), APARENTE - FORNECIMENTO E INSTALAÇÃO. AF_10/2022</v>
          </cell>
          <cell r="C2878" t="str">
            <v>UN</v>
          </cell>
          <cell r="D2878">
            <v>66.59</v>
          </cell>
          <cell r="E2878">
            <v>24.22</v>
          </cell>
          <cell r="F2878">
            <v>42.37</v>
          </cell>
          <cell r="G2878">
            <v>0</v>
          </cell>
        </row>
        <row r="2879">
          <cell r="A2879" t="str">
            <v>95801</v>
          </cell>
          <cell r="B2879" t="str">
            <v>CONDULETE DE ALUMÍNIO, TIPO X, PARA ELETRODUTO DE AÇO GALVANIZADO DN 20 MM (3/4''), APARENTE - FORNECIMENTO E INSTALAÇÃO. AF_10/2022</v>
          </cell>
          <cell r="C2879" t="str">
            <v>UN</v>
          </cell>
          <cell r="D2879">
            <v>40.69</v>
          </cell>
          <cell r="E2879">
            <v>16.27</v>
          </cell>
          <cell r="F2879">
            <v>24.42</v>
          </cell>
          <cell r="G2879">
            <v>0</v>
          </cell>
        </row>
        <row r="2880">
          <cell r="A2880" t="str">
            <v>95802</v>
          </cell>
          <cell r="B2880" t="str">
            <v>CONDULETE DE ALUMÍNIO, TIPO X, PARA ELETRODUTO DE AÇO GALVANIZADO DN 25 MM (1''), APARENTE - FORNECIMENTO E INSTALAÇÃO. AF_10/2022</v>
          </cell>
          <cell r="C2880" t="str">
            <v>UN</v>
          </cell>
          <cell r="D2880">
            <v>50.38</v>
          </cell>
          <cell r="E2880">
            <v>21.32</v>
          </cell>
          <cell r="F2880">
            <v>29.06</v>
          </cell>
          <cell r="G2880">
            <v>0</v>
          </cell>
        </row>
        <row r="2881">
          <cell r="A2881" t="str">
            <v>95803</v>
          </cell>
          <cell r="B2881" t="str">
            <v>CONDULETE DE ALUMÍNIO, TIPO X, PARA ELETRODUTO DE AÇO GALVANIZADO DN 32 MM (1 1/4''), APARENTE - FORNECIMENTO E INSTALAÇÃO. AF_10/2022</v>
          </cell>
          <cell r="C2881" t="str">
            <v>UN</v>
          </cell>
          <cell r="D2881">
            <v>73.900000000000006</v>
          </cell>
          <cell r="E2881">
            <v>28.4</v>
          </cell>
          <cell r="F2881">
            <v>45.5</v>
          </cell>
          <cell r="G2881">
            <v>0</v>
          </cell>
        </row>
        <row r="2882">
          <cell r="A2882" t="str">
            <v>95804</v>
          </cell>
          <cell r="B2882" t="str">
            <v>CONDULETE DE PVC, TIPO B, PARA ELETRODUTO DE PVC SOLDÁVEL DN 20 MM (1/2''), APARENTE - FORNECIMENTO E INSTALAÇÃO. AF_10/2022</v>
          </cell>
          <cell r="C2882" t="str">
            <v>UN</v>
          </cell>
          <cell r="D2882">
            <v>23.53</v>
          </cell>
          <cell r="E2882">
            <v>8.7200000000000006</v>
          </cell>
          <cell r="F2882">
            <v>14.81</v>
          </cell>
          <cell r="G2882">
            <v>0</v>
          </cell>
        </row>
        <row r="2883">
          <cell r="A2883" t="str">
            <v>95805</v>
          </cell>
          <cell r="B2883" t="str">
            <v>CONDULETE DE PVC, TIPO B, PARA ELETRODUTO DE PVC SOLDÁVEL DN 25 MM (3/4''), APARENTE - FORNECIMENTO E INSTALAÇÃO. AF_10/2022</v>
          </cell>
          <cell r="C2883" t="str">
            <v>UN</v>
          </cell>
          <cell r="D2883">
            <v>24.81</v>
          </cell>
          <cell r="E2883">
            <v>9.73</v>
          </cell>
          <cell r="F2883">
            <v>15.08</v>
          </cell>
          <cell r="G2883">
            <v>0</v>
          </cell>
        </row>
        <row r="2884">
          <cell r="A2884" t="str">
            <v>95806</v>
          </cell>
          <cell r="B2884" t="str">
            <v>CONDULETE DE PVC, TIPO B, PARA ELETRODUTO DE PVC SOLDÁVEL DN 32 MM (1''), APARENTE - FORNECIMENTO E INSTALAÇÃO. AF_10/2022</v>
          </cell>
          <cell r="C2884" t="str">
            <v>UN</v>
          </cell>
          <cell r="D2884">
            <v>27.15</v>
          </cell>
          <cell r="E2884">
            <v>11.15</v>
          </cell>
          <cell r="F2884">
            <v>16</v>
          </cell>
          <cell r="G2884">
            <v>0</v>
          </cell>
        </row>
        <row r="2885">
          <cell r="A2885" t="str">
            <v>95807</v>
          </cell>
          <cell r="B2885" t="str">
            <v>CONDULETE DE PVC, TIPO LL, PARA ELETRODUTO DE PVC SOLDÁVEL DN 20 MM (1/2''), APARENTE - FORNECIMENTO E INSTALAÇÃO. AF_10/2022</v>
          </cell>
          <cell r="C2885" t="str">
            <v>UN</v>
          </cell>
          <cell r="D2885">
            <v>27.55</v>
          </cell>
          <cell r="E2885">
            <v>10.94</v>
          </cell>
          <cell r="F2885">
            <v>16.61</v>
          </cell>
          <cell r="G2885">
            <v>0</v>
          </cell>
        </row>
        <row r="2886">
          <cell r="A2886" t="str">
            <v>95808</v>
          </cell>
          <cell r="B2886" t="str">
            <v>CONDULETE DE PVC, TIPO LL, PARA ELETRODUTO DE PVC SOLDÁVEL DN 25 MM (3/4''), APARENTE - FORNECIMENTO E INSTALAÇÃO. AF_10/2022</v>
          </cell>
          <cell r="C2886" t="str">
            <v>UN</v>
          </cell>
          <cell r="D2886">
            <v>31.4</v>
          </cell>
          <cell r="E2886">
            <v>13.97</v>
          </cell>
          <cell r="F2886">
            <v>17.43</v>
          </cell>
          <cell r="G2886">
            <v>0</v>
          </cell>
        </row>
        <row r="2887">
          <cell r="A2887" t="str">
            <v>95809</v>
          </cell>
          <cell r="B2887" t="str">
            <v>CONDULETE DE PVC, TIPO LL, PARA ELETRODUTO DE PVC SOLDÁVEL DN 32 MM (1''), APARENTE - FORNECIMENTO E INSTALAÇÃO. AF_10/2022</v>
          </cell>
          <cell r="C2887" t="str">
            <v>UN</v>
          </cell>
          <cell r="D2887">
            <v>38.94</v>
          </cell>
          <cell r="E2887">
            <v>18.21</v>
          </cell>
          <cell r="F2887">
            <v>20.73</v>
          </cell>
          <cell r="G2887">
            <v>0</v>
          </cell>
        </row>
        <row r="2888">
          <cell r="A2888" t="str">
            <v>95810</v>
          </cell>
          <cell r="B2888" t="str">
            <v>CONDULETE DE PVC, TIPO LB, PARA ELETRODUTO DE PVC SOLDÁVEL DN 20 MM (1/2''), APARENTE - FORNECIMENTO E INSTALAÇÃO. AF_10/2022</v>
          </cell>
          <cell r="C2888" t="str">
            <v>UN</v>
          </cell>
          <cell r="D2888">
            <v>17.260000000000002</v>
          </cell>
          <cell r="E2888">
            <v>3.32</v>
          </cell>
          <cell r="F2888">
            <v>13.94</v>
          </cell>
          <cell r="G2888">
            <v>0</v>
          </cell>
        </row>
        <row r="2889">
          <cell r="A2889" t="str">
            <v>95811</v>
          </cell>
          <cell r="B2889" t="str">
            <v>CONDULETE DE PVC, TIPO LB, PARA ELETRODUTO DE PVC SOLDÁVEL DN 25 MM (3/4''), APARENTE - FORNECIMENTO E INSTALAÇÃO. AF_10/2022</v>
          </cell>
          <cell r="C2889" t="str">
            <v>UN</v>
          </cell>
          <cell r="D2889">
            <v>21.12</v>
          </cell>
          <cell r="E2889">
            <v>6.36</v>
          </cell>
          <cell r="F2889">
            <v>14.76</v>
          </cell>
          <cell r="G2889">
            <v>0</v>
          </cell>
        </row>
        <row r="2890">
          <cell r="A2890" t="str">
            <v>95812</v>
          </cell>
          <cell r="B2890" t="str">
            <v>CONDULETE DE PVC, TIPO LB, PARA ELETRODUTO DE PVC SOLDÁVEL DN 32 MM (1''), APARENTE - FORNECIMENTO E INSTALAÇÃO. AF_10/2022</v>
          </cell>
          <cell r="C2890" t="str">
            <v>UN</v>
          </cell>
          <cell r="D2890">
            <v>28.65</v>
          </cell>
          <cell r="E2890">
            <v>10.62</v>
          </cell>
          <cell r="F2890">
            <v>18.03</v>
          </cell>
          <cell r="G2890">
            <v>0</v>
          </cell>
        </row>
        <row r="2891">
          <cell r="A2891" t="str">
            <v>95813</v>
          </cell>
          <cell r="B2891" t="str">
            <v>CONDULETE DE PVC, TIPO TB, PARA ELETRODUTO DE PVC SOLDÁVEL DN 20 MM (1/2''), APARENTE - FORNECIMENTO E INSTALAÇÃO. AF_10/2022</v>
          </cell>
          <cell r="C2891" t="str">
            <v>UN</v>
          </cell>
          <cell r="D2891">
            <v>20.03</v>
          </cell>
          <cell r="E2891">
            <v>4.43</v>
          </cell>
          <cell r="F2891">
            <v>15.6</v>
          </cell>
          <cell r="G2891">
            <v>0</v>
          </cell>
        </row>
        <row r="2892">
          <cell r="A2892" t="str">
            <v>95814</v>
          </cell>
          <cell r="B2892" t="str">
            <v>CONDULETE DE PVC, TIPO TB, PARA ELETRODUTO DE PVC SOLDÁVEL DN 25 MM (3/4''), APARENTE - FORNECIMENTO E INSTALAÇÃO. AF_10/2022</v>
          </cell>
          <cell r="C2892" t="str">
            <v>UN</v>
          </cell>
          <cell r="D2892">
            <v>25.16</v>
          </cell>
          <cell r="E2892">
            <v>8.5</v>
          </cell>
          <cell r="F2892">
            <v>16.66</v>
          </cell>
          <cell r="G2892">
            <v>0</v>
          </cell>
        </row>
        <row r="2893">
          <cell r="A2893" t="str">
            <v>95815</v>
          </cell>
          <cell r="B2893" t="str">
            <v>CONDULETE DE PVC, TIPO TB, PARA ELETRODUTO DE PVC SOLDÁVEL DN 32 MM (1''), APARENTE - FORNECIMENTO E INSTALAÇÃO. AF_10/2022</v>
          </cell>
          <cell r="C2893" t="str">
            <v>UN</v>
          </cell>
          <cell r="D2893">
            <v>36.950000000000003</v>
          </cell>
          <cell r="E2893">
            <v>14.16</v>
          </cell>
          <cell r="F2893">
            <v>22.79</v>
          </cell>
          <cell r="G2893">
            <v>0</v>
          </cell>
        </row>
        <row r="2894">
          <cell r="A2894" t="str">
            <v>95816</v>
          </cell>
          <cell r="B2894" t="str">
            <v>CONDULETE DE PVC, TIPO X, PARA ELETRODUTO DE PVC SOLDÁVEL DN 20 MM (1/2''), APARENTE - FORNECIMENTO E INSTALAÇÃO. AF_10/2022</v>
          </cell>
          <cell r="C2894" t="str">
            <v>UN</v>
          </cell>
          <cell r="D2894">
            <v>33.36</v>
          </cell>
          <cell r="E2894">
            <v>13.17</v>
          </cell>
          <cell r="F2894">
            <v>20.190000000000001</v>
          </cell>
          <cell r="G2894">
            <v>0</v>
          </cell>
        </row>
        <row r="2895">
          <cell r="A2895" t="str">
            <v>95817</v>
          </cell>
          <cell r="B2895" t="str">
            <v>CONDULETE DE PVC, TIPO X, PARA ELETRODUTO DE PVC SOLDÁVEL DN 25 MM (3/4), APARENTE - FORNECIMENTO E INSTALAÇÃO. AF_10/2022</v>
          </cell>
          <cell r="C2895" t="str">
            <v>UN</v>
          </cell>
          <cell r="D2895">
            <v>39.25</v>
          </cell>
          <cell r="E2895">
            <v>18.21</v>
          </cell>
          <cell r="F2895">
            <v>21.04</v>
          </cell>
          <cell r="G2895">
            <v>0</v>
          </cell>
        </row>
        <row r="2896">
          <cell r="A2896" t="str">
            <v>95818</v>
          </cell>
          <cell r="B2896" t="str">
            <v>CONDULETE DE PVC, TIPO X, PARA ELETRODUTO DE PVC SOLDÁVEL DN 32 MM (1''), APARENTE - FORNECIMENTO E INSTALAÇÃO. AF_10/2022</v>
          </cell>
          <cell r="C2896" t="str">
            <v>UN</v>
          </cell>
          <cell r="D2896">
            <v>54.44</v>
          </cell>
          <cell r="E2896">
            <v>25.28</v>
          </cell>
          <cell r="F2896">
            <v>29.16</v>
          </cell>
          <cell r="G2896">
            <v>0</v>
          </cell>
        </row>
        <row r="2897">
          <cell r="A2897" t="str">
            <v>97881</v>
          </cell>
          <cell r="B2897" t="str">
            <v>CAIXA ENTERRADA ELÉTRICA RETANGULAR, EM CONCRETO PRÉ-MOLDADO, FUNDO COM BRITA, DIMENSÕES INTERNAS: 0,3X0,3X0,3 M. AF_12/2020</v>
          </cell>
          <cell r="C2897" t="str">
            <v>UN</v>
          </cell>
          <cell r="D2897">
            <v>130.65</v>
          </cell>
          <cell r="E2897">
            <v>20.100000000000001</v>
          </cell>
          <cell r="F2897">
            <v>110.41</v>
          </cell>
          <cell r="G2897">
            <v>0.11</v>
          </cell>
        </row>
        <row r="2898">
          <cell r="A2898" t="str">
            <v>97882</v>
          </cell>
          <cell r="B2898" t="str">
            <v>CAIXA ENTERRADA ELÉTRICA RETANGULAR, EM CONCRETO PRÉ-MOLDADO, FUNDO COM BRITA, DIMENSÕES INTERNAS: 0,4X0,4X0,4 M. AF_12/2020</v>
          </cell>
          <cell r="C2898" t="str">
            <v>UN</v>
          </cell>
          <cell r="D2898">
            <v>206.29</v>
          </cell>
          <cell r="E2898">
            <v>28.75</v>
          </cell>
          <cell r="F2898">
            <v>177.25</v>
          </cell>
          <cell r="G2898">
            <v>0.23</v>
          </cell>
        </row>
        <row r="2899">
          <cell r="A2899" t="str">
            <v>97883</v>
          </cell>
          <cell r="B2899" t="str">
            <v>CAIXA ENTERRADA ELÉTRICA RETANGULAR, EM CONCRETO PRÉ-MOLDADO, FUNDO COM BRITA, DIMENSÕES INTERNAS: 0,6X0,6X0,5 M. AF_12/2020</v>
          </cell>
          <cell r="C2899" t="str">
            <v>UN</v>
          </cell>
          <cell r="D2899">
            <v>400.16</v>
          </cell>
          <cell r="E2899">
            <v>50.89</v>
          </cell>
          <cell r="F2899">
            <v>344.45</v>
          </cell>
          <cell r="G2899">
            <v>4.7</v>
          </cell>
        </row>
        <row r="2900">
          <cell r="A2900" t="str">
            <v>97884</v>
          </cell>
          <cell r="B2900" t="str">
            <v>CAIXA ENTERRADA ELÉTRICA RETANGULAR, EM CONCRETO PRÉ-MOLDADO, FUNDO COM BRITA, DIMENSÕES INTERNAS: 0,8X0,8X0,5 M. AF_12/2020</v>
          </cell>
          <cell r="C2900" t="str">
            <v>UN</v>
          </cell>
          <cell r="D2900">
            <v>786.84</v>
          </cell>
          <cell r="E2900">
            <v>85.14</v>
          </cell>
          <cell r="F2900">
            <v>694.59</v>
          </cell>
          <cell r="G2900">
            <v>6.9</v>
          </cell>
        </row>
        <row r="2901">
          <cell r="A2901" t="str">
            <v>97885</v>
          </cell>
          <cell r="B2901" t="str">
            <v>CAIXA ENTERRADA ELÉTRICA RETANGULAR, EM CONCRETO PRÉ-MOLDADO, FUNDO COM BRITA, DIMENSÕES INTERNAS: 1X1X0,5 M. AF_12/2020</v>
          </cell>
          <cell r="C2901" t="str">
            <v>UN</v>
          </cell>
          <cell r="D2901">
            <v>1213.4100000000001</v>
          </cell>
          <cell r="E2901">
            <v>116.22</v>
          </cell>
          <cell r="F2901">
            <v>1083.18</v>
          </cell>
          <cell r="G2901">
            <v>13.69</v>
          </cell>
        </row>
        <row r="2902">
          <cell r="A2902" t="str">
            <v>97886</v>
          </cell>
          <cell r="B2902" t="str">
            <v>CAIXA ENTERRADA ELÉTRICA RETANGULAR, EM ALVENARIA COM TIJOLOS CERÂMICOS MACIÇOS, FUNDO COM BRITA, DIMENSÕES INTERNAS: 0,3X0,3X0,3 M. AF_12/2020</v>
          </cell>
          <cell r="C2902" t="str">
            <v>UN</v>
          </cell>
          <cell r="D2902">
            <v>161.91</v>
          </cell>
          <cell r="E2902">
            <v>74.930000000000007</v>
          </cell>
          <cell r="F2902">
            <v>86.61</v>
          </cell>
          <cell r="G2902">
            <v>0.28999999999999998</v>
          </cell>
        </row>
        <row r="2903">
          <cell r="A2903" t="str">
            <v>97887</v>
          </cell>
          <cell r="B2903" t="str">
            <v>CAIXA ENTERRADA ELÉTRICA RETANGULAR, EM ALVENARIA COM TIJOLOS CERÂMICOS MACIÇOS, FUNDO COM BRITA, DIMENSÕES INTERNAS: 0,4X0,4X0,4 M. AF_12/2020</v>
          </cell>
          <cell r="C2903" t="str">
            <v>UN</v>
          </cell>
          <cell r="D2903">
            <v>255.42</v>
          </cell>
          <cell r="E2903">
            <v>117.52</v>
          </cell>
          <cell r="F2903">
            <v>137.28</v>
          </cell>
          <cell r="G2903">
            <v>0.46</v>
          </cell>
        </row>
        <row r="2904">
          <cell r="A2904" t="str">
            <v>97888</v>
          </cell>
          <cell r="B2904" t="str">
            <v>CAIXA ENTERRADA ELÉTRICA RETANGULAR, EM ALVENARIA COM TIJOLOS CERÂMICOS MACIÇOS, FUNDO COM BRITA, DIMENSÕES INTERNAS: 0,6X0,6X0,6 M. AF_12/2020</v>
          </cell>
          <cell r="C2904" t="str">
            <v>UN</v>
          </cell>
          <cell r="D2904">
            <v>494.16</v>
          </cell>
          <cell r="E2904">
            <v>219.5</v>
          </cell>
          <cell r="F2904">
            <v>272.58</v>
          </cell>
          <cell r="G2904">
            <v>1.81</v>
          </cell>
        </row>
        <row r="2905">
          <cell r="A2905" t="str">
            <v>97889</v>
          </cell>
          <cell r="B2905" t="str">
            <v>CAIXA ENTERRADA ELÉTRICA RETANGULAR, EM ALVENARIA COM TIJOLOS CERÂMICOS MACIÇOS, FUNDO COM BRITA, DIMENSÕES INTERNAS: 0,8X0,8X0,6 M. AF_12/2020</v>
          </cell>
          <cell r="C2905" t="str">
            <v>UN</v>
          </cell>
          <cell r="D2905">
            <v>669.53</v>
          </cell>
          <cell r="E2905">
            <v>298.64999999999998</v>
          </cell>
          <cell r="F2905">
            <v>367.62</v>
          </cell>
          <cell r="G2905">
            <v>2.87</v>
          </cell>
        </row>
        <row r="2906">
          <cell r="A2906" t="str">
            <v>97890</v>
          </cell>
          <cell r="B2906" t="str">
            <v>CAIXA ENTERRADA ELÉTRICA RETANGULAR, EM ALVENARIA COM TIJOLOS CERÂMICOS MACIÇOS, FUNDO COM BRITA, DIMENSÕES INTERNAS: 1X1X0,6 M. AF_12/2020</v>
          </cell>
          <cell r="C2906" t="str">
            <v>UN</v>
          </cell>
          <cell r="D2906">
            <v>768.43</v>
          </cell>
          <cell r="E2906">
            <v>306.54000000000002</v>
          </cell>
          <cell r="F2906">
            <v>453.43</v>
          </cell>
          <cell r="G2906">
            <v>8.1199999999999992</v>
          </cell>
        </row>
        <row r="2907">
          <cell r="A2907" t="str">
            <v>97891</v>
          </cell>
          <cell r="B2907" t="str">
            <v>CAIXA ENTERRADA ELÉTRICA RETANGULAR, EM ALVENARIA COM BLOCOS DE CONCRETO, FUNDO COM BRITA, DIMENSÕES INTERNAS: 0,4X0,4X0,4 M. AF_12/2020</v>
          </cell>
          <cell r="C2907" t="str">
            <v>UN</v>
          </cell>
          <cell r="D2907">
            <v>199.76</v>
          </cell>
          <cell r="E2907">
            <v>91.62</v>
          </cell>
          <cell r="F2907">
            <v>107.58</v>
          </cell>
          <cell r="G2907">
            <v>0.42</v>
          </cell>
        </row>
        <row r="2908">
          <cell r="A2908" t="str">
            <v>97892</v>
          </cell>
          <cell r="B2908" t="str">
            <v>CAIXA ENTERRADA ELÉTRICA RETANGULAR, EM ALVENARIA COM BLOCOS DE CONCRETO, FUNDO COM BRITA, DIMENSÕES INTERNAS: 0,6X0,6X0,6 M. AF_12/2020</v>
          </cell>
          <cell r="C2908" t="str">
            <v>UN</v>
          </cell>
          <cell r="D2908">
            <v>376.47</v>
          </cell>
          <cell r="E2908">
            <v>164.76</v>
          </cell>
          <cell r="F2908">
            <v>209.73</v>
          </cell>
          <cell r="G2908">
            <v>1.75</v>
          </cell>
        </row>
        <row r="2909">
          <cell r="A2909" t="str">
            <v>97893</v>
          </cell>
          <cell r="B2909" t="str">
            <v>CAIXA ENTERRADA ELÉTRICA RETANGULAR, EM ALVENARIA COM BLOCOS DE CONCRETO, FUNDO COM BRITA, DIMENSÕES INTERNAS: 0,8X0,8X0,6 M. AF_12/2020</v>
          </cell>
          <cell r="C2909" t="str">
            <v>UN</v>
          </cell>
          <cell r="D2909">
            <v>519.42999999999995</v>
          </cell>
          <cell r="E2909">
            <v>228.86</v>
          </cell>
          <cell r="F2909">
            <v>287.45</v>
          </cell>
          <cell r="G2909">
            <v>2.78</v>
          </cell>
        </row>
        <row r="2910">
          <cell r="A2910" t="str">
            <v>97894</v>
          </cell>
          <cell r="B2910" t="str">
            <v>CAIXA ENTERRADA ELÉTRICA RETANGULAR, EM ALVENARIA COM BLOCOS DE CONCRETO, FUNDO COM BRITA, DIMENSÕES INTERNAS: 1X1X0,6 M. AF_12/2020</v>
          </cell>
          <cell r="C2910" t="str">
            <v>UN</v>
          </cell>
          <cell r="D2910">
            <v>586.55999999999995</v>
          </cell>
          <cell r="E2910">
            <v>221.92</v>
          </cell>
          <cell r="F2910">
            <v>356.34</v>
          </cell>
          <cell r="G2910">
            <v>8.02</v>
          </cell>
        </row>
        <row r="2911">
          <cell r="A2911" t="str">
            <v>104396</v>
          </cell>
          <cell r="B2911" t="str">
            <v>CONDULETE DE PVC, TIPO E, PARA ELETRODUTO DE PVC SOLDÁVEL DN 25 MM (3/4''), APARENTE - FORNECIMENTO E INSTALAÇÃO. AF_10/2022</v>
          </cell>
          <cell r="C2911" t="str">
            <v>UN</v>
          </cell>
          <cell r="D2911">
            <v>23.36</v>
          </cell>
          <cell r="E2911">
            <v>9.73</v>
          </cell>
          <cell r="F2911">
            <v>13.63</v>
          </cell>
          <cell r="G2911">
            <v>0</v>
          </cell>
        </row>
        <row r="2912">
          <cell r="A2912" t="str">
            <v>104397</v>
          </cell>
          <cell r="B2912" t="str">
            <v>CONDULETE DE PVC, TIPO E, PARA ELETRODUTO DE PVC SOLDÁVEL DN 32 MM (1''), APARENTE - FORNECIMENTO E INSTALAÇÃO. AF_10/2022</v>
          </cell>
          <cell r="C2912" t="str">
            <v>UN</v>
          </cell>
          <cell r="D2912">
            <v>27.84</v>
          </cell>
          <cell r="E2912">
            <v>11.15</v>
          </cell>
          <cell r="F2912">
            <v>16.690000000000001</v>
          </cell>
          <cell r="G2912">
            <v>0</v>
          </cell>
        </row>
        <row r="2913">
          <cell r="A2913" t="str">
            <v>104398</v>
          </cell>
          <cell r="B2913" t="str">
            <v>CONDULETE DE PVC, TIPO LR, PARA ELETRODUTO DE PVC SOLDÁVEL DN 20 MM (1/2''), APARENTE - FORNECIMENTO E INSTALAÇÃO. AF_10/2022</v>
          </cell>
          <cell r="C2913" t="str">
            <v>UN</v>
          </cell>
          <cell r="D2913">
            <v>27.54</v>
          </cell>
          <cell r="E2913">
            <v>10.94</v>
          </cell>
          <cell r="F2913">
            <v>16.600000000000001</v>
          </cell>
          <cell r="G2913">
            <v>0</v>
          </cell>
        </row>
        <row r="2914">
          <cell r="A2914" t="str">
            <v>104399</v>
          </cell>
          <cell r="B2914" t="str">
            <v>CONDULETE DE PVC, TIPO LR, PARA ELETRODUTO DE PVC SOLDÁVEL DN 25 MM (3/4''), APARENTE - FORNECIMENTO E INSTALAÇÃO. AF_10/2022</v>
          </cell>
          <cell r="C2914" t="str">
            <v>UN</v>
          </cell>
          <cell r="D2914">
            <v>29.95</v>
          </cell>
          <cell r="E2914">
            <v>13.97</v>
          </cell>
          <cell r="F2914">
            <v>15.98</v>
          </cell>
          <cell r="G2914">
            <v>0</v>
          </cell>
        </row>
        <row r="2915">
          <cell r="A2915" t="str">
            <v>104400</v>
          </cell>
          <cell r="B2915" t="str">
            <v>CONDULETE DE PVC, TIPO LR, PARA ELETRODUTO DE PVC SOLDÁVEL DN 32 MM (1''), APARENTE - FORNECIMENTO E INSTALAÇÃO. AF_10/2022</v>
          </cell>
          <cell r="C2915" t="str">
            <v>UN</v>
          </cell>
          <cell r="D2915">
            <v>38.32</v>
          </cell>
          <cell r="E2915">
            <v>18.21</v>
          </cell>
          <cell r="F2915">
            <v>20.11</v>
          </cell>
          <cell r="G2915">
            <v>0</v>
          </cell>
        </row>
        <row r="2916">
          <cell r="A2916" t="str">
            <v>104401</v>
          </cell>
          <cell r="B2916" t="str">
            <v>CONDULETE DE PVC, TIPO C, PARA ELETRODUTO DE PVC SOLDÁVEL DN 20 MM (1/2''), APARENTE - FORNECIMENTO E INSTALAÇÃO. AF_10/2022</v>
          </cell>
          <cell r="C2916" t="str">
            <v>UN</v>
          </cell>
          <cell r="D2916">
            <v>26.13</v>
          </cell>
          <cell r="E2916">
            <v>9.84</v>
          </cell>
          <cell r="F2916">
            <v>16.29</v>
          </cell>
          <cell r="G2916">
            <v>0</v>
          </cell>
        </row>
        <row r="2917">
          <cell r="A2917" t="str">
            <v>104402</v>
          </cell>
          <cell r="B2917" t="str">
            <v>CONDULETE DE PVC, TIPO C, PARA ELETRODUTO DE PVC SOLDÁVEL DN 25 MM (3/4''), APARENTE - FORNECIMENTO E INSTALAÇÃO. AF_10/2022</v>
          </cell>
          <cell r="C2917" t="str">
            <v>UN</v>
          </cell>
          <cell r="D2917">
            <v>27.26</v>
          </cell>
          <cell r="E2917">
            <v>11.83</v>
          </cell>
          <cell r="F2917">
            <v>15.43</v>
          </cell>
          <cell r="G2917">
            <v>0</v>
          </cell>
        </row>
        <row r="2918">
          <cell r="A2918" t="str">
            <v>104403</v>
          </cell>
          <cell r="B2918" t="str">
            <v>CONDULETE DE PVC, TIPO C, PARA ELETRODUTO DE PVC SOLDÁVEL DN 32 MM (1''), APARENTE - FORNECIMENTO E INSTALAÇÃO. AF_10/2022</v>
          </cell>
          <cell r="C2918" t="str">
            <v>UN</v>
          </cell>
          <cell r="D2918">
            <v>33.82</v>
          </cell>
          <cell r="E2918">
            <v>14.67</v>
          </cell>
          <cell r="F2918">
            <v>19.149999999999999</v>
          </cell>
          <cell r="G2918">
            <v>0</v>
          </cell>
        </row>
        <row r="2919">
          <cell r="A2919" t="str">
            <v>104404</v>
          </cell>
          <cell r="B2919" t="str">
            <v>CONDULETE DE PVC, TIPO T, PARA ELETRODUTO DE PVC SOLDÁVEL DN 25 MM (3/4''), APARENTE - FORNECIMENTO E INSTALAÇÃO. AF_10/2022</v>
          </cell>
          <cell r="C2919" t="str">
            <v>UN</v>
          </cell>
          <cell r="D2919">
            <v>34.99</v>
          </cell>
          <cell r="E2919">
            <v>16.09</v>
          </cell>
          <cell r="F2919">
            <v>18.899999999999999</v>
          </cell>
          <cell r="G2919">
            <v>0</v>
          </cell>
        </row>
        <row r="2920">
          <cell r="A2920" t="str">
            <v>104405</v>
          </cell>
          <cell r="B2920" t="str">
            <v>CONDULETE DE PVC, TIPO T, PARA ELETRODUTO DE PVC SOLDÁVEL DN 32 MM (1''), APARENTE - FORNECIMENTO E INSTALAÇÃO. AF_10/2022</v>
          </cell>
          <cell r="C2920" t="str">
            <v>UN</v>
          </cell>
          <cell r="D2920">
            <v>47.23</v>
          </cell>
          <cell r="E2920">
            <v>21.74</v>
          </cell>
          <cell r="F2920">
            <v>25.49</v>
          </cell>
          <cell r="G2920">
            <v>0</v>
          </cell>
        </row>
        <row r="2921">
          <cell r="A2921" t="str">
            <v>93653</v>
          </cell>
          <cell r="B2921" t="str">
            <v>DISJUNTOR MONOPOLAR TIPO DIN, CORRENTE NOMINAL DE 10A - FORNECIMENTO E INSTALAÇÃO. AF_10/2020</v>
          </cell>
          <cell r="C2921" t="str">
            <v>UN</v>
          </cell>
          <cell r="D2921">
            <v>12.02</v>
          </cell>
          <cell r="E2921">
            <v>1.41</v>
          </cell>
          <cell r="F2921">
            <v>10.61</v>
          </cell>
          <cell r="G2921">
            <v>0</v>
          </cell>
        </row>
        <row r="2922">
          <cell r="A2922" t="str">
            <v>93654</v>
          </cell>
          <cell r="B2922" t="str">
            <v>DISJUNTOR MONOPOLAR TIPO DIN, CORRENTE NOMINAL DE 16A - FORNECIMENTO E INSTALAÇÃO. AF_10/2020</v>
          </cell>
          <cell r="C2922" t="str">
            <v>UN</v>
          </cell>
          <cell r="D2922">
            <v>12.66</v>
          </cell>
          <cell r="E2922">
            <v>1.91</v>
          </cell>
          <cell r="F2922">
            <v>10.75</v>
          </cell>
          <cell r="G2922">
            <v>0</v>
          </cell>
        </row>
        <row r="2923">
          <cell r="A2923" t="str">
            <v>93655</v>
          </cell>
          <cell r="B2923" t="str">
            <v>DISJUNTOR MONOPOLAR TIPO DIN, CORRENTE NOMINAL DE 20A - FORNECIMENTO E INSTALAÇÃO. AF_10/2020</v>
          </cell>
          <cell r="C2923" t="str">
            <v>UN</v>
          </cell>
          <cell r="D2923">
            <v>13.98</v>
          </cell>
          <cell r="E2923">
            <v>2.68</v>
          </cell>
          <cell r="F2923">
            <v>11.3</v>
          </cell>
          <cell r="G2923">
            <v>0</v>
          </cell>
        </row>
        <row r="2924">
          <cell r="A2924" t="str">
            <v>93656</v>
          </cell>
          <cell r="B2924" t="str">
            <v>DISJUNTOR MONOPOLAR TIPO DIN, CORRENTE NOMINAL DE 25A - FORNECIMENTO E INSTALAÇÃO. AF_10/2020</v>
          </cell>
          <cell r="C2924" t="str">
            <v>UN</v>
          </cell>
          <cell r="D2924">
            <v>13.98</v>
          </cell>
          <cell r="E2924">
            <v>2.68</v>
          </cell>
          <cell r="F2924">
            <v>11.3</v>
          </cell>
          <cell r="G2924">
            <v>0</v>
          </cell>
        </row>
        <row r="2925">
          <cell r="A2925" t="str">
            <v>93657</v>
          </cell>
          <cell r="B2925" t="str">
            <v>DISJUNTOR MONOPOLAR TIPO DIN, CORRENTE NOMINAL DE 32A - FORNECIMENTO E INSTALAÇÃO. AF_10/2020</v>
          </cell>
          <cell r="C2925" t="str">
            <v>UN</v>
          </cell>
          <cell r="D2925">
            <v>15.56</v>
          </cell>
          <cell r="E2925">
            <v>3.69</v>
          </cell>
          <cell r="F2925">
            <v>11.87</v>
          </cell>
          <cell r="G2925">
            <v>0</v>
          </cell>
        </row>
        <row r="2926">
          <cell r="A2926" t="str">
            <v>93658</v>
          </cell>
          <cell r="B2926" t="str">
            <v>DISJUNTOR MONOPOLAR TIPO DIN, CORRENTE NOMINAL DE 40A - FORNECIMENTO E INSTALAÇÃO. AF_10/2020</v>
          </cell>
          <cell r="C2926" t="str">
            <v>UN</v>
          </cell>
          <cell r="D2926">
            <v>22.35</v>
          </cell>
          <cell r="E2926">
            <v>5.48</v>
          </cell>
          <cell r="F2926">
            <v>16.87</v>
          </cell>
          <cell r="G2926">
            <v>0</v>
          </cell>
        </row>
        <row r="2927">
          <cell r="A2927" t="str">
            <v>93659</v>
          </cell>
          <cell r="B2927" t="str">
            <v>DISJUNTOR MONOPOLAR TIPO DIN, CORRENTE NOMINAL DE 50A - FORNECIMENTO E INSTALAÇÃO. AF_10/2020</v>
          </cell>
          <cell r="C2927" t="str">
            <v>UN</v>
          </cell>
          <cell r="D2927">
            <v>25.5</v>
          </cell>
          <cell r="E2927">
            <v>7.66</v>
          </cell>
          <cell r="F2927">
            <v>17.84</v>
          </cell>
          <cell r="G2927">
            <v>0</v>
          </cell>
        </row>
        <row r="2928">
          <cell r="A2928" t="str">
            <v>93660</v>
          </cell>
          <cell r="B2928" t="str">
            <v>DISJUNTOR BIPOLAR TIPO DIN, CORRENTE NOMINAL DE 10A - FORNECIMENTO E INSTALAÇÃO. AF_10/2020</v>
          </cell>
          <cell r="C2928" t="str">
            <v>UN</v>
          </cell>
          <cell r="D2928">
            <v>57.8</v>
          </cell>
          <cell r="E2928">
            <v>2.82</v>
          </cell>
          <cell r="F2928">
            <v>54.98</v>
          </cell>
          <cell r="G2928">
            <v>0</v>
          </cell>
        </row>
        <row r="2929">
          <cell r="A2929" t="str">
            <v>93661</v>
          </cell>
          <cell r="B2929" t="str">
            <v>DISJUNTOR BIPOLAR TIPO DIN, CORRENTE NOMINAL DE 16A - FORNECIMENTO E INSTALAÇÃO. AF_10/2020</v>
          </cell>
          <cell r="C2929" t="str">
            <v>UN</v>
          </cell>
          <cell r="D2929">
            <v>59.08</v>
          </cell>
          <cell r="E2929">
            <v>3.84</v>
          </cell>
          <cell r="F2929">
            <v>55.24</v>
          </cell>
          <cell r="G2929">
            <v>0</v>
          </cell>
        </row>
        <row r="2930">
          <cell r="A2930" t="str">
            <v>93662</v>
          </cell>
          <cell r="B2930" t="str">
            <v>DISJUNTOR BIPOLAR TIPO DIN, CORRENTE NOMINAL DE 20A - FORNECIMENTO E INSTALAÇÃO. AF_10/2020</v>
          </cell>
          <cell r="C2930" t="str">
            <v>UN</v>
          </cell>
          <cell r="D2930">
            <v>61.7</v>
          </cell>
          <cell r="E2930">
            <v>5.36</v>
          </cell>
          <cell r="F2930">
            <v>56.34</v>
          </cell>
          <cell r="G2930">
            <v>0</v>
          </cell>
        </row>
        <row r="2931">
          <cell r="A2931" t="str">
            <v>93663</v>
          </cell>
          <cell r="B2931" t="str">
            <v>DISJUNTOR BIPOLAR TIPO DIN, CORRENTE NOMINAL DE 25A - FORNECIMENTO E INSTALAÇÃO. AF_10/2020</v>
          </cell>
          <cell r="C2931" t="str">
            <v>UN</v>
          </cell>
          <cell r="D2931">
            <v>61.7</v>
          </cell>
          <cell r="E2931">
            <v>5.36</v>
          </cell>
          <cell r="F2931">
            <v>56.34</v>
          </cell>
          <cell r="G2931">
            <v>0</v>
          </cell>
        </row>
        <row r="2932">
          <cell r="A2932" t="str">
            <v>93664</v>
          </cell>
          <cell r="B2932" t="str">
            <v>DISJUNTOR BIPOLAR TIPO DIN, CORRENTE NOMINAL DE 32A - FORNECIMENTO E INSTALAÇÃO. AF_10/2020</v>
          </cell>
          <cell r="C2932" t="str">
            <v>UN</v>
          </cell>
          <cell r="D2932">
            <v>64.87</v>
          </cell>
          <cell r="E2932">
            <v>7.37</v>
          </cell>
          <cell r="F2932">
            <v>57.5</v>
          </cell>
          <cell r="G2932">
            <v>0</v>
          </cell>
        </row>
        <row r="2933">
          <cell r="A2933" t="str">
            <v>93665</v>
          </cell>
          <cell r="B2933" t="str">
            <v>DISJUNTOR BIPOLAR TIPO DIN, CORRENTE NOMINAL DE 40A - FORNECIMENTO E INSTALAÇÃO. AF_10/2020</v>
          </cell>
          <cell r="C2933" t="str">
            <v>UN</v>
          </cell>
          <cell r="D2933">
            <v>68.94</v>
          </cell>
          <cell r="E2933">
            <v>10.96</v>
          </cell>
          <cell r="F2933">
            <v>57.98</v>
          </cell>
          <cell r="G2933">
            <v>0</v>
          </cell>
        </row>
        <row r="2934">
          <cell r="A2934" t="str">
            <v>93666</v>
          </cell>
          <cell r="B2934" t="str">
            <v>DISJUNTOR BIPOLAR TIPO DIN, CORRENTE NOMINAL DE 50A - FORNECIMENTO E INSTALAÇÃO. AF_10/2020</v>
          </cell>
          <cell r="C2934" t="str">
            <v>UN</v>
          </cell>
          <cell r="D2934">
            <v>75.239999999999995</v>
          </cell>
          <cell r="E2934">
            <v>15.34</v>
          </cell>
          <cell r="F2934">
            <v>59.9</v>
          </cell>
          <cell r="G2934">
            <v>0</v>
          </cell>
        </row>
        <row r="2935">
          <cell r="A2935" t="str">
            <v>93667</v>
          </cell>
          <cell r="B2935" t="str">
            <v>DISJUNTOR TRIPOLAR TIPO DIN, CORRENTE NOMINAL DE 10A - FORNECIMENTO E INSTALAÇÃO. AF_10/2020</v>
          </cell>
          <cell r="C2935" t="str">
            <v>UN</v>
          </cell>
          <cell r="D2935">
            <v>72.47</v>
          </cell>
          <cell r="E2935">
            <v>4.26</v>
          </cell>
          <cell r="F2935">
            <v>68.209999999999994</v>
          </cell>
          <cell r="G2935">
            <v>0</v>
          </cell>
        </row>
        <row r="2936">
          <cell r="A2936" t="str">
            <v>93668</v>
          </cell>
          <cell r="B2936" t="str">
            <v>DISJUNTOR TRIPOLAR TIPO DIN, CORRENTE NOMINAL DE 16A - FORNECIMENTO E INSTALAÇÃO. AF_10/2020</v>
          </cell>
          <cell r="C2936" t="str">
            <v>UN</v>
          </cell>
          <cell r="D2936">
            <v>74.400000000000006</v>
          </cell>
          <cell r="E2936">
            <v>5.76</v>
          </cell>
          <cell r="F2936">
            <v>68.64</v>
          </cell>
          <cell r="G2936">
            <v>0</v>
          </cell>
        </row>
        <row r="2937">
          <cell r="A2937" t="str">
            <v>93669</v>
          </cell>
          <cell r="B2937" t="str">
            <v>DISJUNTOR TRIPOLAR TIPO DIN, CORRENTE NOMINAL DE 20A - FORNECIMENTO E INSTALAÇÃO. AF_10/2020</v>
          </cell>
          <cell r="C2937" t="str">
            <v>UN</v>
          </cell>
          <cell r="D2937">
            <v>78.34</v>
          </cell>
          <cell r="E2937">
            <v>8.0500000000000007</v>
          </cell>
          <cell r="F2937">
            <v>70.290000000000006</v>
          </cell>
          <cell r="G2937">
            <v>0</v>
          </cell>
        </row>
        <row r="2938">
          <cell r="A2938" t="str">
            <v>93670</v>
          </cell>
          <cell r="B2938" t="str">
            <v>DISJUNTOR TRIPOLAR TIPO DIN, CORRENTE NOMINAL DE 25A - FORNECIMENTO E INSTALAÇÃO. AF_10/2020</v>
          </cell>
          <cell r="C2938" t="str">
            <v>UN</v>
          </cell>
          <cell r="D2938">
            <v>78.34</v>
          </cell>
          <cell r="E2938">
            <v>8.0500000000000007</v>
          </cell>
          <cell r="F2938">
            <v>70.290000000000006</v>
          </cell>
          <cell r="G2938">
            <v>0</v>
          </cell>
        </row>
        <row r="2939">
          <cell r="A2939" t="str">
            <v>93671</v>
          </cell>
          <cell r="B2939" t="str">
            <v>DISJUNTOR TRIPOLAR TIPO DIN, CORRENTE NOMINAL DE 32A - FORNECIMENTO E INSTALAÇÃO. AF_10/2020</v>
          </cell>
          <cell r="C2939" t="str">
            <v>UN</v>
          </cell>
          <cell r="D2939">
            <v>83.09</v>
          </cell>
          <cell r="E2939">
            <v>11.07</v>
          </cell>
          <cell r="F2939">
            <v>72.02</v>
          </cell>
          <cell r="G2939">
            <v>0</v>
          </cell>
        </row>
        <row r="2940">
          <cell r="A2940" t="str">
            <v>93672</v>
          </cell>
          <cell r="B2940" t="str">
            <v>DISJUNTOR TRIPOLAR TIPO DIN, CORRENTE NOMINAL DE 40A - FORNECIMENTO E INSTALAÇÃO. AF_10/2020</v>
          </cell>
          <cell r="C2940" t="str">
            <v>UN</v>
          </cell>
          <cell r="D2940">
            <v>90.36</v>
          </cell>
          <cell r="E2940">
            <v>16.45</v>
          </cell>
          <cell r="F2940">
            <v>73.91</v>
          </cell>
          <cell r="G2940">
            <v>0</v>
          </cell>
        </row>
        <row r="2941">
          <cell r="A2941" t="str">
            <v>93673</v>
          </cell>
          <cell r="B2941" t="str">
            <v>DISJUNTOR TRIPOLAR TIPO DIN, CORRENTE NOMINAL DE 50A - FORNECIMENTO E INSTALAÇÃO. AF_10/2020</v>
          </cell>
          <cell r="C2941" t="str">
            <v>UN</v>
          </cell>
          <cell r="D2941">
            <v>99.83</v>
          </cell>
          <cell r="E2941">
            <v>23.03</v>
          </cell>
          <cell r="F2941">
            <v>76.8</v>
          </cell>
          <cell r="G2941">
            <v>0</v>
          </cell>
        </row>
        <row r="2942">
          <cell r="A2942" t="str">
            <v>97359</v>
          </cell>
          <cell r="B2942" t="str">
            <v>QUADRO DE MEDIÇÃO GERAL DE ENERGIA COM 8 MEDIDORES - FORNECIMENTO E INSTALAÇÃO. AF_10/2020</v>
          </cell>
          <cell r="C2942" t="str">
            <v>UN</v>
          </cell>
          <cell r="D2942">
            <v>3745.34</v>
          </cell>
          <cell r="E2942">
            <v>148.47999999999999</v>
          </cell>
          <cell r="F2942">
            <v>3596.86</v>
          </cell>
          <cell r="G2942">
            <v>0</v>
          </cell>
        </row>
        <row r="2943">
          <cell r="A2943" t="str">
            <v>97360</v>
          </cell>
          <cell r="B2943" t="str">
            <v>QUADRO DE MEDIÇÃO GERAL DE ENERGIA COM 12 MEDIDORES - FORNECIMENTO E INSTALAÇÃO. AF_10/2020</v>
          </cell>
          <cell r="C2943" t="str">
            <v>UN</v>
          </cell>
          <cell r="D2943">
            <v>7218.46</v>
          </cell>
          <cell r="E2943">
            <v>222.73</v>
          </cell>
          <cell r="F2943">
            <v>6995.73</v>
          </cell>
          <cell r="G2943">
            <v>0</v>
          </cell>
        </row>
        <row r="2944">
          <cell r="A2944" t="str">
            <v>97361</v>
          </cell>
          <cell r="B2944" t="str">
            <v>QUADRO DE MEDIÇÃO GERAL DE ENERGIA COM 16 MEDIDORES - FORNECIMENTO E INSTALAÇÃO. AF_10/2020</v>
          </cell>
          <cell r="C2944" t="str">
            <v>UN</v>
          </cell>
          <cell r="D2944">
            <v>9624.6200000000008</v>
          </cell>
          <cell r="E2944">
            <v>296.98</v>
          </cell>
          <cell r="F2944">
            <v>9327.64</v>
          </cell>
          <cell r="G2944">
            <v>0</v>
          </cell>
        </row>
        <row r="2945">
          <cell r="A2945" t="str">
            <v>97362</v>
          </cell>
          <cell r="B2945" t="str">
            <v>QUADRO DE MEDIÇÃO GERAL DE ENERGIA PARA BARRAMENTO BLINDADO COM 4 MEDIDORES - FORNECIMENTO E INSTALAÇÃO. AF_10/2020</v>
          </cell>
          <cell r="C2945" t="str">
            <v>UN</v>
          </cell>
          <cell r="D2945">
            <v>1949.49</v>
          </cell>
          <cell r="E2945">
            <v>34.4</v>
          </cell>
          <cell r="F2945">
            <v>1915.09</v>
          </cell>
          <cell r="G2945">
            <v>0</v>
          </cell>
        </row>
        <row r="2946">
          <cell r="A2946" t="str">
            <v>101875</v>
          </cell>
          <cell r="B2946" t="str">
            <v>QUADRO DE DISTRIBUIÇÃO DE ENERGIA EM CHAPA DE AÇO GALVANIZADO, DE EMBUTIR, COM BARRAMENTO TRIFÁSICO, PARA 12 DISJUNTORES DIN 100A - FORNECIMENTO E INSTALAÇÃO. AF_10/2020</v>
          </cell>
          <cell r="C2946" t="str">
            <v>UN</v>
          </cell>
          <cell r="D2946">
            <v>418.44</v>
          </cell>
          <cell r="E2946">
            <v>21.59</v>
          </cell>
          <cell r="F2946">
            <v>396.85</v>
          </cell>
          <cell r="G2946">
            <v>0</v>
          </cell>
        </row>
        <row r="2947">
          <cell r="A2947" t="str">
            <v>101876</v>
          </cell>
          <cell r="B2947" t="str">
            <v>QUADRO DE DISTRIBUIÇÃO DE ENERGIA EM PVC, DE EMBUTIR, SEM BARRAMENTO, PARA 6 DISJUNTORES - FORNECIMENTO E INSTALAÇÃO. AF_10/2020</v>
          </cell>
          <cell r="C2947" t="str">
            <v>UN</v>
          </cell>
          <cell r="D2947">
            <v>83.99</v>
          </cell>
          <cell r="E2947">
            <v>13.98</v>
          </cell>
          <cell r="F2947">
            <v>70.010000000000005</v>
          </cell>
          <cell r="G2947">
            <v>0</v>
          </cell>
        </row>
        <row r="2948">
          <cell r="A2948" t="str">
            <v>101877</v>
          </cell>
          <cell r="B2948" t="str">
            <v>QUADRO DE DISTRIBUIÇÃO DE ENERGIA EM PVC, DE EMBUTIR, SEM BARRAMENTO, PARA 3 DISJUNTORES - FORNECIMENTO E INSTALAÇÃO. AF_10/2020</v>
          </cell>
          <cell r="C2948" t="str">
            <v>UN</v>
          </cell>
          <cell r="D2948">
            <v>57.93</v>
          </cell>
          <cell r="E2948">
            <v>12.41</v>
          </cell>
          <cell r="F2948">
            <v>45.52</v>
          </cell>
          <cell r="G2948">
            <v>0</v>
          </cell>
        </row>
        <row r="2949">
          <cell r="A2949" t="str">
            <v>101878</v>
          </cell>
          <cell r="B2949" t="str">
            <v>QUADRO DE DISTRIBUIÇÃO DE ENERGIA EM CHAPA DE AÇO GALVANIZADO, DE SOBREPOR, COM BARRAMENTO TRIFÁSICO, PARA 18 DISJUNTORES DIN 100A - FORNECIMENTO E INSTALAÇÃO. AF_10/2020</v>
          </cell>
          <cell r="C2949" t="str">
            <v>UN</v>
          </cell>
          <cell r="D2949">
            <v>579.37</v>
          </cell>
          <cell r="E2949">
            <v>61.78</v>
          </cell>
          <cell r="F2949">
            <v>517.59</v>
          </cell>
          <cell r="G2949">
            <v>0</v>
          </cell>
        </row>
        <row r="2950">
          <cell r="A2950" t="str">
            <v>101879</v>
          </cell>
          <cell r="B2950" t="str">
            <v>QUADRO DE DISTRIBUIÇÃO DE ENERGIA EM CHAPA DE AÇO GALVANIZADO, DE EMBUTIR, COM BARRAMENTO TRIFÁSICO, PARA 24 DISJUNTORES DIN 100A - FORNECIMENTO E INSTALAÇÃO. AF_10/2020</v>
          </cell>
          <cell r="C2950" t="str">
            <v>UN</v>
          </cell>
          <cell r="D2950">
            <v>605.46</v>
          </cell>
          <cell r="E2950">
            <v>24.24</v>
          </cell>
          <cell r="F2950">
            <v>581.22</v>
          </cell>
          <cell r="G2950">
            <v>0</v>
          </cell>
        </row>
        <row r="2951">
          <cell r="A2951" t="str">
            <v>101880</v>
          </cell>
          <cell r="B2951" t="str">
            <v>QUADRO DE DISTRIBUIÇÃO DE ENERGIA EM CHAPA DE AÇO GALVANIZADO, DE EMBUTIR, COM BARRAMENTO TRIFÁSICO, PARA 30 DISJUNTORES DIN 150A - FORNECIMENTO E INSTALAÇÃO. AF_10/2020</v>
          </cell>
          <cell r="C2951" t="str">
            <v>UN</v>
          </cell>
          <cell r="D2951">
            <v>697.14</v>
          </cell>
          <cell r="E2951">
            <v>29.11</v>
          </cell>
          <cell r="F2951">
            <v>668.03</v>
          </cell>
          <cell r="G2951">
            <v>0</v>
          </cell>
        </row>
        <row r="2952">
          <cell r="A2952" t="str">
            <v>101881</v>
          </cell>
          <cell r="B2952" t="str">
            <v>QUADRO DE DISTRIBUIÇÃO DE ENERGIA EM CHAPA DE AÇO GALVANIZADO, DE EMBUTIR, COM BARRAMENTO TRIFÁSICO, PARA 40 DISJUNTORES DIN 100A - FORNECIMENTO E INSTALAÇÃO. AF_10/2020</v>
          </cell>
          <cell r="C2952" t="str">
            <v>UN</v>
          </cell>
          <cell r="D2952">
            <v>1001.94</v>
          </cell>
          <cell r="E2952">
            <v>29.26</v>
          </cell>
          <cell r="F2952">
            <v>972.68</v>
          </cell>
          <cell r="G2952">
            <v>0</v>
          </cell>
        </row>
        <row r="2953">
          <cell r="A2953" t="str">
            <v>101882</v>
          </cell>
          <cell r="B2953" t="str">
            <v>QUADRO DE DISTRIBUIÇÃO DE ENERGIA EM CHAPA DE AÇO GALVANIZADO, DE EMBUTIR, COM BARRAMENTO TRIFÁSICO, PARA 30 DISJUNTORES DIN 225A - FORNECIMENTO E INSTALAÇÃO. AF_10/2020</v>
          </cell>
          <cell r="C2953" t="str">
            <v>UN</v>
          </cell>
          <cell r="D2953">
            <v>1422.01</v>
          </cell>
          <cell r="E2953">
            <v>29.18</v>
          </cell>
          <cell r="F2953">
            <v>1392.83</v>
          </cell>
          <cell r="G2953">
            <v>0</v>
          </cell>
        </row>
        <row r="2954">
          <cell r="A2954" t="str">
            <v>101883</v>
          </cell>
          <cell r="B2954" t="str">
            <v>QUADRO DE DISTRIBUIÇÃO DE ENERGIA EM CHAPA DE AÇO GALVANIZADO, DE EMBUTIR, COM BARRAMENTO TRIFÁSICO, PARA 18 DISJUNTORES DIN 100A - FORNECIMENTO E INSTALAÇÃO. AF_10/2020</v>
          </cell>
          <cell r="C2954" t="str">
            <v>UN</v>
          </cell>
          <cell r="D2954">
            <v>577.22</v>
          </cell>
          <cell r="E2954">
            <v>24.01</v>
          </cell>
          <cell r="F2954">
            <v>553.21</v>
          </cell>
          <cell r="G2954">
            <v>0</v>
          </cell>
        </row>
        <row r="2955">
          <cell r="A2955" t="str">
            <v>101890</v>
          </cell>
          <cell r="B2955" t="str">
            <v>DISJUNTOR MONOPOLAR TIPO NEMA, CORRENTE NOMINAL DE 10 ATÉ 30A - FORNECIMENTO E INSTALAÇÃO. AF_10/2020</v>
          </cell>
          <cell r="C2955" t="str">
            <v>UN</v>
          </cell>
          <cell r="D2955">
            <v>16.649999999999999</v>
          </cell>
          <cell r="E2955">
            <v>2.68</v>
          </cell>
          <cell r="F2955">
            <v>13.97</v>
          </cell>
          <cell r="G2955">
            <v>0</v>
          </cell>
        </row>
        <row r="2956">
          <cell r="A2956" t="str">
            <v>101891</v>
          </cell>
          <cell r="B2956" t="str">
            <v>DISJUNTOR MONOPOLAR TIPO NEMA, CORRENTE NOMINAL DE 35 ATÉ 50A - FORNECIMENTO E INSTALAÇÃO. AF_10/2020</v>
          </cell>
          <cell r="C2956" t="str">
            <v>UN</v>
          </cell>
          <cell r="D2956">
            <v>28.59</v>
          </cell>
          <cell r="E2956">
            <v>5.48</v>
          </cell>
          <cell r="F2956">
            <v>23.11</v>
          </cell>
          <cell r="G2956">
            <v>0</v>
          </cell>
        </row>
        <row r="2957">
          <cell r="A2957" t="str">
            <v>101892</v>
          </cell>
          <cell r="B2957" t="str">
            <v>DISJUNTOR BIPOLAR TIPO NEMA, CORRENTE NOMINAL DE 10 ATÉ 50A - FORNECIMENTO E INSTALAÇÃO. AF_10/2020</v>
          </cell>
          <cell r="C2957" t="str">
            <v>UN</v>
          </cell>
          <cell r="D2957">
            <v>72.900000000000006</v>
          </cell>
          <cell r="E2957">
            <v>5.36</v>
          </cell>
          <cell r="F2957">
            <v>67.540000000000006</v>
          </cell>
          <cell r="G2957">
            <v>0</v>
          </cell>
        </row>
        <row r="2958">
          <cell r="A2958" t="str">
            <v>101893</v>
          </cell>
          <cell r="B2958" t="str">
            <v>DISJUNTOR TRIPOLAR TIPO NEMA, CORRENTE NOMINAL DE 10 ATÉ 50A - FORNECIMENTO E INSTALAÇÃO. AF_10/2020</v>
          </cell>
          <cell r="C2958" t="str">
            <v>UN</v>
          </cell>
          <cell r="D2958">
            <v>93.44</v>
          </cell>
          <cell r="E2958">
            <v>8.0500000000000007</v>
          </cell>
          <cell r="F2958">
            <v>85.39</v>
          </cell>
          <cell r="G2958">
            <v>0</v>
          </cell>
        </row>
        <row r="2959">
          <cell r="A2959" t="str">
            <v>101894</v>
          </cell>
          <cell r="B2959" t="str">
            <v>DISJUNTOR TRIPOLAR TIPO NEMA, CORRENTE NOMINAL DE 60 ATÉ 100A - FORNECIMENTO E INSTALAÇÃO. AF_10/2020</v>
          </cell>
          <cell r="C2959" t="str">
            <v>UN</v>
          </cell>
          <cell r="D2959">
            <v>160.88</v>
          </cell>
          <cell r="E2959">
            <v>31.75</v>
          </cell>
          <cell r="F2959">
            <v>129.13</v>
          </cell>
          <cell r="G2959">
            <v>0</v>
          </cell>
        </row>
        <row r="2960">
          <cell r="A2960" t="str">
            <v>101895</v>
          </cell>
          <cell r="B2960" t="str">
            <v>DISJUNTOR TERMOMAGNÉTICO TRIPOLAR , CORRENTE NOMINAL DE 125A - FORNECIMENTO E INSTALAÇÃO. AF_10/2020</v>
          </cell>
          <cell r="C2960" t="str">
            <v>UN</v>
          </cell>
          <cell r="D2960">
            <v>433.65</v>
          </cell>
          <cell r="E2960">
            <v>53.66</v>
          </cell>
          <cell r="F2960">
            <v>379.99</v>
          </cell>
          <cell r="G2960">
            <v>0</v>
          </cell>
        </row>
        <row r="2961">
          <cell r="A2961" t="str">
            <v>101896</v>
          </cell>
          <cell r="B2961" t="str">
            <v>DISJUNTOR TERMOMAGNÉTICO TRIPOLAR , CORRENTE NOMINAL DE 200A - FORNECIMENTO E INSTALAÇÃO. AF_10/2020</v>
          </cell>
          <cell r="C2961" t="str">
            <v>UN</v>
          </cell>
          <cell r="D2961">
            <v>648.96</v>
          </cell>
          <cell r="E2961">
            <v>53.66</v>
          </cell>
          <cell r="F2961">
            <v>595.29999999999995</v>
          </cell>
          <cell r="G2961">
            <v>0</v>
          </cell>
        </row>
        <row r="2962">
          <cell r="A2962" t="str">
            <v>101897</v>
          </cell>
          <cell r="B2962" t="str">
            <v>DISJUNTOR TERMOMAGNÉTICO TRIPOLAR , CORRENTE NOMINAL DE 250A - FORNECIMENTO E INSTALAÇÃO. AF_10/2020</v>
          </cell>
          <cell r="C2962" t="str">
            <v>UN</v>
          </cell>
          <cell r="D2962">
            <v>1032.8599999999999</v>
          </cell>
          <cell r="E2962">
            <v>53.66</v>
          </cell>
          <cell r="F2962">
            <v>979.2</v>
          </cell>
          <cell r="G2962">
            <v>0</v>
          </cell>
        </row>
        <row r="2963">
          <cell r="A2963" t="str">
            <v>101898</v>
          </cell>
          <cell r="B2963" t="str">
            <v>DISJUNTOR TERMOMAGNÉTICO TRIPOLAR , CORRENTE NOMINAL DE 400A - FORNECIMENTO E INSTALAÇÃO. AF_10/2020</v>
          </cell>
          <cell r="C2963" t="str">
            <v>UN</v>
          </cell>
          <cell r="D2963">
            <v>1377.89</v>
          </cell>
          <cell r="E2963">
            <v>53.66</v>
          </cell>
          <cell r="F2963">
            <v>1324.23</v>
          </cell>
          <cell r="G2963">
            <v>0</v>
          </cell>
        </row>
        <row r="2964">
          <cell r="A2964" t="str">
            <v>101899</v>
          </cell>
          <cell r="B2964" t="str">
            <v>DISJUNTOR TERMOMAGNÉTICO TRIPOLAR , CORRENTE NOMINAL DE 600A - FORNECIMENTO E INSTALAÇÃO. AF_10/2020</v>
          </cell>
          <cell r="C2964" t="str">
            <v>UN</v>
          </cell>
          <cell r="D2964">
            <v>2198.59</v>
          </cell>
          <cell r="E2964">
            <v>53.66</v>
          </cell>
          <cell r="F2964">
            <v>2144.9299999999998</v>
          </cell>
          <cell r="G2964">
            <v>0</v>
          </cell>
        </row>
        <row r="2965">
          <cell r="A2965" t="str">
            <v>101900</v>
          </cell>
          <cell r="B2965" t="str">
            <v>DISJUNTOR BAIXA TENSÃO TRIPOLAR A SECO  800A/600V - FORNECIMENTO E INSTALAÇÃO. AF_10/2020</v>
          </cell>
          <cell r="C2965" t="str">
            <v>UN</v>
          </cell>
          <cell r="D2965">
            <v>4575.6899999999996</v>
          </cell>
          <cell r="E2965">
            <v>53.66</v>
          </cell>
          <cell r="F2965">
            <v>4522.03</v>
          </cell>
          <cell r="G2965">
            <v>0</v>
          </cell>
        </row>
        <row r="2966">
          <cell r="A2966" t="str">
            <v>101901</v>
          </cell>
          <cell r="B2966" t="str">
            <v>CONTATOR TRIPOLAR I NOMINAL 12A - FORNECIMENTO E INSTALAÇÃO. AF_10/2020</v>
          </cell>
          <cell r="C2966" t="str">
            <v>UN</v>
          </cell>
          <cell r="D2966">
            <v>257.94</v>
          </cell>
          <cell r="E2966">
            <v>5.76</v>
          </cell>
          <cell r="F2966">
            <v>252.18</v>
          </cell>
          <cell r="G2966">
            <v>0</v>
          </cell>
        </row>
        <row r="2967">
          <cell r="A2967" t="str">
            <v>101902</v>
          </cell>
          <cell r="B2967" t="str">
            <v>CONTATOR TRIPOLAR I NOMINAL 22A - FORNECIMENTO E INSTALAÇÃO. AF_10/2020</v>
          </cell>
          <cell r="C2967" t="str">
            <v>UN</v>
          </cell>
          <cell r="D2967">
            <v>317.75</v>
          </cell>
          <cell r="E2967">
            <v>8.0500000000000007</v>
          </cell>
          <cell r="F2967">
            <v>309.7</v>
          </cell>
          <cell r="G2967">
            <v>0</v>
          </cell>
        </row>
        <row r="2968">
          <cell r="A2968" t="str">
            <v>101903</v>
          </cell>
          <cell r="B2968" t="str">
            <v>CONTATOR TRIPOLAR I NOMINAL 38A - FORNECIMENTO E INSTALAÇÃO. AF_10/2020</v>
          </cell>
          <cell r="C2968" t="str">
            <v>UN</v>
          </cell>
          <cell r="D2968">
            <v>664.95</v>
          </cell>
          <cell r="E2968">
            <v>16.440000000000001</v>
          </cell>
          <cell r="F2968">
            <v>648.51</v>
          </cell>
          <cell r="G2968">
            <v>0</v>
          </cell>
        </row>
        <row r="2969">
          <cell r="A2969" t="str">
            <v>101904</v>
          </cell>
          <cell r="B2969" t="str">
            <v>CONTATOR TRIPOLAR I NOMIMAL 95A - FORNECIMENTO E INSTALAÇÃO. AF_10/2020</v>
          </cell>
          <cell r="C2969" t="str">
            <v>UN</v>
          </cell>
          <cell r="D2969">
            <v>2477.31</v>
          </cell>
          <cell r="E2969">
            <v>31.75</v>
          </cell>
          <cell r="F2969">
            <v>2445.56</v>
          </cell>
          <cell r="G2969">
            <v>0</v>
          </cell>
        </row>
        <row r="2970">
          <cell r="A2970" t="str">
            <v>101938</v>
          </cell>
          <cell r="B2970" t="str">
            <v>CAIXA DE PROTEÇÃO PARA MEDIDOR MONOFÁSICO DE EMBUTIR - FORNECIMENTO E INSTALAÇÃO. AF_10/2020</v>
          </cell>
          <cell r="C2970" t="str">
            <v>UN</v>
          </cell>
          <cell r="D2970">
            <v>112.58</v>
          </cell>
          <cell r="E2970">
            <v>17.54</v>
          </cell>
          <cell r="F2970">
            <v>95.04</v>
          </cell>
          <cell r="G2970">
            <v>0</v>
          </cell>
        </row>
        <row r="2971">
          <cell r="A2971" t="str">
            <v>101946</v>
          </cell>
          <cell r="B2971" t="str">
            <v>QUADRO DE MEDIÇÃO GERAL DE ENERGIA PARA 1 MEDIDOR DE SOBREPOR - FORNECIMENTO E INSTALAÇÃO. AF_10/2020</v>
          </cell>
          <cell r="C2971" t="str">
            <v>UN</v>
          </cell>
          <cell r="D2971">
            <v>166.51</v>
          </cell>
          <cell r="E2971">
            <v>61.8</v>
          </cell>
          <cell r="F2971">
            <v>104.71</v>
          </cell>
          <cell r="G2971">
            <v>0</v>
          </cell>
        </row>
        <row r="2972">
          <cell r="A2972" t="str">
            <v>91945</v>
          </cell>
          <cell r="B2972" t="str">
            <v>SUPORTE PARAFUSADO COM PLACA DE ENCAIXE 4" X 2" ALTO (2,00 M DO PISO) PARA PONTO ELÉTRICO - FORNECIMENTO E INSTALAÇÃO. AF_03/2023</v>
          </cell>
          <cell r="C2972" t="str">
            <v>UN</v>
          </cell>
          <cell r="D2972">
            <v>14.56</v>
          </cell>
          <cell r="E2972">
            <v>7.6</v>
          </cell>
          <cell r="F2972">
            <v>6.96</v>
          </cell>
          <cell r="G2972">
            <v>0</v>
          </cell>
        </row>
        <row r="2973">
          <cell r="A2973" t="str">
            <v>91946</v>
          </cell>
          <cell r="B2973" t="str">
            <v>SUPORTE PARAFUSADO COM PLACA DE ENCAIXE 4" X 2" MÉDIO (1,30 M DO PISO) PARA PONTO ELÉTRICO - FORNECIMENTO E INSTALAÇÃO. AF_03/2023</v>
          </cell>
          <cell r="C2973" t="str">
            <v>UN</v>
          </cell>
          <cell r="D2973">
            <v>11.51</v>
          </cell>
          <cell r="E2973">
            <v>5.19</v>
          </cell>
          <cell r="F2973">
            <v>6.32</v>
          </cell>
          <cell r="G2973">
            <v>0</v>
          </cell>
        </row>
        <row r="2974">
          <cell r="A2974" t="str">
            <v>91947</v>
          </cell>
          <cell r="B2974" t="str">
            <v>SUPORTE PARAFUSADO COM PLACA DE ENCAIXE 4" X 2" BAIXO (0,30 M DO PISO) PARA PONTO ELÉTRICO - FORNECIMENTO E INSTALAÇÃO. AF_03/2023</v>
          </cell>
          <cell r="C2974" t="str">
            <v>UN</v>
          </cell>
          <cell r="D2974">
            <v>9.6</v>
          </cell>
          <cell r="E2974">
            <v>3.69</v>
          </cell>
          <cell r="F2974">
            <v>5.91</v>
          </cell>
          <cell r="G2974">
            <v>0</v>
          </cell>
        </row>
        <row r="2975">
          <cell r="A2975" t="str">
            <v>91949</v>
          </cell>
          <cell r="B2975" t="str">
            <v>SUPORTE PARAFUSADO COM PLACA DE ENCAIXE 4" X 4" ALTO (2,00 M DO PISO) PARA PONTO ELÉTRICO - FORNECIMENTO E INSTALAÇÃO. AF_03/2023</v>
          </cell>
          <cell r="C2975" t="str">
            <v>UN</v>
          </cell>
          <cell r="D2975">
            <v>20.78</v>
          </cell>
          <cell r="E2975">
            <v>9.01</v>
          </cell>
          <cell r="F2975">
            <v>11.77</v>
          </cell>
          <cell r="G2975">
            <v>0</v>
          </cell>
        </row>
        <row r="2976">
          <cell r="A2976" t="str">
            <v>91950</v>
          </cell>
          <cell r="B2976" t="str">
            <v>SUPORTE PARAFUSADO COM PLACA DE ENCAIXE 4" X 4" MÉDIO (1,30 M DO PISO) PARA PONTO ELÉTRICO - FORNECIMENTO E INSTALAÇÃO. AF_03/2023</v>
          </cell>
          <cell r="C2976" t="str">
            <v>UN</v>
          </cell>
          <cell r="D2976">
            <v>17.07</v>
          </cell>
          <cell r="E2976">
            <v>6.08</v>
          </cell>
          <cell r="F2976">
            <v>10.99</v>
          </cell>
          <cell r="G2976">
            <v>0</v>
          </cell>
        </row>
        <row r="2977">
          <cell r="A2977" t="str">
            <v>91951</v>
          </cell>
          <cell r="B2977" t="str">
            <v>SUPORTE PARAFUSADO COM PLACA DE ENCAIXE 4" X 4" BAIXO (0,30 M DO PISO) PARA PONTO ELÉTRICO - FORNECIMENTO E INSTALAÇÃO. AF_03/2023</v>
          </cell>
          <cell r="C2977" t="str">
            <v>UN</v>
          </cell>
          <cell r="D2977">
            <v>14.85</v>
          </cell>
          <cell r="E2977">
            <v>4.33</v>
          </cell>
          <cell r="F2977">
            <v>10.52</v>
          </cell>
          <cell r="G2977">
            <v>0</v>
          </cell>
        </row>
        <row r="2978">
          <cell r="A2978" t="str">
            <v>91952</v>
          </cell>
          <cell r="B2978" t="str">
            <v>INTERRUPTOR SIMPLES (1 MÓDULO), 10A/250V, SEM SUPORTE E SEM PLACA - FORNECIMENTO E INSTALAÇÃO. AF_03/2023</v>
          </cell>
          <cell r="C2978" t="str">
            <v>UN</v>
          </cell>
          <cell r="D2978">
            <v>19.62</v>
          </cell>
          <cell r="E2978">
            <v>9.43</v>
          </cell>
          <cell r="F2978">
            <v>10.19</v>
          </cell>
          <cell r="G2978">
            <v>0</v>
          </cell>
        </row>
        <row r="2979">
          <cell r="A2979" t="str">
            <v>91953</v>
          </cell>
          <cell r="B2979" t="str">
            <v>INTERRUPTOR SIMPLES (1 MÓDULO), 10A/250V, INCLUINDO SUPORTE E PLACA - FORNECIMENTO E INSTALAÇÃO. AF_03/2023</v>
          </cell>
          <cell r="C2979" t="str">
            <v>UN</v>
          </cell>
          <cell r="D2979">
            <v>31.13</v>
          </cell>
          <cell r="E2979">
            <v>14.63</v>
          </cell>
          <cell r="F2979">
            <v>16.5</v>
          </cell>
          <cell r="G2979">
            <v>0</v>
          </cell>
        </row>
        <row r="2980">
          <cell r="A2980" t="str">
            <v>91954</v>
          </cell>
          <cell r="B2980" t="str">
            <v>INTERRUPTOR PARALELO (1 MÓDULO), 10A/250V, SEM SUPORTE E SEM PLACA - FORNECIMENTO E INSTALAÇÃO. AF_03/2023</v>
          </cell>
          <cell r="C2980" t="str">
            <v>UN</v>
          </cell>
          <cell r="D2980">
            <v>26.31</v>
          </cell>
          <cell r="E2980">
            <v>12.85</v>
          </cell>
          <cell r="F2980">
            <v>13.46</v>
          </cell>
          <cell r="G2980">
            <v>0</v>
          </cell>
        </row>
        <row r="2981">
          <cell r="A2981" t="str">
            <v>91955</v>
          </cell>
          <cell r="B2981" t="str">
            <v>INTERRUPTOR PARALELO (1 MÓDULO), 10A/250V, INCLUINDO SUPORTE E PLACA - FORNECIMENTO E INSTALAÇÃO. AF_03/2023</v>
          </cell>
          <cell r="C2981" t="str">
            <v>UN</v>
          </cell>
          <cell r="D2981">
            <v>37.82</v>
          </cell>
          <cell r="E2981">
            <v>18.05</v>
          </cell>
          <cell r="F2981">
            <v>19.77</v>
          </cell>
          <cell r="G2981">
            <v>0</v>
          </cell>
        </row>
        <row r="2982">
          <cell r="A2982" t="str">
            <v>91956</v>
          </cell>
          <cell r="B2982" t="str">
            <v>INTERRUPTOR SIMPLES (1 MÓDULO) COM INTERRUPTOR PARALELO (1 MÓDULO), 10A/250V, SEM SUPORTE E SEM PLACA - FORNECIMENTO E INSTALAÇÃO. AF_03/2023</v>
          </cell>
          <cell r="C2982" t="str">
            <v>UN</v>
          </cell>
          <cell r="D2982">
            <v>42.7</v>
          </cell>
          <cell r="E2982">
            <v>19.73</v>
          </cell>
          <cell r="F2982">
            <v>22.97</v>
          </cell>
          <cell r="G2982">
            <v>0</v>
          </cell>
        </row>
        <row r="2983">
          <cell r="A2983" t="str">
            <v>91957</v>
          </cell>
          <cell r="B2983" t="str">
            <v>INTERRUPTOR SIMPLES (1 MÓDULO) COM INTERRUPTOR PARALELO (1 MÓDULO), 10A/250V, INCLUINDO SUPORTE E PLACA - FORNECIMENTO E INSTALAÇÃO. AF_03/2023</v>
          </cell>
          <cell r="C2983" t="str">
            <v>UN</v>
          </cell>
          <cell r="D2983">
            <v>54.21</v>
          </cell>
          <cell r="E2983">
            <v>24.92</v>
          </cell>
          <cell r="F2983">
            <v>29.29</v>
          </cell>
          <cell r="G2983">
            <v>0</v>
          </cell>
        </row>
        <row r="2984">
          <cell r="A2984" t="str">
            <v>91958</v>
          </cell>
          <cell r="B2984" t="str">
            <v>INTERRUPTOR SIMPLES (2 MÓDULOS), 10A/250V, SEM SUPORTE E SEM PLACA - FORNECIMENTO E INSTALAÇÃO. AF_03/2023</v>
          </cell>
          <cell r="C2984" t="str">
            <v>UN</v>
          </cell>
          <cell r="D2984">
            <v>36.049999999999997</v>
          </cell>
          <cell r="E2984">
            <v>16.32</v>
          </cell>
          <cell r="F2984">
            <v>19.73</v>
          </cell>
          <cell r="G2984">
            <v>0</v>
          </cell>
        </row>
        <row r="2985">
          <cell r="A2985" t="str">
            <v>91959</v>
          </cell>
          <cell r="B2985" t="str">
            <v>INTERRUPTOR SIMPLES (2 MÓDULOS), 10A/250V, INCLUINDO SUPORTE E PLACA - FORNECIMENTO E INSTALAÇÃO. AF_03/2023</v>
          </cell>
          <cell r="C2985" t="str">
            <v>UN</v>
          </cell>
          <cell r="D2985">
            <v>47.56</v>
          </cell>
          <cell r="E2985">
            <v>21.51</v>
          </cell>
          <cell r="F2985">
            <v>26.05</v>
          </cell>
          <cell r="G2985">
            <v>0</v>
          </cell>
        </row>
        <row r="2986">
          <cell r="A2986" t="str">
            <v>91960</v>
          </cell>
          <cell r="B2986" t="str">
            <v>INTERRUPTOR PARALELO (2 MÓDULOS), 10A/250V, SEM SUPORTE E SEM PLACA - FORNECIMENTO E INSTALAÇÃO. AF_03/2023</v>
          </cell>
          <cell r="C2986" t="str">
            <v>UN</v>
          </cell>
          <cell r="D2986">
            <v>49.44</v>
          </cell>
          <cell r="E2986">
            <v>23.21</v>
          </cell>
          <cell r="F2986">
            <v>26.23</v>
          </cell>
          <cell r="G2986">
            <v>0</v>
          </cell>
        </row>
        <row r="2987">
          <cell r="A2987" t="str">
            <v>91961</v>
          </cell>
          <cell r="B2987" t="str">
            <v>INTERRUPTOR PARALELO (2 MÓDULOS), 10A/250V, INCLUINDO SUPORTE E PLACA - FORNECIMENTO E INSTALAÇÃO. AF_03/2023</v>
          </cell>
          <cell r="C2987" t="str">
            <v>UN</v>
          </cell>
          <cell r="D2987">
            <v>60.95</v>
          </cell>
          <cell r="E2987">
            <v>28.41</v>
          </cell>
          <cell r="F2987">
            <v>32.54</v>
          </cell>
          <cell r="G2987">
            <v>0</v>
          </cell>
        </row>
        <row r="2988">
          <cell r="A2988" t="str">
            <v>91962</v>
          </cell>
          <cell r="B2988" t="str">
            <v>INTERRUPTOR SIMPLES (1 MÓDULO) COM INTERRUPTOR PARALELO (2 MÓDULOS), 10A/250V, SEM SUPORTE E SEM PLACA - FORNECIMENTO E INSTALAÇÃO. AF_03/2023</v>
          </cell>
          <cell r="C2988" t="str">
            <v>UN</v>
          </cell>
          <cell r="D2988">
            <v>65.819999999999993</v>
          </cell>
          <cell r="E2988">
            <v>30.06</v>
          </cell>
          <cell r="F2988">
            <v>35.76</v>
          </cell>
          <cell r="G2988">
            <v>0</v>
          </cell>
        </row>
        <row r="2989">
          <cell r="A2989" t="str">
            <v>91963</v>
          </cell>
          <cell r="B2989" t="str">
            <v>INTERRUPTOR SIMPLES (1 MÓDULO) COM INTERRUPTOR PARALELO (2 MÓDULOS), 10A/250V, INCLUINDO SUPORTE E PLACA - FORNECIMENTO E INSTALAÇÃO. AF_03/2023</v>
          </cell>
          <cell r="C2989" t="str">
            <v>UN</v>
          </cell>
          <cell r="D2989">
            <v>77.33</v>
          </cell>
          <cell r="E2989">
            <v>35.26</v>
          </cell>
          <cell r="F2989">
            <v>42.07</v>
          </cell>
          <cell r="G2989">
            <v>0</v>
          </cell>
        </row>
        <row r="2990">
          <cell r="A2990" t="str">
            <v>91964</v>
          </cell>
          <cell r="B2990" t="str">
            <v>INTERRUPTOR SIMPLES (2 MÓDULOS) COM INTERRUPTOR PARALELO (1 MÓDULO), 10A/250V, SEM SUPORTE E SEM PLACA - FORNECIMENTO E INSTALAÇÃO. AF_03/2023</v>
          </cell>
          <cell r="C2990" t="str">
            <v>UN</v>
          </cell>
          <cell r="D2990">
            <v>59.13</v>
          </cell>
          <cell r="E2990">
            <v>26.62</v>
          </cell>
          <cell r="F2990">
            <v>32.51</v>
          </cell>
          <cell r="G2990">
            <v>0</v>
          </cell>
        </row>
        <row r="2991">
          <cell r="A2991" t="str">
            <v>91965</v>
          </cell>
          <cell r="B2991" t="str">
            <v>INTERRUPTOR SIMPLES (2 MÓDULOS) COM INTERRUPTOR PARALELO (1 MÓDULO), 10A/250V, INCLUINDO SUPORTE E PLACA - FORNECIMENTO E INSTALAÇÃO. AF_03/2023</v>
          </cell>
          <cell r="C2991" t="str">
            <v>UN</v>
          </cell>
          <cell r="D2991">
            <v>70.64</v>
          </cell>
          <cell r="E2991">
            <v>31.82</v>
          </cell>
          <cell r="F2991">
            <v>38.82</v>
          </cell>
          <cell r="G2991">
            <v>0</v>
          </cell>
        </row>
        <row r="2992">
          <cell r="A2992" t="str">
            <v>91966</v>
          </cell>
          <cell r="B2992" t="str">
            <v>INTERRUPTOR SIMPLES (3 MÓDULOS), 10A/250V, SEM SUPORTE E SEM PLACA - FORNECIMENTO E INSTALAÇÃO. AF_03/2023</v>
          </cell>
          <cell r="C2992" t="str">
            <v>UN</v>
          </cell>
          <cell r="D2992">
            <v>52.48</v>
          </cell>
          <cell r="E2992">
            <v>23.21</v>
          </cell>
          <cell r="F2992">
            <v>29.27</v>
          </cell>
          <cell r="G2992">
            <v>0</v>
          </cell>
        </row>
        <row r="2993">
          <cell r="A2993" t="str">
            <v>91967</v>
          </cell>
          <cell r="B2993" t="str">
            <v>INTERRUPTOR SIMPLES (3 MÓDULOS), 10A/250V, INCLUINDO SUPORTE E PLACA - FORNECIMENTO E INSTALAÇÃO. AF_03/2023</v>
          </cell>
          <cell r="C2993" t="str">
            <v>UN</v>
          </cell>
          <cell r="D2993">
            <v>63.99</v>
          </cell>
          <cell r="E2993">
            <v>28.4</v>
          </cell>
          <cell r="F2993">
            <v>35.590000000000003</v>
          </cell>
          <cell r="G2993">
            <v>0</v>
          </cell>
        </row>
        <row r="2994">
          <cell r="A2994" t="str">
            <v>91968</v>
          </cell>
          <cell r="B2994" t="str">
            <v>INTERRUPTOR PARALELO (3 MÓDULOS), 10A/250V, SEM SUPORTE E SEM PLACA - FORNECIMENTO E INSTALAÇÃO. AF_03/2023</v>
          </cell>
          <cell r="C2994" t="str">
            <v>UN</v>
          </cell>
          <cell r="D2994">
            <v>72.52</v>
          </cell>
          <cell r="E2994">
            <v>33.51</v>
          </cell>
          <cell r="F2994">
            <v>39.01</v>
          </cell>
          <cell r="G2994">
            <v>0</v>
          </cell>
        </row>
        <row r="2995">
          <cell r="A2995" t="str">
            <v>91969</v>
          </cell>
          <cell r="B2995" t="str">
            <v>INTERRUPTOR PARALELO (3 MÓDULOS), 10A/250V, INCLUINDO SUPORTE E PLACA - FORNECIMENTO E INSTALAÇÃO. AF_03/2023</v>
          </cell>
          <cell r="C2995" t="str">
            <v>UN</v>
          </cell>
          <cell r="D2995">
            <v>84.03</v>
          </cell>
          <cell r="E2995">
            <v>38.71</v>
          </cell>
          <cell r="F2995">
            <v>45.32</v>
          </cell>
          <cell r="G2995">
            <v>0</v>
          </cell>
        </row>
        <row r="2996">
          <cell r="A2996" t="str">
            <v>91970</v>
          </cell>
          <cell r="B2996" t="str">
            <v>INTERRUPTOR SIMPLES (3 MÓDULOS) COM INTERRUPTOR PARALELO (1 MÓDULO), 10A/250V, SEM SUPORTE E SEM PLACA - FORNECIMENTO E INSTALAÇÃO. AF_03/2023</v>
          </cell>
          <cell r="C2996" t="str">
            <v>UN</v>
          </cell>
          <cell r="D2996">
            <v>75.92</v>
          </cell>
          <cell r="E2996">
            <v>33.82</v>
          </cell>
          <cell r="F2996">
            <v>42.1</v>
          </cell>
          <cell r="G2996">
            <v>0</v>
          </cell>
        </row>
        <row r="2997">
          <cell r="A2997" t="str">
            <v>91971</v>
          </cell>
          <cell r="B2997" t="str">
            <v>INTERRUPTOR SIMPLES (3 MÓDULOS) COM INTERRUPTOR PARALELO (1 MÓDULO), 10A/250V, INCLUINDO SUPORTE E PLACA - FORNECIMENTO E INSTALAÇÃO. AF_03/2023</v>
          </cell>
          <cell r="C2997" t="str">
            <v>UN</v>
          </cell>
          <cell r="D2997">
            <v>92.99</v>
          </cell>
          <cell r="E2997">
            <v>39.9</v>
          </cell>
          <cell r="F2997">
            <v>53.09</v>
          </cell>
          <cell r="G2997">
            <v>0</v>
          </cell>
        </row>
        <row r="2998">
          <cell r="A2998" t="str">
            <v>91972</v>
          </cell>
          <cell r="B2998" t="str">
            <v>INTERRUPTOR SIMPLES (2 MÓDULOS) COM INTERRUPTOR PARALELO (2 MÓDULOS), 10A/250V, SEM SUPORTE E SEM PLACA - FORNECIMENTO E INSTALAÇÃO. AF_03/2023</v>
          </cell>
          <cell r="C2998" t="str">
            <v>UN</v>
          </cell>
          <cell r="D2998">
            <v>82.66</v>
          </cell>
          <cell r="E2998">
            <v>37.29</v>
          </cell>
          <cell r="F2998">
            <v>45.37</v>
          </cell>
          <cell r="G2998">
            <v>0</v>
          </cell>
        </row>
        <row r="2999">
          <cell r="A2999" t="str">
            <v>91973</v>
          </cell>
          <cell r="B2999" t="str">
            <v>INTERRUPTOR SIMPLES (2 MÓDULOS) COM INTERRUPTOR PARALELO (2 MÓDULOS), 10A/250V, INCLUINDO SUPORTE E PLACA - FORNECIMENTO E INSTALAÇÃO. AF_03/2023</v>
          </cell>
          <cell r="C2999" t="str">
            <v>UN</v>
          </cell>
          <cell r="D2999">
            <v>99.73</v>
          </cell>
          <cell r="E2999">
            <v>43.38</v>
          </cell>
          <cell r="F2999">
            <v>56.35</v>
          </cell>
          <cell r="G2999">
            <v>0</v>
          </cell>
        </row>
        <row r="3000">
          <cell r="A3000" t="str">
            <v>91974</v>
          </cell>
          <cell r="B3000" t="str">
            <v>INTERRUPTOR SIMPLES (4 MÓDULOS), 10A/250V, SEM SUPORTE E SEM PLACA - FORNECIMENTO E INSTALAÇÃO. AF_03/2023</v>
          </cell>
          <cell r="C3000" t="str">
            <v>UN</v>
          </cell>
          <cell r="D3000">
            <v>69.22</v>
          </cell>
          <cell r="E3000">
            <v>30.35</v>
          </cell>
          <cell r="F3000">
            <v>38.869999999999997</v>
          </cell>
          <cell r="G3000">
            <v>0</v>
          </cell>
        </row>
        <row r="3001">
          <cell r="A3001" t="str">
            <v>91975</v>
          </cell>
          <cell r="B3001" t="str">
            <v>INTERRUPTOR SIMPLES (4 MÓDULOS), 10A/250V, INCLUINDO SUPORTE E PLACA - FORNECIMENTO E INSTALAÇÃO. AF_03/2023</v>
          </cell>
          <cell r="C3001" t="str">
            <v>UN</v>
          </cell>
          <cell r="D3001">
            <v>86.29</v>
          </cell>
          <cell r="E3001">
            <v>36.43</v>
          </cell>
          <cell r="F3001">
            <v>49.86</v>
          </cell>
          <cell r="G3001">
            <v>0</v>
          </cell>
        </row>
        <row r="3002">
          <cell r="A3002" t="str">
            <v>91976</v>
          </cell>
          <cell r="B3002" t="str">
            <v>INTERRUPTOR SIMPLES (6 MÓDULOS), 10A/250V, SEM SUPORTE E SEM PLACA - FORNECIMENTO E INSTALAÇÃO. AF_03/2023</v>
          </cell>
          <cell r="C3002" t="str">
            <v>UN</v>
          </cell>
          <cell r="D3002">
            <v>102.13</v>
          </cell>
          <cell r="E3002">
            <v>44.18</v>
          </cell>
          <cell r="F3002">
            <v>57.95</v>
          </cell>
          <cell r="G3002">
            <v>0</v>
          </cell>
        </row>
        <row r="3003">
          <cell r="A3003" t="str">
            <v>91977</v>
          </cell>
          <cell r="B3003" t="str">
            <v>INTERRUPTOR SIMPLES (6 MÓDULOS), 10A/250V, INCLUINDO SUPORTE E PLACA - FORNECIMENTO E INSTALAÇÃO. AF_03/2023</v>
          </cell>
          <cell r="C3003" t="str">
            <v>UN</v>
          </cell>
          <cell r="D3003">
            <v>119.2</v>
          </cell>
          <cell r="E3003">
            <v>50.27</v>
          </cell>
          <cell r="F3003">
            <v>68.930000000000007</v>
          </cell>
          <cell r="G3003">
            <v>0</v>
          </cell>
        </row>
        <row r="3004">
          <cell r="A3004" t="str">
            <v>91978</v>
          </cell>
          <cell r="B3004" t="str">
            <v>INTERRUPTOR INTERMEDIÁRIO (1 MÓDULO), 10A/250V, SEM SUPORTE E SEM PLACA - FORNECIMENTO E INSTALAÇÃO. AF_03/2023</v>
          </cell>
          <cell r="C3004" t="str">
            <v>UN</v>
          </cell>
          <cell r="D3004">
            <v>41.91</v>
          </cell>
          <cell r="E3004">
            <v>16.309999999999999</v>
          </cell>
          <cell r="F3004">
            <v>25.6</v>
          </cell>
          <cell r="G3004">
            <v>0</v>
          </cell>
        </row>
        <row r="3005">
          <cell r="A3005" t="str">
            <v>91979</v>
          </cell>
          <cell r="B3005" t="str">
            <v>INTERRUPTOR INTERMEDIÁRIO (1 MÓDULO), 10A/250V, INCLUINDO SUPORTE E PLACA - FORNECIMENTO E INSTALAÇÃO. AF_03/2023</v>
          </cell>
          <cell r="C3005" t="str">
            <v>UN</v>
          </cell>
          <cell r="D3005">
            <v>53.42</v>
          </cell>
          <cell r="E3005">
            <v>21.51</v>
          </cell>
          <cell r="F3005">
            <v>31.91</v>
          </cell>
          <cell r="G3005">
            <v>0</v>
          </cell>
        </row>
        <row r="3006">
          <cell r="A3006" t="str">
            <v>91980</v>
          </cell>
          <cell r="B3006" t="str">
            <v>INTERRUPTOR BIPOLAR (1 MÓDULO), 10A/250V, SEM SUPORTE E SEM PLACA - FORNECIMENTO E INSTALAÇÃO. AF_03/2023</v>
          </cell>
          <cell r="C3006" t="str">
            <v>UN</v>
          </cell>
          <cell r="D3006">
            <v>40.57</v>
          </cell>
          <cell r="E3006">
            <v>16.309999999999999</v>
          </cell>
          <cell r="F3006">
            <v>24.26</v>
          </cell>
          <cell r="G3006">
            <v>0</v>
          </cell>
        </row>
        <row r="3007">
          <cell r="A3007" t="str">
            <v>91981</v>
          </cell>
          <cell r="B3007" t="str">
            <v>INTERRUPTOR BIPOLAR (1 MÓDULO), 10A/250V, INCLUINDO SUPORTE E PLACA - FORNECIMENTO E INSTALAÇÃO. AF_03/2023</v>
          </cell>
          <cell r="C3007" t="str">
            <v>UN</v>
          </cell>
          <cell r="D3007">
            <v>52.08</v>
          </cell>
          <cell r="E3007">
            <v>21.51</v>
          </cell>
          <cell r="F3007">
            <v>30.57</v>
          </cell>
          <cell r="G3007">
            <v>0</v>
          </cell>
        </row>
        <row r="3008">
          <cell r="A3008" t="str">
            <v>91982</v>
          </cell>
          <cell r="B3008" t="str">
            <v>DIMMER ROTATIVO (1 MÓDULO), 220V/600W, SEM SUPORTE E SEM PLACA - FORNECIMENTO E INSTALAÇÃO. AF_03/2023</v>
          </cell>
          <cell r="C3008" t="str">
            <v>UN</v>
          </cell>
          <cell r="D3008">
            <v>97.19</v>
          </cell>
          <cell r="E3008">
            <v>9.4</v>
          </cell>
          <cell r="F3008">
            <v>87.79</v>
          </cell>
          <cell r="G3008">
            <v>0</v>
          </cell>
        </row>
        <row r="3009">
          <cell r="A3009" t="str">
            <v>91983</v>
          </cell>
          <cell r="B3009" t="str">
            <v>DIMMER ROTATIVO (1 MÓDULO), 220V/600W, INCLUINDO SUPORTE E PLACA - FORNECIMENTO E INSTALAÇÃO. AF_03/2023</v>
          </cell>
          <cell r="C3009" t="str">
            <v>UN</v>
          </cell>
          <cell r="D3009">
            <v>108.7</v>
          </cell>
          <cell r="E3009">
            <v>14.58</v>
          </cell>
          <cell r="F3009">
            <v>94.12</v>
          </cell>
          <cell r="G3009">
            <v>0</v>
          </cell>
        </row>
        <row r="3010">
          <cell r="A3010" t="str">
            <v>91984</v>
          </cell>
          <cell r="B3010" t="str">
            <v>INTERRUPTOR PULSADOR CAMPAINHA (1 MÓDULO), 10A/250V, SEM SUPORTE E SEM PLACA - FORNECIMENTO E INSTALAÇÃO. AF_03/2023</v>
          </cell>
          <cell r="C3010" t="str">
            <v>UN</v>
          </cell>
          <cell r="D3010">
            <v>18.37</v>
          </cell>
          <cell r="E3010">
            <v>9.4499999999999993</v>
          </cell>
          <cell r="F3010">
            <v>8.92</v>
          </cell>
          <cell r="G3010">
            <v>0</v>
          </cell>
        </row>
        <row r="3011">
          <cell r="A3011" t="str">
            <v>91985</v>
          </cell>
          <cell r="B3011" t="str">
            <v>INTERRUPTOR PULSADOR CAMPAINHA (1 MÓDULO), 10A/250V, INCLUINDO SUPORTE E PLACA - FORNECIMENTO E INSTALAÇÃO. AF_03/2023</v>
          </cell>
          <cell r="C3011" t="str">
            <v>UN</v>
          </cell>
          <cell r="D3011">
            <v>29.88</v>
          </cell>
          <cell r="E3011">
            <v>14.63</v>
          </cell>
          <cell r="F3011">
            <v>15.25</v>
          </cell>
          <cell r="G3011">
            <v>0</v>
          </cell>
        </row>
        <row r="3012">
          <cell r="A3012" t="str">
            <v>91986</v>
          </cell>
          <cell r="B3012" t="str">
            <v>CAMPAINHA CIGARRA (1 MÓDULO), 10A/250V, SEM SUPORTE E SEM PLACA - FORNECIMENTO E INSTALAÇÃO. AF_03/2023</v>
          </cell>
          <cell r="C3012" t="str">
            <v>UN</v>
          </cell>
          <cell r="D3012">
            <v>39.130000000000003</v>
          </cell>
          <cell r="E3012">
            <v>14.64</v>
          </cell>
          <cell r="F3012">
            <v>24.49</v>
          </cell>
          <cell r="G3012">
            <v>0</v>
          </cell>
        </row>
        <row r="3013">
          <cell r="A3013" t="str">
            <v>91987</v>
          </cell>
          <cell r="B3013" t="str">
            <v>CAMPAINHA CIGARRA (1 MÓDULO), 10A/250V, INCLUINDO SUPORTE E PLACA - FORNECIMENTO E INSTALAÇÃO. AF_03/2023</v>
          </cell>
          <cell r="C3013" t="str">
            <v>UN</v>
          </cell>
          <cell r="D3013">
            <v>50.64</v>
          </cell>
          <cell r="E3013">
            <v>19.829999999999998</v>
          </cell>
          <cell r="F3013">
            <v>30.81</v>
          </cell>
          <cell r="G3013">
            <v>0</v>
          </cell>
        </row>
        <row r="3014">
          <cell r="A3014" t="str">
            <v>91988</v>
          </cell>
          <cell r="B3014" t="str">
            <v>INTERRUPTOR PULSADOR MINUTERIA (1 MÓDULO), 10A/250V, SEM SUPORTE E SEM PLACA - FORNECIMENTO E INSTALAÇÃO. AF_03/2023</v>
          </cell>
          <cell r="C3014" t="str">
            <v>UN</v>
          </cell>
          <cell r="D3014">
            <v>22.88</v>
          </cell>
          <cell r="E3014">
            <v>9.43</v>
          </cell>
          <cell r="F3014">
            <v>13.45</v>
          </cell>
          <cell r="G3014">
            <v>0</v>
          </cell>
        </row>
        <row r="3015">
          <cell r="A3015" t="str">
            <v>91989</v>
          </cell>
          <cell r="B3015" t="str">
            <v>INTERRUPTOR PULSADOR MINUTERIA (1 MÓDULO), 10A/250V, INCLUINDO SUPORTE E PLACA - FORNECIMENTO E INSTALAÇÃO. AF_03/2023</v>
          </cell>
          <cell r="C3015" t="str">
            <v>UN</v>
          </cell>
          <cell r="D3015">
            <v>34.39</v>
          </cell>
          <cell r="E3015">
            <v>14.62</v>
          </cell>
          <cell r="F3015">
            <v>19.77</v>
          </cell>
          <cell r="G3015">
            <v>0</v>
          </cell>
        </row>
        <row r="3016">
          <cell r="A3016" t="str">
            <v>91990</v>
          </cell>
          <cell r="B3016" t="str">
            <v>TOMADA ALTA DE EMBUTIR (1 MÓDULO), 2P+T 10 A, SEM SUPORTE E SEM PLACA - FORNECIMENTO E INSTALAÇÃO. AF_03/2023</v>
          </cell>
          <cell r="C3016" t="str">
            <v>UN</v>
          </cell>
          <cell r="D3016">
            <v>35.06</v>
          </cell>
          <cell r="E3016">
            <v>20.76</v>
          </cell>
          <cell r="F3016">
            <v>14.3</v>
          </cell>
          <cell r="G3016">
            <v>0</v>
          </cell>
        </row>
        <row r="3017">
          <cell r="A3017" t="str">
            <v>91991</v>
          </cell>
          <cell r="B3017" t="str">
            <v>TOMADA ALTA DE EMBUTIR (1 MÓDULO), 2P+T 20 A, SEM SUPORTE E SEM PLACA - FORNECIMENTO E INSTALAÇÃO. AF_03/2023</v>
          </cell>
          <cell r="C3017" t="str">
            <v>UN</v>
          </cell>
          <cell r="D3017">
            <v>37.5</v>
          </cell>
          <cell r="E3017">
            <v>20.76</v>
          </cell>
          <cell r="F3017">
            <v>16.739999999999998</v>
          </cell>
          <cell r="G3017">
            <v>0</v>
          </cell>
        </row>
        <row r="3018">
          <cell r="A3018" t="str">
            <v>91992</v>
          </cell>
          <cell r="B3018" t="str">
            <v>TOMADA ALTA DE EMBUTIR (1 MÓDULO), 2P+T 10 A, INCLUINDO SUPORTE E PLACA - FORNECIMENTO E INSTALAÇÃO. AF_03/2023</v>
          </cell>
          <cell r="C3018" t="str">
            <v>UN</v>
          </cell>
          <cell r="D3018">
            <v>46.57</v>
          </cell>
          <cell r="E3018">
            <v>25.96</v>
          </cell>
          <cell r="F3018">
            <v>20.61</v>
          </cell>
          <cell r="G3018">
            <v>0</v>
          </cell>
        </row>
        <row r="3019">
          <cell r="A3019" t="str">
            <v>91993</v>
          </cell>
          <cell r="B3019" t="str">
            <v>TOMADA ALTA DE EMBUTIR (1 MÓDULO), 2P+T 20 A, INCLUINDO SUPORTE E PLACA - FORNECIMENTO E INSTALAÇÃO. AF_03/2023</v>
          </cell>
          <cell r="C3019" t="str">
            <v>UN</v>
          </cell>
          <cell r="D3019">
            <v>49.01</v>
          </cell>
          <cell r="E3019">
            <v>25.96</v>
          </cell>
          <cell r="F3019">
            <v>23.05</v>
          </cell>
          <cell r="G3019">
            <v>0</v>
          </cell>
        </row>
        <row r="3020">
          <cell r="A3020" t="str">
            <v>91994</v>
          </cell>
          <cell r="B3020" t="str">
            <v>TOMADA MÉDIA DE EMBUTIR (1 MÓDULO), 2P+T 10 A, SEM SUPORTE E SEM PLACA - FORNECIMENTO E INSTALAÇÃO. AF_03/2023</v>
          </cell>
          <cell r="C3020" t="str">
            <v>UN</v>
          </cell>
          <cell r="D3020">
            <v>25.05</v>
          </cell>
          <cell r="E3020">
            <v>12.87</v>
          </cell>
          <cell r="F3020">
            <v>12.18</v>
          </cell>
          <cell r="G3020">
            <v>0</v>
          </cell>
        </row>
        <row r="3021">
          <cell r="A3021" t="str">
            <v>91995</v>
          </cell>
          <cell r="B3021" t="str">
            <v>TOMADA MÉDIA DE EMBUTIR (1 MÓDULO), 2P+T 20 A, SEM SUPORTE E SEM PLACA - FORNECIMENTO E INSTALAÇÃO. AF_03/2023</v>
          </cell>
          <cell r="C3021" t="str">
            <v>UN</v>
          </cell>
          <cell r="D3021">
            <v>27.49</v>
          </cell>
          <cell r="E3021">
            <v>12.85</v>
          </cell>
          <cell r="F3021">
            <v>14.64</v>
          </cell>
          <cell r="G3021">
            <v>0</v>
          </cell>
        </row>
        <row r="3022">
          <cell r="A3022" t="str">
            <v>91996</v>
          </cell>
          <cell r="B3022" t="str">
            <v>TOMADA MÉDIA DE EMBUTIR (1 MÓDULO), 2P+T 10 A, INCLUINDO SUPORTE E PLACA - FORNECIMENTO E INSTALAÇÃO. AF_03/2023</v>
          </cell>
          <cell r="C3022" t="str">
            <v>UN</v>
          </cell>
          <cell r="D3022">
            <v>36.56</v>
          </cell>
          <cell r="E3022">
            <v>18.05</v>
          </cell>
          <cell r="F3022">
            <v>18.510000000000002</v>
          </cell>
          <cell r="G3022">
            <v>0</v>
          </cell>
        </row>
        <row r="3023">
          <cell r="A3023" t="str">
            <v>91997</v>
          </cell>
          <cell r="B3023" t="str">
            <v>TOMADA MÉDIA DE EMBUTIR (1 MÓDULO), 2P+T 20 A, INCLUINDO SUPORTE E PLACA - FORNECIMENTO E INSTALAÇÃO. AF_03/2023</v>
          </cell>
          <cell r="C3023" t="str">
            <v>UN</v>
          </cell>
          <cell r="D3023">
            <v>39</v>
          </cell>
          <cell r="E3023">
            <v>18.05</v>
          </cell>
          <cell r="F3023">
            <v>20.95</v>
          </cell>
          <cell r="G3023">
            <v>0</v>
          </cell>
        </row>
        <row r="3024">
          <cell r="A3024" t="str">
            <v>91998</v>
          </cell>
          <cell r="B3024" t="str">
            <v>TOMADA BAIXA DE EMBUTIR (1 MÓDULO), 2P+T 10 A, SEM SUPORTE E SEM PLACA - FORNECIMENTO E INSTALAÇÃO. AF_03/2023</v>
          </cell>
          <cell r="C3024" t="str">
            <v>UN</v>
          </cell>
          <cell r="D3024">
            <v>21.18</v>
          </cell>
          <cell r="E3024">
            <v>9.83</v>
          </cell>
          <cell r="F3024">
            <v>11.35</v>
          </cell>
          <cell r="G3024">
            <v>0</v>
          </cell>
        </row>
        <row r="3025">
          <cell r="A3025" t="str">
            <v>91999</v>
          </cell>
          <cell r="B3025" t="str">
            <v>TOMADA BAIXA DE EMBUTIR (1 MÓDULO), 2P+T 20 A, SEM SUPORTE E SEM PLACA - FORNECIMENTO E INSTALAÇÃO. AF_03/2023</v>
          </cell>
          <cell r="C3025" t="str">
            <v>UN</v>
          </cell>
          <cell r="D3025">
            <v>23.62</v>
          </cell>
          <cell r="E3025">
            <v>9.83</v>
          </cell>
          <cell r="F3025">
            <v>13.79</v>
          </cell>
          <cell r="G3025">
            <v>0</v>
          </cell>
        </row>
        <row r="3026">
          <cell r="A3026" t="str">
            <v>92000</v>
          </cell>
          <cell r="B3026" t="str">
            <v>TOMADA BAIXA DE EMBUTIR (1 MÓDULO), 2P+T 10 A, INCLUINDO SUPORTE E PLACA - FORNECIMENTO E INSTALAÇÃO. AF_03/2023</v>
          </cell>
          <cell r="C3026" t="str">
            <v>UN</v>
          </cell>
          <cell r="D3026">
            <v>32.69</v>
          </cell>
          <cell r="E3026">
            <v>15.03</v>
          </cell>
          <cell r="F3026">
            <v>17.66</v>
          </cell>
          <cell r="G3026">
            <v>0</v>
          </cell>
        </row>
        <row r="3027">
          <cell r="A3027" t="str">
            <v>92001</v>
          </cell>
          <cell r="B3027" t="str">
            <v>TOMADA BAIXA DE EMBUTIR (1 MÓDULO), 2P+T 20 A, INCLUINDO SUPORTE E PLACA - FORNECIMENTO E INSTALAÇÃO. AF_03/2023</v>
          </cell>
          <cell r="C3027" t="str">
            <v>UN</v>
          </cell>
          <cell r="D3027">
            <v>35.130000000000003</v>
          </cell>
          <cell r="E3027">
            <v>15.02</v>
          </cell>
          <cell r="F3027">
            <v>20.11</v>
          </cell>
          <cell r="G3027">
            <v>0</v>
          </cell>
        </row>
        <row r="3028">
          <cell r="A3028" t="str">
            <v>92002</v>
          </cell>
          <cell r="B3028" t="str">
            <v>TOMADA MÉDIA DE EMBUTIR (2 MÓDULOS), 2P+T 10 A, SEM SUPORTE E SEM PLACA - FORNECIMENTO E INSTALAÇÃO. AF_03/2023</v>
          </cell>
          <cell r="C3028" t="str">
            <v>UN</v>
          </cell>
          <cell r="D3028">
            <v>46.92</v>
          </cell>
          <cell r="E3028">
            <v>23.21</v>
          </cell>
          <cell r="F3028">
            <v>23.71</v>
          </cell>
          <cell r="G3028">
            <v>0</v>
          </cell>
        </row>
        <row r="3029">
          <cell r="A3029" t="str">
            <v>92003</v>
          </cell>
          <cell r="B3029" t="str">
            <v>TOMADA MÉDIA DE EMBUTIR (2 MÓDULOS), 2P+T 20 A, SEM SUPORTE E SEM PLACA - FORNECIMENTO E INSTALAÇÃO. AF_03/2023</v>
          </cell>
          <cell r="C3029" t="str">
            <v>UN</v>
          </cell>
          <cell r="D3029">
            <v>51.8</v>
          </cell>
          <cell r="E3029">
            <v>23.21</v>
          </cell>
          <cell r="F3029">
            <v>28.59</v>
          </cell>
          <cell r="G3029">
            <v>0</v>
          </cell>
        </row>
        <row r="3030">
          <cell r="A3030" t="str">
            <v>92004</v>
          </cell>
          <cell r="B3030" t="str">
            <v>TOMADA MÉDIA DE EMBUTIR (2 MÓDULOS), 2P+T 10 A, INCLUINDO SUPORTE E PLACA - FORNECIMENTO E INSTALAÇÃO. AF_03/2023</v>
          </cell>
          <cell r="C3030" t="str">
            <v>UN</v>
          </cell>
          <cell r="D3030">
            <v>58.43</v>
          </cell>
          <cell r="E3030">
            <v>28.41</v>
          </cell>
          <cell r="F3030">
            <v>30.02</v>
          </cell>
          <cell r="G3030">
            <v>0</v>
          </cell>
        </row>
        <row r="3031">
          <cell r="A3031" t="str">
            <v>92005</v>
          </cell>
          <cell r="B3031" t="str">
            <v>TOMADA MÉDIA DE EMBUTIR (2 MÓDULOS), 2P+T 20 A, INCLUINDO SUPORTE E PLACA - FORNECIMENTO E INSTALAÇÃO. AF_03/2023</v>
          </cell>
          <cell r="C3031" t="str">
            <v>UN</v>
          </cell>
          <cell r="D3031">
            <v>63.31</v>
          </cell>
          <cell r="E3031">
            <v>28.4</v>
          </cell>
          <cell r="F3031">
            <v>34.909999999999997</v>
          </cell>
          <cell r="G3031">
            <v>0</v>
          </cell>
        </row>
        <row r="3032">
          <cell r="A3032" t="str">
            <v>92006</v>
          </cell>
          <cell r="B3032" t="str">
            <v>TOMADA BAIXA DE EMBUTIR (2 MÓDULOS), 2P+T 10 A, SEM SUPORTE E SEM PLACA - FORNECIMENTO E INSTALAÇÃO. AF_03/2023</v>
          </cell>
          <cell r="C3032" t="str">
            <v>UN</v>
          </cell>
          <cell r="D3032">
            <v>39.130000000000003</v>
          </cell>
          <cell r="E3032">
            <v>17.09</v>
          </cell>
          <cell r="F3032">
            <v>22.04</v>
          </cell>
          <cell r="G3032">
            <v>0</v>
          </cell>
        </row>
        <row r="3033">
          <cell r="A3033" t="str">
            <v>92007</v>
          </cell>
          <cell r="B3033" t="str">
            <v>TOMADA BAIXA DE EMBUTIR (2 MÓDULOS), 2P+T 20 A, SEM SUPORTE E SEM PLACA - FORNECIMENTO E INSTALAÇÃO. AF_03/2023</v>
          </cell>
          <cell r="C3033" t="str">
            <v>UN</v>
          </cell>
          <cell r="D3033">
            <v>44.01</v>
          </cell>
          <cell r="E3033">
            <v>17.09</v>
          </cell>
          <cell r="F3033">
            <v>26.92</v>
          </cell>
          <cell r="G3033">
            <v>0</v>
          </cell>
        </row>
        <row r="3034">
          <cell r="A3034" t="str">
            <v>92008</v>
          </cell>
          <cell r="B3034" t="str">
            <v>TOMADA BAIXA DE EMBUTIR (2 MÓDULOS), 2P+T 10 A, INCLUINDO SUPORTE E PLACA - FORNECIMENTO E INSTALAÇÃO. AF_03/2023</v>
          </cell>
          <cell r="C3034" t="str">
            <v>UN</v>
          </cell>
          <cell r="D3034">
            <v>50.64</v>
          </cell>
          <cell r="E3034">
            <v>22.29</v>
          </cell>
          <cell r="F3034">
            <v>28.35</v>
          </cell>
          <cell r="G3034">
            <v>0</v>
          </cell>
        </row>
        <row r="3035">
          <cell r="A3035" t="str">
            <v>92009</v>
          </cell>
          <cell r="B3035" t="str">
            <v>TOMADA BAIXA DE EMBUTIR (2 MÓDULOS), 2P+T 20 A, INCLUINDO SUPORTE E PLACA - FORNECIMENTO E INSTALAÇÃO. AF_03/2023</v>
          </cell>
          <cell r="C3035" t="str">
            <v>UN</v>
          </cell>
          <cell r="D3035">
            <v>55.52</v>
          </cell>
          <cell r="E3035">
            <v>22.29</v>
          </cell>
          <cell r="F3035">
            <v>33.229999999999997</v>
          </cell>
          <cell r="G3035">
            <v>0</v>
          </cell>
        </row>
        <row r="3036">
          <cell r="A3036" t="str">
            <v>92010</v>
          </cell>
          <cell r="B3036" t="str">
            <v>TOMADA MÉDIA DE EMBUTIR (3 MÓDULOS), 2P+T 10 A, SEM SUPORTE E SEM PLACA - FORNECIMENTO E INSTALAÇÃO. AF_03/2023</v>
          </cell>
          <cell r="C3036" t="str">
            <v>UN</v>
          </cell>
          <cell r="D3036">
            <v>68.739999999999995</v>
          </cell>
          <cell r="E3036">
            <v>33.51</v>
          </cell>
          <cell r="F3036">
            <v>35.229999999999997</v>
          </cell>
          <cell r="G3036">
            <v>0</v>
          </cell>
        </row>
        <row r="3037">
          <cell r="A3037" t="str">
            <v>92011</v>
          </cell>
          <cell r="B3037" t="str">
            <v>TOMADA MÉDIA DE EMBUTIR (3 MÓDULOS), 2P+T 20 A, SEM SUPORTE E SEM PLACA - FORNECIMENTO E INSTALAÇÃO. AF_03/2023</v>
          </cell>
          <cell r="C3037" t="str">
            <v>UN</v>
          </cell>
          <cell r="D3037">
            <v>76.06</v>
          </cell>
          <cell r="E3037">
            <v>33.51</v>
          </cell>
          <cell r="F3037">
            <v>42.55</v>
          </cell>
          <cell r="G3037">
            <v>0</v>
          </cell>
        </row>
        <row r="3038">
          <cell r="A3038" t="str">
            <v>92012</v>
          </cell>
          <cell r="B3038" t="str">
            <v>TOMADA MÉDIA DE EMBUTIR (3 MÓDULOS), 2P+T 10 A, INCLUINDO SUPORTE E PLACA - FORNECIMENTO E INSTALAÇÃO. AF_03/2023</v>
          </cell>
          <cell r="C3038" t="str">
            <v>UN</v>
          </cell>
          <cell r="D3038">
            <v>80.25</v>
          </cell>
          <cell r="E3038">
            <v>38.71</v>
          </cell>
          <cell r="F3038">
            <v>41.54</v>
          </cell>
          <cell r="G3038">
            <v>0</v>
          </cell>
        </row>
        <row r="3039">
          <cell r="A3039" t="str">
            <v>92013</v>
          </cell>
          <cell r="B3039" t="str">
            <v>TOMADA MÉDIA DE EMBUTIR (3 MÓDULOS), 2P+T 20 A, INCLUINDO SUPORTE E PLACA - FORNECIMENTO E INSTALAÇÃO. AF_03/2023</v>
          </cell>
          <cell r="C3039" t="str">
            <v>UN</v>
          </cell>
          <cell r="D3039">
            <v>87.57</v>
          </cell>
          <cell r="E3039">
            <v>38.71</v>
          </cell>
          <cell r="F3039">
            <v>48.86</v>
          </cell>
          <cell r="G3039">
            <v>0</v>
          </cell>
        </row>
        <row r="3040">
          <cell r="A3040" t="str">
            <v>92014</v>
          </cell>
          <cell r="B3040" t="str">
            <v>TOMADA BAIXA DE EMBUTIR (3 MÓDULOS), 2P+T 10 A, SEM SUPORTE E SEM PLACA - FORNECIMENTO E INSTALAÇÃO. AF_03/2023</v>
          </cell>
          <cell r="C3040" t="str">
            <v>UN</v>
          </cell>
          <cell r="D3040">
            <v>57.08</v>
          </cell>
          <cell r="E3040">
            <v>24.35</v>
          </cell>
          <cell r="F3040">
            <v>32.729999999999997</v>
          </cell>
          <cell r="G3040">
            <v>0</v>
          </cell>
        </row>
        <row r="3041">
          <cell r="A3041" t="str">
            <v>92015</v>
          </cell>
          <cell r="B3041" t="str">
            <v>TOMADA BAIXA DE EMBUTIR (3 MÓDULOS), 2P+T 20 A, SEM SUPORTE E SEM PLACA - FORNECIMENTO E INSTALAÇÃO. AF_03/2023</v>
          </cell>
          <cell r="C3041" t="str">
            <v>UN</v>
          </cell>
          <cell r="D3041">
            <v>64.400000000000006</v>
          </cell>
          <cell r="E3041">
            <v>24.35</v>
          </cell>
          <cell r="F3041">
            <v>40.049999999999997</v>
          </cell>
          <cell r="G3041">
            <v>0</v>
          </cell>
        </row>
        <row r="3042">
          <cell r="A3042" t="str">
            <v>92016</v>
          </cell>
          <cell r="B3042" t="str">
            <v>TOMADA BAIXA DE EMBUTIR (3 MÓDULOS), 2P+T 10 A, INCLUINDO SUPORTE E PLACA - FORNECIMENTO E INSTALAÇÃO. AF_03/2023</v>
          </cell>
          <cell r="C3042" t="str">
            <v>UN</v>
          </cell>
          <cell r="D3042">
            <v>68.59</v>
          </cell>
          <cell r="E3042">
            <v>29.55</v>
          </cell>
          <cell r="F3042">
            <v>39.04</v>
          </cell>
          <cell r="G3042">
            <v>0</v>
          </cell>
        </row>
        <row r="3043">
          <cell r="A3043" t="str">
            <v>92017</v>
          </cell>
          <cell r="B3043" t="str">
            <v>TOMADA BAIXA DE EMBUTIR (3 MÓDULOS), 2P+T 20 A, INCLUINDO SUPORTE E PLACA - FORNECIMENTO E INSTALAÇÃO. AF_03/2023</v>
          </cell>
          <cell r="C3043" t="str">
            <v>UN</v>
          </cell>
          <cell r="D3043">
            <v>75.91</v>
          </cell>
          <cell r="E3043">
            <v>29.54</v>
          </cell>
          <cell r="F3043">
            <v>46.37</v>
          </cell>
          <cell r="G3043">
            <v>0</v>
          </cell>
        </row>
        <row r="3044">
          <cell r="A3044" t="str">
            <v>92018</v>
          </cell>
          <cell r="B3044" t="str">
            <v>TOMADA BAIXA DE EMBUTIR (4 MÓDULOS), 2P+T 10 A, SEM SUPORTE E SEM PLACA - FORNECIMENTO E INSTALAÇÃO. AF_03/2023</v>
          </cell>
          <cell r="C3044" t="str">
            <v>UN</v>
          </cell>
          <cell r="D3044">
            <v>75.59</v>
          </cell>
          <cell r="E3044">
            <v>32.049999999999997</v>
          </cell>
          <cell r="F3044">
            <v>43.54</v>
          </cell>
          <cell r="G3044">
            <v>0</v>
          </cell>
        </row>
        <row r="3045">
          <cell r="A3045" t="str">
            <v>92019</v>
          </cell>
          <cell r="B3045" t="str">
            <v>TOMADA BAIXA DE EMBUTIR (4 MÓDULOS), 2P+T 10 A, INCLUINDO SUPORTE E PLACA - FORNECIMENTO E INSTALAÇÃO. AF_03/2023</v>
          </cell>
          <cell r="C3045" t="str">
            <v>UN</v>
          </cell>
          <cell r="D3045">
            <v>92.66</v>
          </cell>
          <cell r="E3045">
            <v>38.14</v>
          </cell>
          <cell r="F3045">
            <v>54.52</v>
          </cell>
          <cell r="G3045">
            <v>0</v>
          </cell>
        </row>
        <row r="3046">
          <cell r="A3046" t="str">
            <v>92020</v>
          </cell>
          <cell r="B3046" t="str">
            <v>TOMADA BAIXA DE EMBUTIR (6 MÓDULOS), 2P+T 10 A, SEM SUPORTE E SEM PLACA - FORNECIMENTO E INSTALAÇÃO. AF_03/2023</v>
          </cell>
          <cell r="C3046" t="str">
            <v>UN</v>
          </cell>
          <cell r="D3046">
            <v>111.74</v>
          </cell>
          <cell r="E3046">
            <v>46.78</v>
          </cell>
          <cell r="F3046">
            <v>64.959999999999994</v>
          </cell>
          <cell r="G3046">
            <v>0</v>
          </cell>
        </row>
        <row r="3047">
          <cell r="A3047" t="str">
            <v>92021</v>
          </cell>
          <cell r="B3047" t="str">
            <v>TOMADA BAIXA DE EMBUTIR (6 MÓDULOS), 2P+T 10 A, INCLUINDO SUPORTE E PLACA - FORNECIMENTO E INSTALAÇÃO. AF_03/2023</v>
          </cell>
          <cell r="C3047" t="str">
            <v>UN</v>
          </cell>
          <cell r="D3047">
            <v>128.81</v>
          </cell>
          <cell r="E3047">
            <v>52.87</v>
          </cell>
          <cell r="F3047">
            <v>75.94</v>
          </cell>
          <cell r="G3047">
            <v>0</v>
          </cell>
        </row>
        <row r="3048">
          <cell r="A3048" t="str">
            <v>92022</v>
          </cell>
          <cell r="B3048" t="str">
            <v>INTERRUPTOR SIMPLES (1 MÓDULO) COM 1 TOMADA DE EMBUTIR 2P+T 10 A, SEM SUPORTE E SEM PLACA - FORNECIMENTO E INSTALAÇÃO. AF_03/2023</v>
          </cell>
          <cell r="C3048" t="str">
            <v>UN</v>
          </cell>
          <cell r="D3048">
            <v>41.44</v>
          </cell>
          <cell r="E3048">
            <v>19.73</v>
          </cell>
          <cell r="F3048">
            <v>21.71</v>
          </cell>
          <cell r="G3048">
            <v>0</v>
          </cell>
        </row>
        <row r="3049">
          <cell r="A3049" t="str">
            <v>92023</v>
          </cell>
          <cell r="B3049" t="str">
            <v>INTERRUPTOR SIMPLES (1 MÓDULO) COM 1 TOMADA DE EMBUTIR 2P+T 10 A, INCLUINDO SUPORTE E PLACA - FORNECIMENTO E INSTALAÇÃO. AF_03/2023</v>
          </cell>
          <cell r="C3049" t="str">
            <v>UN</v>
          </cell>
          <cell r="D3049">
            <v>52.95</v>
          </cell>
          <cell r="E3049">
            <v>24.93</v>
          </cell>
          <cell r="F3049">
            <v>28.02</v>
          </cell>
          <cell r="G3049">
            <v>0</v>
          </cell>
        </row>
        <row r="3050">
          <cell r="A3050" t="str">
            <v>92024</v>
          </cell>
          <cell r="B3050" t="str">
            <v>INTERRUPTOR SIMPLES (1 MÓDULO) COM 2 TOMADAS DE EMBUTIR 2P+T 10 A, SEM SUPORTE E SEM PLACA - FORNECIMENTO E INSTALAÇÃO. AF_03/2023</v>
          </cell>
          <cell r="C3050" t="str">
            <v>UN</v>
          </cell>
          <cell r="D3050">
            <v>63.3</v>
          </cell>
          <cell r="E3050">
            <v>30.06</v>
          </cell>
          <cell r="F3050">
            <v>33.24</v>
          </cell>
          <cell r="G3050">
            <v>0</v>
          </cell>
        </row>
        <row r="3051">
          <cell r="A3051" t="str">
            <v>92025</v>
          </cell>
          <cell r="B3051" t="str">
            <v>INTERRUPTOR SIMPLES (1 MÓDULO) COM 2 TOMADAS DE EMBUTIR 2P+T 10 A, INCLUINDO SUPORTE E PLACA - FORNECIMENTO E INSTALAÇÃO. AF_03/2023</v>
          </cell>
          <cell r="C3051" t="str">
            <v>UN</v>
          </cell>
          <cell r="D3051">
            <v>74.81</v>
          </cell>
          <cell r="E3051">
            <v>35.26</v>
          </cell>
          <cell r="F3051">
            <v>39.549999999999997</v>
          </cell>
          <cell r="G3051">
            <v>0</v>
          </cell>
        </row>
        <row r="3052">
          <cell r="A3052" t="str">
            <v>92026</v>
          </cell>
          <cell r="B3052" t="str">
            <v>INTERRUPTOR SIMPLES (2 MÓDULOS) COM 1 TOMADA DE EMBUTIR 2P+T 10 A, SEM SUPORTE E SEM PLACA - FORNECIMENTO E INSTALAÇÃO. AF_03/2023</v>
          </cell>
          <cell r="C3052" t="str">
            <v>UN</v>
          </cell>
          <cell r="D3052">
            <v>57.87</v>
          </cell>
          <cell r="E3052">
            <v>26.62</v>
          </cell>
          <cell r="F3052">
            <v>31.25</v>
          </cell>
          <cell r="G3052">
            <v>0</v>
          </cell>
        </row>
        <row r="3053">
          <cell r="A3053" t="str">
            <v>92027</v>
          </cell>
          <cell r="B3053" t="str">
            <v>INTERRUPTOR SIMPLES (2 MÓDULOS) COM 1 TOMADA DE EMBUTIR 2P+T 10 A, INCLUINDO SUPORTE E PLACA - FORNECIMENTO E INSTALAÇÃO. AF_03/2023</v>
          </cell>
          <cell r="C3053" t="str">
            <v>UN</v>
          </cell>
          <cell r="D3053">
            <v>69.38</v>
          </cell>
          <cell r="E3053">
            <v>31.82</v>
          </cell>
          <cell r="F3053">
            <v>37.56</v>
          </cell>
          <cell r="G3053">
            <v>0</v>
          </cell>
        </row>
        <row r="3054">
          <cell r="A3054" t="str">
            <v>92028</v>
          </cell>
          <cell r="B3054" t="str">
            <v>INTERRUPTOR PARALELO (1 MÓDULO) COM 1 TOMADA DE EMBUTIR 2P+T 10 A, SEM SUPORTE E SEM PLACA - FORNECIMENTO E INSTALAÇÃO. AF_03/2023</v>
          </cell>
          <cell r="C3054" t="str">
            <v>UN</v>
          </cell>
          <cell r="D3054">
            <v>48.18</v>
          </cell>
          <cell r="E3054">
            <v>23.21</v>
          </cell>
          <cell r="F3054">
            <v>24.97</v>
          </cell>
          <cell r="G3054">
            <v>0</v>
          </cell>
        </row>
        <row r="3055">
          <cell r="A3055" t="str">
            <v>92029</v>
          </cell>
          <cell r="B3055" t="str">
            <v>INTERRUPTOR PARALELO (1 MÓDULO) COM 1 TOMADA DE EMBUTIR 2P+T 10 A, INCLUINDO SUPORTE E PLACA - FORNECIMENTO E INSTALAÇÃO. AF_03/2023</v>
          </cell>
          <cell r="C3055" t="str">
            <v>UN</v>
          </cell>
          <cell r="D3055">
            <v>59.69</v>
          </cell>
          <cell r="E3055">
            <v>28.41</v>
          </cell>
          <cell r="F3055">
            <v>31.28</v>
          </cell>
          <cell r="G3055">
            <v>0</v>
          </cell>
        </row>
        <row r="3056">
          <cell r="A3056" t="str">
            <v>92030</v>
          </cell>
          <cell r="B3056" t="str">
            <v>INTERRUPTOR PARALELO (1 MÓDULO) COM 2 TOMADAS DE EMBUTIR 2P+T 10 A, SEM SUPORTE E SEM PLACA - FORNECIMENTO E INSTALAÇÃO. AF_03/2023</v>
          </cell>
          <cell r="C3056" t="str">
            <v>UN</v>
          </cell>
          <cell r="D3056">
            <v>70</v>
          </cell>
          <cell r="E3056">
            <v>33.51</v>
          </cell>
          <cell r="F3056">
            <v>36.49</v>
          </cell>
          <cell r="G3056">
            <v>0</v>
          </cell>
        </row>
        <row r="3057">
          <cell r="A3057" t="str">
            <v>92031</v>
          </cell>
          <cell r="B3057" t="str">
            <v>INTERRUPTOR PARALELO (1 MÓDULO) COM 2 TOMADAS DE EMBUTIR 2P+T 10 A, INCLUINDO SUPORTE E PLACA - FORNECIMENTO E INSTALAÇÃO. AF_03/2023</v>
          </cell>
          <cell r="C3057" t="str">
            <v>UN</v>
          </cell>
          <cell r="D3057">
            <v>81.510000000000005</v>
          </cell>
          <cell r="E3057">
            <v>38.71</v>
          </cell>
          <cell r="F3057">
            <v>42.8</v>
          </cell>
          <cell r="G3057">
            <v>0</v>
          </cell>
        </row>
        <row r="3058">
          <cell r="A3058" t="str">
            <v>92032</v>
          </cell>
          <cell r="B3058" t="str">
            <v>INTERRUPTOR PARALELO (2 MÓDULOS) COM 1 TOMADA DE EMBUTIR 2P+T 10 A, SEM SUPORTE E SEM PLACA - FORNECIMENTO E INSTALAÇÃO. AF_03/2023</v>
          </cell>
          <cell r="C3058" t="str">
            <v>UN</v>
          </cell>
          <cell r="D3058">
            <v>71.260000000000005</v>
          </cell>
          <cell r="E3058">
            <v>33.51</v>
          </cell>
          <cell r="F3058">
            <v>37.75</v>
          </cell>
          <cell r="G3058">
            <v>0</v>
          </cell>
        </row>
        <row r="3059">
          <cell r="A3059" t="str">
            <v>92033</v>
          </cell>
          <cell r="B3059" t="str">
            <v>INTERRUPTOR PARALELO (2 MÓDULOS) COM 1 TOMADA DE EMBUTIR 2P+T 10 A, INCLUINDO SUPORTE E PLACA - FORNECIMENTO E INSTALAÇÃO. AF_03/2023</v>
          </cell>
          <cell r="C3059" t="str">
            <v>UN</v>
          </cell>
          <cell r="D3059">
            <v>82.77</v>
          </cell>
          <cell r="E3059">
            <v>38.71</v>
          </cell>
          <cell r="F3059">
            <v>44.06</v>
          </cell>
          <cell r="G3059">
            <v>0</v>
          </cell>
        </row>
        <row r="3060">
          <cell r="A3060" t="str">
            <v>92034</v>
          </cell>
          <cell r="B3060" t="str">
            <v>INTERRUPTOR SIMPLES (1 MÓDULO), INTERRUPTOR PARALELO (1 MÓDULO) E 1 TOMADA DE EMBUTIR 2P+T 10 A, SEM SUPORTE E SEM PLACA - FORNECIMENTO E INSTALAÇÃO. AF_03/2023</v>
          </cell>
          <cell r="C3060" t="str">
            <v>UN</v>
          </cell>
          <cell r="D3060">
            <v>64.56</v>
          </cell>
          <cell r="E3060">
            <v>30.06</v>
          </cell>
          <cell r="F3060">
            <v>34.5</v>
          </cell>
          <cell r="G3060">
            <v>0</v>
          </cell>
        </row>
        <row r="3061">
          <cell r="A3061" t="str">
            <v>92035</v>
          </cell>
          <cell r="B3061" t="str">
            <v>INTERRUPTOR SIMPLES (1 MÓDULO), INTERRUPTOR PARALELO (1 MÓDULO) E 1 TOMADA DE EMBUTIR 2P+T 10 A, INCLUINDO SUPORTE E PLACA - FORNECIMENTO E INSTALAÇÃO. AF_03/2023</v>
          </cell>
          <cell r="C3061" t="str">
            <v>UN</v>
          </cell>
          <cell r="D3061">
            <v>76.069999999999993</v>
          </cell>
          <cell r="E3061">
            <v>35.26</v>
          </cell>
          <cell r="F3061">
            <v>40.81</v>
          </cell>
          <cell r="G3061">
            <v>0</v>
          </cell>
        </row>
        <row r="3062">
          <cell r="A3062" t="str">
            <v>97583</v>
          </cell>
          <cell r="B3062" t="str">
            <v>LUMINÁRIA TIPO CALHA, DE SOBREPOR, COM 1 LÂMPADA TUBULAR FLUORESCENTE DE 18 W, COM REATOR DE PARTIDA RÁPIDA - FORNECIMENTO E INSTALAÇÃO. AF_02/2020</v>
          </cell>
          <cell r="C3062" t="str">
            <v>UN</v>
          </cell>
          <cell r="D3062">
            <v>83.61</v>
          </cell>
          <cell r="E3062">
            <v>10.81</v>
          </cell>
          <cell r="F3062">
            <v>72.8</v>
          </cell>
          <cell r="G3062">
            <v>0</v>
          </cell>
        </row>
        <row r="3063">
          <cell r="A3063" t="str">
            <v>97584</v>
          </cell>
          <cell r="B3063" t="str">
            <v>LUMINÁRIA TIPO CALHA, DE SOBREPOR, COM 1 LÂMPADA TUBULAR FLUORESCENTE DE 36 W, COM REATOR DE PARTIDA RÁPIDA - FORNECIMENTO E INSTALAÇÃO. AF_02/2020</v>
          </cell>
          <cell r="C3063" t="str">
            <v>UN</v>
          </cell>
          <cell r="D3063">
            <v>116.86</v>
          </cell>
          <cell r="E3063">
            <v>10.81</v>
          </cell>
          <cell r="F3063">
            <v>106.05</v>
          </cell>
          <cell r="G3063">
            <v>0</v>
          </cell>
        </row>
        <row r="3064">
          <cell r="A3064" t="str">
            <v>97585</v>
          </cell>
          <cell r="B3064" t="str">
            <v>LUMINÁRIA TIPO CALHA, DE SOBREPOR, COM 2 LÂMPADAS TUBULARES FLUORESCENTES DE 18 W, COM REATOR DE PARTIDA RÁPIDA - FORNECIMENTO E INSTALAÇÃO. AF_02/2020</v>
          </cell>
          <cell r="C3064" t="str">
            <v>UN</v>
          </cell>
          <cell r="D3064">
            <v>112.46</v>
          </cell>
          <cell r="E3064">
            <v>12.3</v>
          </cell>
          <cell r="F3064">
            <v>100.16</v>
          </cell>
          <cell r="G3064">
            <v>0</v>
          </cell>
        </row>
        <row r="3065">
          <cell r="A3065" t="str">
            <v>97586</v>
          </cell>
          <cell r="B3065" t="str">
            <v>LUMINÁRIA TIPO CALHA, DE SOBREPOR, COM 2 LÂMPADAS TUBULARES FLUORESCENTES DE 36 W, COM REATOR DE PARTIDA RÁPIDA - FORNECIMENTO E INSTALAÇÃO. AF_02/2020</v>
          </cell>
          <cell r="C3065" t="str">
            <v>UN</v>
          </cell>
          <cell r="D3065">
            <v>152.62</v>
          </cell>
          <cell r="E3065">
            <v>12.3</v>
          </cell>
          <cell r="F3065">
            <v>140.32</v>
          </cell>
          <cell r="G3065">
            <v>0</v>
          </cell>
        </row>
        <row r="3066">
          <cell r="A3066" t="str">
            <v>97587</v>
          </cell>
          <cell r="B3066" t="str">
            <v>LUMINÁRIA TIPO CALHA, DE EMBUTIR, COM 2 LÂMPADAS FLUORESCENTES DE 14 W, COM REATOR DE PARTIDA RÁPIDA - FORNECIMENTO E INSTALAÇÃO. AF_02/2020</v>
          </cell>
          <cell r="C3066" t="str">
            <v>UN</v>
          </cell>
          <cell r="D3066">
            <v>278.2</v>
          </cell>
          <cell r="E3066">
            <v>10.54</v>
          </cell>
          <cell r="F3066">
            <v>267.66000000000003</v>
          </cell>
          <cell r="G3066">
            <v>0</v>
          </cell>
        </row>
        <row r="3067">
          <cell r="A3067" t="str">
            <v>97589</v>
          </cell>
          <cell r="B3067" t="str">
            <v>LUMINÁRIA TIPO PLAFON EM PLÁSTICO, DE SOBREPOR, COM 1 LÂMPADA FLUORESCENTE DE 15 W, SEM REATOR - FORNECIMENTO E INSTALAÇÃO. AF_02/2020</v>
          </cell>
          <cell r="C3067" t="str">
            <v>UN</v>
          </cell>
          <cell r="D3067">
            <v>42.74</v>
          </cell>
          <cell r="E3067">
            <v>15.91</v>
          </cell>
          <cell r="F3067">
            <v>26.83</v>
          </cell>
          <cell r="G3067">
            <v>0</v>
          </cell>
        </row>
        <row r="3068">
          <cell r="A3068" t="str">
            <v>97590</v>
          </cell>
          <cell r="B3068" t="str">
            <v>LUMINÁRIA TIPO PLAFON REDONDO COM VIDRO FOSCO, DE SOBREPOR, COM 1 LÂMPADA FLUORESCENTE DE 15 W, SEM REATOR - FORNECIMENTO E INSTALAÇÃO. AF_02/2020</v>
          </cell>
          <cell r="C3068" t="str">
            <v>UN</v>
          </cell>
          <cell r="D3068">
            <v>98.22</v>
          </cell>
          <cell r="E3068">
            <v>15.89</v>
          </cell>
          <cell r="F3068">
            <v>82.33</v>
          </cell>
          <cell r="G3068">
            <v>0</v>
          </cell>
        </row>
        <row r="3069">
          <cell r="A3069" t="str">
            <v>97591</v>
          </cell>
          <cell r="B3069" t="str">
            <v>LUMINÁRIA TIPO PLAFON REDONDO COM VIDRO FOSCO, DE SOBREPOR, COM 2 LÂMPADAS FLUORESCENTES DE 15 W, SEM REATOR - FORNECIMENTO E INSTALAÇÃO. AF_02/2020</v>
          </cell>
          <cell r="C3069" t="str">
            <v>UN</v>
          </cell>
          <cell r="D3069">
            <v>129.94999999999999</v>
          </cell>
          <cell r="E3069">
            <v>20.55</v>
          </cell>
          <cell r="F3069">
            <v>109.4</v>
          </cell>
          <cell r="G3069">
            <v>0</v>
          </cell>
        </row>
        <row r="3070">
          <cell r="A3070" t="str">
            <v>97593</v>
          </cell>
          <cell r="B3070" t="str">
            <v>LUMINÁRIA TIPO SPOT, DE SOBREPOR, COM 1 LÂMPADA FLUORESCENTE DE 15 W, SEM REATOR - FORNECIMENTO E INSTALAÇÃO. AF_02/2020</v>
          </cell>
          <cell r="C3070" t="str">
            <v>UN</v>
          </cell>
          <cell r="D3070">
            <v>140.68</v>
          </cell>
          <cell r="E3070">
            <v>13.32</v>
          </cell>
          <cell r="F3070">
            <v>127.36</v>
          </cell>
          <cell r="G3070">
            <v>0</v>
          </cell>
        </row>
        <row r="3071">
          <cell r="A3071" t="str">
            <v>97594</v>
          </cell>
          <cell r="B3071" t="str">
            <v>LUMINÁRIA TIPO SPOT, DE SOBREPOR, COM 2 LÂMPADAS FLUORESCENTES DE 15 W, SEM REATOR - FORNECIMENTO E INSTALAÇÃO. AF_02/2020</v>
          </cell>
          <cell r="C3071" t="str">
            <v>UN</v>
          </cell>
          <cell r="D3071">
            <v>130.44999999999999</v>
          </cell>
          <cell r="E3071">
            <v>17.329999999999998</v>
          </cell>
          <cell r="F3071">
            <v>113.12</v>
          </cell>
          <cell r="G3071">
            <v>0</v>
          </cell>
        </row>
        <row r="3072">
          <cell r="A3072" t="str">
            <v>97595</v>
          </cell>
          <cell r="B3072" t="str">
            <v>SENSOR DE PRESENÇA COM FOTOCÉLULA, FIXAÇÃO EM PAREDE - FORNECIMENTO E INSTALAÇÃO. AF_02/2020</v>
          </cell>
          <cell r="C3072" t="str">
            <v>UN</v>
          </cell>
          <cell r="D3072">
            <v>99.72</v>
          </cell>
          <cell r="E3072">
            <v>16.77</v>
          </cell>
          <cell r="F3072">
            <v>82.95</v>
          </cell>
          <cell r="G3072">
            <v>0</v>
          </cell>
        </row>
        <row r="3073">
          <cell r="A3073" t="str">
            <v>97596</v>
          </cell>
          <cell r="B3073" t="str">
            <v>SENSOR DE PRESENÇA SEM FOTOCÉLULA, FIXAÇÃO EM PAREDE - FORNECIMENTO E INSTALAÇÃO. AF_02/2020</v>
          </cell>
          <cell r="C3073" t="str">
            <v>UN</v>
          </cell>
          <cell r="D3073">
            <v>69.75</v>
          </cell>
          <cell r="E3073">
            <v>16.77</v>
          </cell>
          <cell r="F3073">
            <v>52.98</v>
          </cell>
          <cell r="G3073">
            <v>0</v>
          </cell>
        </row>
        <row r="3074">
          <cell r="A3074" t="str">
            <v>97597</v>
          </cell>
          <cell r="B3074" t="str">
            <v>SENSOR DE PRESENÇA COM FOTOCÉLULA, FIXAÇÃO EM TETO - FORNECIMENTO E INSTALAÇÃO. AF_02/2020</v>
          </cell>
          <cell r="C3074" t="str">
            <v>UN</v>
          </cell>
          <cell r="D3074">
            <v>68.77</v>
          </cell>
          <cell r="E3074">
            <v>11.15</v>
          </cell>
          <cell r="F3074">
            <v>57.62</v>
          </cell>
          <cell r="G3074">
            <v>0</v>
          </cell>
        </row>
        <row r="3075">
          <cell r="A3075" t="str">
            <v>97598</v>
          </cell>
          <cell r="B3075" t="str">
            <v>SENSOR DE PRESENÇA SEM FOTOCÉLULA, FIXAÇÃO EM TETO - FORNECIMENTO E INSTALAÇÃO. AF_02/2020</v>
          </cell>
          <cell r="C3075" t="str">
            <v>UN</v>
          </cell>
          <cell r="D3075">
            <v>64.94</v>
          </cell>
          <cell r="E3075">
            <v>11.15</v>
          </cell>
          <cell r="F3075">
            <v>53.79</v>
          </cell>
          <cell r="G3075">
            <v>0</v>
          </cell>
        </row>
        <row r="3076">
          <cell r="A3076" t="str">
            <v>97599</v>
          </cell>
          <cell r="B3076" t="str">
            <v>LUMINÁRIA DE EMERGÊNCIA, COM 30 LÂMPADAS LED DE 2 W, SEM REATOR - FORNECIMENTO E INSTALAÇÃO. AF_02/2020</v>
          </cell>
          <cell r="C3076" t="str">
            <v>UN</v>
          </cell>
          <cell r="D3076">
            <v>26.57</v>
          </cell>
          <cell r="E3076">
            <v>5.32</v>
          </cell>
          <cell r="F3076">
            <v>21.25</v>
          </cell>
          <cell r="G3076">
            <v>0</v>
          </cell>
        </row>
        <row r="3077">
          <cell r="A3077" t="str">
            <v>97609</v>
          </cell>
          <cell r="B3077" t="str">
            <v>LÂMPADA COMPACTA DE LED 6 W, BASE E27 - FORNECIMENTO E INSTALAÇÃO. AF_02/2020</v>
          </cell>
          <cell r="C3077" t="str">
            <v>UN</v>
          </cell>
          <cell r="D3077">
            <v>16.25</v>
          </cell>
          <cell r="E3077">
            <v>4.91</v>
          </cell>
          <cell r="F3077">
            <v>11.34</v>
          </cell>
          <cell r="G3077">
            <v>0</v>
          </cell>
        </row>
        <row r="3078">
          <cell r="A3078" t="str">
            <v>97610</v>
          </cell>
          <cell r="B3078" t="str">
            <v>LÂMPADA COMPACTA DE LED 10 W, BASE E27 - FORNECIMENTO E INSTALAÇÃO. AF_02/2020</v>
          </cell>
          <cell r="C3078" t="str">
            <v>UN</v>
          </cell>
          <cell r="D3078">
            <v>17.29</v>
          </cell>
          <cell r="E3078">
            <v>4.91</v>
          </cell>
          <cell r="F3078">
            <v>12.38</v>
          </cell>
          <cell r="G3078">
            <v>0</v>
          </cell>
        </row>
        <row r="3079">
          <cell r="A3079" t="str">
            <v>97611</v>
          </cell>
          <cell r="B3079" t="str">
            <v>LÂMPADA COMPACTA FLUORESCENTE DE 15 W, BASE E27 - FORNECIMENTO E INSTALAÇÃO. AF_02/2020</v>
          </cell>
          <cell r="C3079" t="str">
            <v>UN</v>
          </cell>
          <cell r="D3079">
            <v>25.46</v>
          </cell>
          <cell r="E3079">
            <v>4.9000000000000004</v>
          </cell>
          <cell r="F3079">
            <v>20.56</v>
          </cell>
          <cell r="G3079">
            <v>0</v>
          </cell>
        </row>
        <row r="3080">
          <cell r="A3080" t="str">
            <v>97612</v>
          </cell>
          <cell r="B3080" t="str">
            <v>LÂMPADA COMPACTA FLUORESCENTE DE 20 W, BASE E27 - FORNECIMENTO E INSTALAÇÃO. AF_02/2020</v>
          </cell>
          <cell r="C3080" t="str">
            <v>UN</v>
          </cell>
          <cell r="D3080">
            <v>27.72</v>
          </cell>
          <cell r="E3080">
            <v>4.9000000000000004</v>
          </cell>
          <cell r="F3080">
            <v>22.82</v>
          </cell>
          <cell r="G3080">
            <v>0</v>
          </cell>
        </row>
        <row r="3081">
          <cell r="A3081" t="str">
            <v>97613</v>
          </cell>
          <cell r="B3081" t="str">
            <v>LÂMPADA COMPACTA DE VAPOR MERCURIO 125 W, BASE E27 - FORNECIMENTO E INSTALAÇÃO. AF_02/2020</v>
          </cell>
          <cell r="C3081" t="str">
            <v>UN</v>
          </cell>
          <cell r="D3081">
            <v>35.25</v>
          </cell>
          <cell r="E3081">
            <v>4.9000000000000004</v>
          </cell>
          <cell r="F3081">
            <v>30.35</v>
          </cell>
          <cell r="G3081">
            <v>0</v>
          </cell>
        </row>
        <row r="3082">
          <cell r="A3082" t="str">
            <v>97614</v>
          </cell>
          <cell r="B3082" t="str">
            <v>LÂMPADA COMPACTA DE VAPOR METÁLICO OVOIDE 150 W, BASE E27 - FORNECIMENTO E INSTALAÇÃO. AF_02/2020</v>
          </cell>
          <cell r="C3082" t="str">
            <v>UN</v>
          </cell>
          <cell r="D3082">
            <v>62.41</v>
          </cell>
          <cell r="E3082">
            <v>4.8899999999999997</v>
          </cell>
          <cell r="F3082">
            <v>57.52</v>
          </cell>
          <cell r="G3082">
            <v>0</v>
          </cell>
        </row>
        <row r="3083">
          <cell r="A3083" t="str">
            <v>97615</v>
          </cell>
          <cell r="B3083" t="str">
            <v>LÂMPADA TUBULAR FLUORESCENTE T8 DE 16/18 W, BASE G13 - FORNECIMENTO E INSTALAÇÃO. AF_02/2020_PS</v>
          </cell>
          <cell r="C3083" t="str">
            <v>UN</v>
          </cell>
          <cell r="D3083">
            <v>54.02</v>
          </cell>
          <cell r="E3083">
            <v>7.35</v>
          </cell>
          <cell r="F3083">
            <v>46.67</v>
          </cell>
          <cell r="G3083">
            <v>0</v>
          </cell>
        </row>
        <row r="3084">
          <cell r="A3084" t="str">
            <v>97616</v>
          </cell>
          <cell r="B3084" t="str">
            <v>LÂMPADA TUBULAR FLUORESCENTE T8 DE 32/36 W, BASE G13 - FORNECIMENTO E INSTALAÇÃO. AF_02/2020_PS</v>
          </cell>
          <cell r="C3084" t="str">
            <v>UN</v>
          </cell>
          <cell r="D3084">
            <v>61.76</v>
          </cell>
          <cell r="E3084">
            <v>7.35</v>
          </cell>
          <cell r="F3084">
            <v>54.41</v>
          </cell>
          <cell r="G3084">
            <v>0</v>
          </cell>
        </row>
        <row r="3085">
          <cell r="A3085" t="str">
            <v>97617</v>
          </cell>
          <cell r="B3085" t="str">
            <v>LÂMPADA TUBULAR FLUORESCENTE T10 DE 20/40 W, BASE G13 - FORNECIMENTO E INSTALAÇÃO. AF_02/2020_PS</v>
          </cell>
          <cell r="C3085" t="str">
            <v>UN</v>
          </cell>
          <cell r="D3085">
            <v>61.41</v>
          </cell>
          <cell r="E3085">
            <v>7.35</v>
          </cell>
          <cell r="F3085">
            <v>54.06</v>
          </cell>
          <cell r="G3085">
            <v>0</v>
          </cell>
        </row>
        <row r="3086">
          <cell r="A3086" t="str">
            <v>97618</v>
          </cell>
          <cell r="B3086" t="str">
            <v>LÂMPADA TUBULAR FLUORESCENTE T5 DE 14 W, BASE G13 - FORNECIMENTO E INSTALAÇÃO. AF_02/2020_PS</v>
          </cell>
          <cell r="C3086" t="str">
            <v>UN</v>
          </cell>
          <cell r="D3086">
            <v>57.2</v>
          </cell>
          <cell r="E3086">
            <v>7.35</v>
          </cell>
          <cell r="F3086">
            <v>49.85</v>
          </cell>
          <cell r="G3086">
            <v>0</v>
          </cell>
        </row>
        <row r="3087">
          <cell r="A3087" t="str">
            <v>100902</v>
          </cell>
          <cell r="B3087" t="str">
            <v>LÂMPADA TUBULAR LED DE 9/10 W, BASE G13 - FORNECIMENTO E INSTALAÇÃO. AF_02/2020_PS</v>
          </cell>
          <cell r="C3087" t="str">
            <v>UN</v>
          </cell>
          <cell r="D3087">
            <v>26.23</v>
          </cell>
          <cell r="E3087">
            <v>7.36</v>
          </cell>
          <cell r="F3087">
            <v>18.87</v>
          </cell>
          <cell r="G3087">
            <v>0</v>
          </cell>
        </row>
        <row r="3088">
          <cell r="A3088" t="str">
            <v>100903</v>
          </cell>
          <cell r="B3088" t="str">
            <v>LÂMPADA TUBULAR LED DE 18/20 W, BASE G13 - FORNECIMENTO E INSTALAÇÃO. AF_02/2020_PS</v>
          </cell>
          <cell r="C3088" t="str">
            <v>UN</v>
          </cell>
          <cell r="D3088">
            <v>30.81</v>
          </cell>
          <cell r="E3088">
            <v>7.36</v>
          </cell>
          <cell r="F3088">
            <v>23.45</v>
          </cell>
          <cell r="G3088">
            <v>0</v>
          </cell>
        </row>
        <row r="3089">
          <cell r="A3089" t="str">
            <v>100904</v>
          </cell>
          <cell r="B3089" t="str">
            <v>LUMINÁRIA TIPO CALHA, DE SOBREPOR, COM 1 LÂMPADA TUBULAR FLUORESCENTE DE 20 W, COM REATOR DE PARTIDA CONVENCIONAL - FORNECIMENTO E INSTALAÇÃO. AF_02/2020</v>
          </cell>
          <cell r="C3089" t="str">
            <v>UN</v>
          </cell>
          <cell r="D3089">
            <v>83.61</v>
          </cell>
          <cell r="E3089">
            <v>10.81</v>
          </cell>
          <cell r="F3089">
            <v>72.8</v>
          </cell>
          <cell r="G3089">
            <v>0</v>
          </cell>
        </row>
        <row r="3090">
          <cell r="A3090" t="str">
            <v>100905</v>
          </cell>
          <cell r="B3090" t="str">
            <v>LUMINÁRIA DUPLA TIPO CALHA, DE SOBREPOR, COM 4 LÂMPADAS TUBULARES FLUORESCENTES DE 18 W,COM REATORES DE PARTIDA RÁPIDA - FORNECIMENTO E INSTALAÇÃO. AF_02/2020</v>
          </cell>
          <cell r="C3090" t="str">
            <v>UN</v>
          </cell>
          <cell r="D3090">
            <v>224.92</v>
          </cell>
          <cell r="E3090">
            <v>24.61</v>
          </cell>
          <cell r="F3090">
            <v>200.31</v>
          </cell>
          <cell r="G3090">
            <v>0</v>
          </cell>
        </row>
        <row r="3091">
          <cell r="A3091" t="str">
            <v>100906</v>
          </cell>
          <cell r="B3091" t="str">
            <v>LUMINÁRIA DUPLA TIPO CALHA, DE SOBREPOR, COM 4 LÂMPADAS TUBULARES FLUORESCENTES DE 36 W, COM REATORES DE PARTIDA RÁPIDA -FORNECIMENTO E INSTALAÇÃO. AF_02/2020</v>
          </cell>
          <cell r="C3091" t="str">
            <v>UN</v>
          </cell>
          <cell r="D3091">
            <v>305.24</v>
          </cell>
          <cell r="E3091">
            <v>24.61</v>
          </cell>
          <cell r="F3091">
            <v>280.63</v>
          </cell>
          <cell r="G3091">
            <v>0</v>
          </cell>
        </row>
        <row r="3092">
          <cell r="A3092" t="str">
            <v>100919</v>
          </cell>
          <cell r="B3092" t="str">
            <v>LÂMPADA FLUORESCENTE ESPIRAL BRANCA 45 W, BASE E27 - FORNECIMENTO E INSTALAÇÃO. AF_02/2020</v>
          </cell>
          <cell r="C3092" t="str">
            <v>UN</v>
          </cell>
          <cell r="D3092">
            <v>71.290000000000006</v>
          </cell>
          <cell r="E3092">
            <v>4.8899999999999997</v>
          </cell>
          <cell r="F3092">
            <v>66.400000000000006</v>
          </cell>
          <cell r="G3092">
            <v>0</v>
          </cell>
        </row>
        <row r="3093">
          <cell r="A3093" t="str">
            <v>100920</v>
          </cell>
          <cell r="B3093" t="str">
            <v>LÂMPADA FLUORESCENTE ESPIRAL BRANCA 65 W, BASE E27 - FORNECIMENTO E INSTALAÇÃO. AF_02/2020</v>
          </cell>
          <cell r="C3093" t="str">
            <v>UN</v>
          </cell>
          <cell r="D3093">
            <v>121.39</v>
          </cell>
          <cell r="E3093">
            <v>4.8899999999999997</v>
          </cell>
          <cell r="F3093">
            <v>116.5</v>
          </cell>
          <cell r="G3093">
            <v>0</v>
          </cell>
        </row>
        <row r="3094">
          <cell r="A3094" t="str">
            <v>100921</v>
          </cell>
          <cell r="B3094" t="str">
            <v>REATOR DE PARTIDA RÁPIDA PARA LÂMPADA FLUORESCENTE 2X40W - FORNECIMENTO E INSTALAÇÃO. AF_02/2020</v>
          </cell>
          <cell r="C3094" t="str">
            <v>UN</v>
          </cell>
          <cell r="D3094">
            <v>64.89</v>
          </cell>
          <cell r="E3094">
            <v>20.48</v>
          </cell>
          <cell r="F3094">
            <v>44.41</v>
          </cell>
          <cell r="G3094">
            <v>0</v>
          </cell>
        </row>
        <row r="3095">
          <cell r="A3095" t="str">
            <v>100922</v>
          </cell>
          <cell r="B3095" t="str">
            <v>REATOR DE PARTIDA RÁPIDA PARA LÂMPADA FLUORESCENTE 1X20W - FORNECIMENTO E INSTALAÇÃO. AF_02/2020</v>
          </cell>
          <cell r="C3095" t="str">
            <v>UN</v>
          </cell>
          <cell r="D3095">
            <v>46.56</v>
          </cell>
          <cell r="E3095">
            <v>14.08</v>
          </cell>
          <cell r="F3095">
            <v>32.479999999999997</v>
          </cell>
          <cell r="G3095">
            <v>0</v>
          </cell>
        </row>
        <row r="3096">
          <cell r="A3096" t="str">
            <v>100923</v>
          </cell>
          <cell r="B3096" t="str">
            <v>REATOR DE PARTIDA RÁPIDA PARA LÂMPADA FLUORESCENTE 1X40W - FORNECIMENTO E INSTALAÇÃO. AF_02/2020</v>
          </cell>
          <cell r="C3096" t="str">
            <v>UN</v>
          </cell>
          <cell r="D3096">
            <v>53.73</v>
          </cell>
          <cell r="E3096">
            <v>14.08</v>
          </cell>
          <cell r="F3096">
            <v>39.65</v>
          </cell>
          <cell r="G3096">
            <v>0</v>
          </cell>
        </row>
        <row r="3097">
          <cell r="A3097" t="str">
            <v>103782</v>
          </cell>
          <cell r="B3097" t="str">
            <v>LUMINÁRIA TIPO PLAFON CIRCULAR, DE SOBREPOR, COM LED DE 12/13 W - FORNECIMENTO E INSTALAÇÃO. AF_03/2022</v>
          </cell>
          <cell r="C3097" t="str">
            <v>UN</v>
          </cell>
          <cell r="D3097">
            <v>37.229999999999997</v>
          </cell>
          <cell r="E3097">
            <v>15.01</v>
          </cell>
          <cell r="F3097">
            <v>22.22</v>
          </cell>
          <cell r="G3097">
            <v>0</v>
          </cell>
        </row>
        <row r="3098">
          <cell r="A3098" t="str">
            <v>101489</v>
          </cell>
          <cell r="B3098" t="str">
            <v>ENTRADA DE ENERGIA ELÉTRICA, AÉREA, MONOFÁSICA, COM CAIXA DE SOBREPOR, CABO DE 10 MM2 E DISJUNTOR DIN 50A (NÃO INCLUSO O POSTE DE CONCRETO). AF_07/2020_PS</v>
          </cell>
          <cell r="C3098" t="str">
            <v>UN</v>
          </cell>
          <cell r="D3098">
            <v>1469.63</v>
          </cell>
          <cell r="E3098">
            <v>341.34</v>
          </cell>
          <cell r="F3098">
            <v>1121.93</v>
          </cell>
          <cell r="G3098">
            <v>6.36</v>
          </cell>
        </row>
        <row r="3099">
          <cell r="A3099" t="str">
            <v>101490</v>
          </cell>
          <cell r="B3099" t="str">
            <v>ENTRADA DE ENERGIA ELÉTRICA, AÉREA, MONOFÁSICA, COM CAIXA DE SOBREPOR, CABO DE 16 MM2 E DISJUNTOR DIN 50A (NÃO INCLUSO O POSTE DE CONCRETO). AF_07/2020_PS</v>
          </cell>
          <cell r="C3099" t="str">
            <v>UN</v>
          </cell>
          <cell r="D3099">
            <v>1561.81</v>
          </cell>
          <cell r="E3099">
            <v>358.24</v>
          </cell>
          <cell r="F3099">
            <v>1197.2</v>
          </cell>
          <cell r="G3099">
            <v>6.37</v>
          </cell>
        </row>
        <row r="3100">
          <cell r="A3100" t="str">
            <v>101491</v>
          </cell>
          <cell r="B3100" t="str">
            <v>ENTRADA DE ENERGIA ELÉTRICA, AÉREA, MONOFÁSICA, COM CAIXA DE SOBREPOR, CABO DE 25 MM2 E DISJUNTOR DIN 50A (NÃO INCLUSO O POSTE DE CONCRETO). AF_07/2020_PS</v>
          </cell>
          <cell r="C3100" t="str">
            <v>UN</v>
          </cell>
          <cell r="D3100">
            <v>1581.94</v>
          </cell>
          <cell r="E3100">
            <v>334.38</v>
          </cell>
          <cell r="F3100">
            <v>1241.2</v>
          </cell>
          <cell r="G3100">
            <v>6.36</v>
          </cell>
        </row>
        <row r="3101">
          <cell r="A3101" t="str">
            <v>101492</v>
          </cell>
          <cell r="B3101" t="str">
            <v>ENTRADA DE ENERGIA ELÉTRICA, AÉREA, MONOFÁSICA, COM CAIXA DE SOBREPOR, CABO DE 35 MM2 E DISJUNTOR DIN 50A (NÃO INCLUSO O POSTE DE CONCRETO). AF_07/2020_PS</v>
          </cell>
          <cell r="C3101" t="str">
            <v>UN</v>
          </cell>
          <cell r="D3101">
            <v>1720.62</v>
          </cell>
          <cell r="E3101">
            <v>347.83</v>
          </cell>
          <cell r="F3101">
            <v>1366.42</v>
          </cell>
          <cell r="G3101">
            <v>6.37</v>
          </cell>
        </row>
        <row r="3102">
          <cell r="A3102" t="str">
            <v>101493</v>
          </cell>
          <cell r="B3102" t="str">
            <v>ENTRADA DE ENERGIA ELÉTRICA, AÉREA, MONOFÁSICA, COM CAIXA DE EMBUTIR, CABO DE 10 MM2 E DISJUNTOR DIN 50A (NÃO INCLUSO O POSTE DE CONCRETO). AF_07/2020_PS</v>
          </cell>
          <cell r="C3102" t="str">
            <v>UN</v>
          </cell>
          <cell r="D3102">
            <v>1453.59</v>
          </cell>
          <cell r="E3102">
            <v>326.87</v>
          </cell>
          <cell r="F3102">
            <v>1120.3599999999999</v>
          </cell>
          <cell r="G3102">
            <v>6.36</v>
          </cell>
        </row>
        <row r="3103">
          <cell r="A3103" t="str">
            <v>101494</v>
          </cell>
          <cell r="B3103" t="str">
            <v>ENTRADA DE ENERGIA ELÉTRICA, AÉREA, MONOFÁSICA, COM CAIXA DE EMBUTIR, CABO DE 16 MM2 E DISJUNTOR DIN 50A (NÃO INCLUSO O POSTE DE CONCRETO). AF_07/2020_PS</v>
          </cell>
          <cell r="C3103" t="str">
            <v>UN</v>
          </cell>
          <cell r="D3103">
            <v>1545.77</v>
          </cell>
          <cell r="E3103">
            <v>343.77</v>
          </cell>
          <cell r="F3103">
            <v>1195.6300000000001</v>
          </cell>
          <cell r="G3103">
            <v>6.37</v>
          </cell>
        </row>
        <row r="3104">
          <cell r="A3104" t="str">
            <v>101495</v>
          </cell>
          <cell r="B3104" t="str">
            <v>ENTRADA DE ENERGIA ELÉTRICA, AÉREA, MONOFÁSICA, COM CAIXA DE EMBUTIR, CABO DE 25 MM2 E DISJUNTOR DIN 50A (NÃO INCLUSO O POSTE DE CONCRETO). AF_07/2020_PS</v>
          </cell>
          <cell r="C3104" t="str">
            <v>UN</v>
          </cell>
          <cell r="D3104">
            <v>1565.9</v>
          </cell>
          <cell r="E3104">
            <v>319.92</v>
          </cell>
          <cell r="F3104">
            <v>1239.6199999999999</v>
          </cell>
          <cell r="G3104">
            <v>6.36</v>
          </cell>
        </row>
        <row r="3105">
          <cell r="A3105" t="str">
            <v>101496</v>
          </cell>
          <cell r="B3105" t="str">
            <v>ENTRADA DE ENERGIA ELÉTRICA, AÉREA, MONOFÁSICA, COM CAIXA DE EMBUTIR, CABO DE 35 MM2 E DISJUNTOR DIN 50A (NÃO INCLUSO O POSTE DE CONCRETO). AF_07/2020_PS</v>
          </cell>
          <cell r="C3105" t="str">
            <v>UN</v>
          </cell>
          <cell r="D3105">
            <v>1704.58</v>
          </cell>
          <cell r="E3105">
            <v>333.37</v>
          </cell>
          <cell r="F3105">
            <v>1364.84</v>
          </cell>
          <cell r="G3105">
            <v>6.37</v>
          </cell>
        </row>
        <row r="3106">
          <cell r="A3106" t="str">
            <v>101497</v>
          </cell>
          <cell r="B3106" t="str">
            <v>ENTRADA DE ENERGIA ELÉTRICA, AÉREA, BIFÁSICA, COM CAIXA DE SOBREPOR, CABO DE 10 MM2 E DISJUNTOR DIN 50A (NÃO INCLUSO O POSTE DE CONCRETO). AF_07/2020_PS</v>
          </cell>
          <cell r="C3106" t="str">
            <v>UN</v>
          </cell>
          <cell r="D3106">
            <v>1721.51</v>
          </cell>
          <cell r="E3106">
            <v>366.41</v>
          </cell>
          <cell r="F3106">
            <v>1348.73</v>
          </cell>
          <cell r="G3106">
            <v>6.37</v>
          </cell>
        </row>
        <row r="3107">
          <cell r="A3107" t="str">
            <v>101498</v>
          </cell>
          <cell r="B3107" t="str">
            <v>ENTRADA DE ENERGIA ELÉTRICA, AÉREA, BIFÁSICA, COM CAIXA DE SOBREPOR, CABO DE 16 MM2 E DISJUNTOR DIN 50A (NÃO INCLUSO O POSTE DE CONCRETO). AF_07/2020_PS</v>
          </cell>
          <cell r="C3107" t="str">
            <v>UN</v>
          </cell>
          <cell r="D3107">
            <v>1861.04</v>
          </cell>
          <cell r="E3107">
            <v>391.99</v>
          </cell>
          <cell r="F3107">
            <v>1462.68</v>
          </cell>
          <cell r="G3107">
            <v>6.37</v>
          </cell>
        </row>
        <row r="3108">
          <cell r="A3108" t="str">
            <v>101499</v>
          </cell>
          <cell r="B3108" t="str">
            <v>ENTRADA DE ENERGIA ELÉTRICA, AÉREA, BIFÁSICA, COM CAIXA DE SOBREPOR, CABO DE 25 MM2 E DISJUNTOR DIN 50A (NÃO INCLUSO O POSTE DE CONCRETO). AF_07/2020_PS</v>
          </cell>
          <cell r="C3108" t="str">
            <v>UN</v>
          </cell>
          <cell r="D3108">
            <v>1891.51</v>
          </cell>
          <cell r="E3108">
            <v>355.89</v>
          </cell>
          <cell r="F3108">
            <v>1529.26</v>
          </cell>
          <cell r="G3108">
            <v>6.36</v>
          </cell>
        </row>
        <row r="3109">
          <cell r="A3109" t="str">
            <v>101500</v>
          </cell>
          <cell r="B3109" t="str">
            <v>ENTRADA DE ENERGIA ELÉTRICA, AÉREA, BIFÁSICA, COM CAIXA DE SOBREPOR, CABO DE 35 MM2 E DISJUNTOR DIN 50A (NÃO INCLUSO O POSTE DE CONCRETO). AF_07/2020_PS</v>
          </cell>
          <cell r="C3109" t="str">
            <v>UN</v>
          </cell>
          <cell r="D3109">
            <v>2083.64</v>
          </cell>
          <cell r="E3109">
            <v>371.37</v>
          </cell>
          <cell r="F3109">
            <v>1705.9</v>
          </cell>
          <cell r="G3109">
            <v>6.37</v>
          </cell>
        </row>
        <row r="3110">
          <cell r="A3110" t="str">
            <v>101501</v>
          </cell>
          <cell r="B3110" t="str">
            <v>ENTRADA DE ENERGIA ELÉTRICA, AÉREA, BIFÁSICA, COM CAIXA DE EMBUTIR, CABO DE 10 MM2 E DISJUNTOR DIN 50A (NÃO INCLUSO O POSTE DE CONCRETO). AF_07/2020_PS</v>
          </cell>
          <cell r="C3110" t="str">
            <v>UN</v>
          </cell>
          <cell r="D3110">
            <v>1712.93</v>
          </cell>
          <cell r="E3110">
            <v>355.02</v>
          </cell>
          <cell r="F3110">
            <v>1351.54</v>
          </cell>
          <cell r="G3110">
            <v>6.37</v>
          </cell>
        </row>
        <row r="3111">
          <cell r="A3111" t="str">
            <v>101502</v>
          </cell>
          <cell r="B3111" t="str">
            <v>ENTRADA DE ENERGIA ELÉTRICA, AÉREA, BIFÁSICA, COM CAIXA DE EMBUTIR, CABO DE 16 MM2 E DISJUNTOR DIN 50A (NÃO INCLUSO O POSTE DE CONCRETO). AF_07/2020_PS</v>
          </cell>
          <cell r="C3111" t="str">
            <v>UN</v>
          </cell>
          <cell r="D3111">
            <v>1852.46</v>
          </cell>
          <cell r="E3111">
            <v>380.59</v>
          </cell>
          <cell r="F3111">
            <v>1465.5</v>
          </cell>
          <cell r="G3111">
            <v>6.37</v>
          </cell>
        </row>
        <row r="3112">
          <cell r="A3112" t="str">
            <v>101503</v>
          </cell>
          <cell r="B3112" t="str">
            <v>ENTRADA DE ENERGIA ELÉTRICA, AÉREA, BIFÁSICA, COM CAIXA DE EMBUTIR, CABO DE 25 MM2 E DISJUNTOR DIN 50A (NÃO INCLUSO O POSTE DE CONCRETO). AF_07/2020_PS</v>
          </cell>
          <cell r="C3112" t="str">
            <v>UN</v>
          </cell>
          <cell r="D3112">
            <v>1882.93</v>
          </cell>
          <cell r="E3112">
            <v>344.5</v>
          </cell>
          <cell r="F3112">
            <v>1532.06</v>
          </cell>
          <cell r="G3112">
            <v>6.37</v>
          </cell>
        </row>
        <row r="3113">
          <cell r="A3113" t="str">
            <v>101504</v>
          </cell>
          <cell r="B3113" t="str">
            <v>ENTRADA DE ENERGIA ELÉTRICA, AÉREA, BIFÁSICA, COM CAIXA DE EMBUTIR, CABO DE 35 MM2 E DISJUNTOR DIN 50A (NÃO INCLUSO O POSTE DE CONCRETO). AF_07/2020_PS</v>
          </cell>
          <cell r="C3113" t="str">
            <v>UN</v>
          </cell>
          <cell r="D3113">
            <v>2075.06</v>
          </cell>
          <cell r="E3113">
            <v>359.97</v>
          </cell>
          <cell r="F3113">
            <v>1708.72</v>
          </cell>
          <cell r="G3113">
            <v>6.37</v>
          </cell>
        </row>
        <row r="3114">
          <cell r="A3114" t="str">
            <v>101505</v>
          </cell>
          <cell r="B3114" t="str">
            <v>ENTRADA DE ENERGIA ELÉTRICA, AÉREA, TRIFÁSICA, COM CAIXA DE SOBREPOR, CABO DE 10 MM2 E DISJUNTOR DIN 50A (NÃO INCLUSO O POSTE DE CONCRETO). AF_07/2020_PS</v>
          </cell>
          <cell r="C3114" t="str">
            <v>UN</v>
          </cell>
          <cell r="D3114">
            <v>1827.85</v>
          </cell>
          <cell r="E3114">
            <v>391.25</v>
          </cell>
          <cell r="F3114">
            <v>1430.23</v>
          </cell>
          <cell r="G3114">
            <v>6.37</v>
          </cell>
        </row>
        <row r="3115">
          <cell r="A3115" t="str">
            <v>101506</v>
          </cell>
          <cell r="B3115" t="str">
            <v>ENTRADA DE ENERGIA ELÉTRICA, AÉREA, TRIFÁSICA, COM CAIXA DE SOBREPOR, CABO DE 16 MM2 E DISJUNTOR DIN 50A (NÃO INCLUSO O POSTE DE CONCRETO). AF_07/2020_PS</v>
          </cell>
          <cell r="C3115" t="str">
            <v>UN</v>
          </cell>
          <cell r="D3115">
            <v>2013.89</v>
          </cell>
          <cell r="E3115">
            <v>425.33</v>
          </cell>
          <cell r="F3115">
            <v>1582.19</v>
          </cell>
          <cell r="G3115">
            <v>6.37</v>
          </cell>
        </row>
        <row r="3116">
          <cell r="A3116" t="str">
            <v>101507</v>
          </cell>
          <cell r="B3116" t="str">
            <v>ENTRADA DE ENERGIA ELÉTRICA, AÉREA, TRIFÁSICA, COM CAIXA DE SOBREPOR, CABO DE 25 MM2 E DISJUNTOR DIN 50A (NÃO INCLUSO O POSTE DE CONCRETO). AF_07/2020_PS</v>
          </cell>
          <cell r="C3116" t="str">
            <v>UN</v>
          </cell>
          <cell r="D3116">
            <v>2054.5100000000002</v>
          </cell>
          <cell r="E3116">
            <v>377.18</v>
          </cell>
          <cell r="F3116">
            <v>1670.96</v>
          </cell>
          <cell r="G3116">
            <v>6.37</v>
          </cell>
        </row>
        <row r="3117">
          <cell r="A3117" t="str">
            <v>101508</v>
          </cell>
          <cell r="B3117" t="str">
            <v>ENTRADA DE ENERGIA ELÉTRICA, AÉREA, TRIFÁSICA, COM CAIXA DE SOBREPOR, CABO DE 35 MM2 E DISJUNTOR DIN 50A (NÃO INCLUSO O POSTE DE CONCRETO). AF_07/2020_PS</v>
          </cell>
          <cell r="C3117" t="str">
            <v>UN</v>
          </cell>
          <cell r="D3117">
            <v>2299.15</v>
          </cell>
          <cell r="E3117">
            <v>394.68</v>
          </cell>
          <cell r="F3117">
            <v>1898.1</v>
          </cell>
          <cell r="G3117">
            <v>6.37</v>
          </cell>
        </row>
        <row r="3118">
          <cell r="A3118" t="str">
            <v>101509</v>
          </cell>
          <cell r="B3118" t="str">
            <v>ENTRADA DE ENERGIA ELÉTRICA, AÉREA, TRIFÁSICA, COM CAIXA DE EMBUTIR, CABO DE 10 MM2 E DISJUNTOR DIN 50A (NÃO INCLUSO O POSTE DE CONCRETO). AF_07/2020_PS</v>
          </cell>
          <cell r="C3118" t="str">
            <v>UN</v>
          </cell>
          <cell r="D3118">
            <v>1904.39</v>
          </cell>
          <cell r="E3118">
            <v>380.33</v>
          </cell>
          <cell r="F3118">
            <v>1517.69</v>
          </cell>
          <cell r="G3118">
            <v>6.37</v>
          </cell>
        </row>
        <row r="3119">
          <cell r="A3119" t="str">
            <v>101510</v>
          </cell>
          <cell r="B3119" t="str">
            <v>ENTRADA DE ENERGIA ELÉTRICA, AÉREA, TRIFÁSICA, COM CAIXA DE EMBUTIR, CABO DE 16 MM2 E DISJUNTOR DIN 50A (NÃO INCLUSO O POSTE DE CONCRETO). AF_07/2020_PS</v>
          </cell>
          <cell r="C3119" t="str">
            <v>UN</v>
          </cell>
          <cell r="D3119">
            <v>2090.4299999999998</v>
          </cell>
          <cell r="E3119">
            <v>414.41</v>
          </cell>
          <cell r="F3119">
            <v>1669.65</v>
          </cell>
          <cell r="G3119">
            <v>6.37</v>
          </cell>
        </row>
        <row r="3120">
          <cell r="A3120" t="str">
            <v>101511</v>
          </cell>
          <cell r="B3120" t="str">
            <v>ENTRADA DE ENERGIA ELÉTRICA, AÉREA, TRIFÁSICA, COM CAIXA DE EMBUTIR, CABO DE 25 MM2 E DISJUNTOR DIN 50A (NÃO INCLUSO O POSTE DE CONCRETO). AF_07/2020_PS</v>
          </cell>
          <cell r="C3120" t="str">
            <v>UN</v>
          </cell>
          <cell r="D3120">
            <v>2131.0500000000002</v>
          </cell>
          <cell r="E3120">
            <v>366.27</v>
          </cell>
          <cell r="F3120">
            <v>1758.41</v>
          </cell>
          <cell r="G3120">
            <v>6.37</v>
          </cell>
        </row>
        <row r="3121">
          <cell r="A3121" t="str">
            <v>101512</v>
          </cell>
          <cell r="B3121" t="str">
            <v>ENTRADA DE ENERGIA ELÉTRICA, AÉREA, TRIFÁSICA, COM CAIXA DE EMBUTIR, CABO DE 35 MM2 E DISJUNTOR DIN 50A (NÃO INCLUSO O POSTE DE CONCRETO). AF_07/2020_PS</v>
          </cell>
          <cell r="C3121" t="str">
            <v>UN</v>
          </cell>
          <cell r="D3121">
            <v>2375.69</v>
          </cell>
          <cell r="E3121">
            <v>383.77</v>
          </cell>
          <cell r="F3121">
            <v>1985.55</v>
          </cell>
          <cell r="G3121">
            <v>6.37</v>
          </cell>
        </row>
        <row r="3122">
          <cell r="A3122" t="str">
            <v>101513</v>
          </cell>
          <cell r="B3122" t="str">
            <v>ENTRADA DE ENERGIA ELÉTRICA, SUBTERRÂNEA, MONOFÁSICA, COM CAIXA DE SOBREPOR, CABO DE 10 MM2 E DISJUNTOR DIN 50A (NÃO INCLUSA MURETA DE ALVENARIA). AF_07/2020_PS</v>
          </cell>
          <cell r="C3122" t="str">
            <v>UN</v>
          </cell>
          <cell r="D3122">
            <v>876.61</v>
          </cell>
          <cell r="E3122">
            <v>147.97</v>
          </cell>
          <cell r="F3122">
            <v>728.64</v>
          </cell>
          <cell r="G3122">
            <v>0</v>
          </cell>
        </row>
        <row r="3123">
          <cell r="A3123" t="str">
            <v>101514</v>
          </cell>
          <cell r="B3123" t="str">
            <v>ENTRADA DE ENERGIA ELÉTRICA, SUBTERRÂNEA, MONOFÁSICA, COM CAIXA DE SOBREPOR, CABO DE 16 MM2 E DISJUNTOR DIN 50A (NÃO INCLUSA MURETA DE ALVENARIA). AF_07/2020_PS</v>
          </cell>
          <cell r="C3123" t="str">
            <v>UN</v>
          </cell>
          <cell r="D3123">
            <v>987.23</v>
          </cell>
          <cell r="E3123">
            <v>168.23</v>
          </cell>
          <cell r="F3123">
            <v>819</v>
          </cell>
          <cell r="G3123">
            <v>0</v>
          </cell>
        </row>
        <row r="3124">
          <cell r="A3124" t="str">
            <v>101515</v>
          </cell>
          <cell r="B3124" t="str">
            <v>ENTRADA DE ENERGIA ELÉTRICA, SUBTERRÂNEA, MONOFÁSICA, COM CAIXA DE SOBREPOR, CABO DE 25 MM2 E DISJUNTOR DIN 50A (NÃO INCLUSA MURETA DE ALVENARIA). AF_07/2020_PS</v>
          </cell>
          <cell r="C3124" t="str">
            <v>UN</v>
          </cell>
          <cell r="D3124">
            <v>1011.38</v>
          </cell>
          <cell r="E3124">
            <v>139.59</v>
          </cell>
          <cell r="F3124">
            <v>871.79</v>
          </cell>
          <cell r="G3124">
            <v>0</v>
          </cell>
        </row>
        <row r="3125">
          <cell r="A3125" t="str">
            <v>101516</v>
          </cell>
          <cell r="B3125" t="str">
            <v>ENTRADA DE ENERGIA ELÉTRICA, SUBTERRÂNEA, MONOFÁSICA, COM CAIXA DE SOBREPOR, CABO DE 35 MM2 E DISJUNTOR DIN 50A (NÃO INCLUSA MURETA DE ALVENARIA). AF_07/2020_PS</v>
          </cell>
          <cell r="C3125" t="str">
            <v>UN</v>
          </cell>
          <cell r="D3125">
            <v>1136.26</v>
          </cell>
          <cell r="E3125">
            <v>144.36000000000001</v>
          </cell>
          <cell r="F3125">
            <v>991.9</v>
          </cell>
          <cell r="G3125">
            <v>0</v>
          </cell>
        </row>
        <row r="3126">
          <cell r="A3126" t="str">
            <v>101517</v>
          </cell>
          <cell r="B3126" t="str">
            <v>ENTRADA DE ENERGIA ELÉTRICA, SUBTERRÂNEA, MONOFÁSICA, COM CAIXA DE EMBUTIR, CABO DE 10 MM2 E DISJUNTOR DIN 50A (NÃO INCLUSA MURETA DE ALVENARIA). AF_07/2020_PS</v>
          </cell>
          <cell r="C3126" t="str">
            <v>UN</v>
          </cell>
          <cell r="D3126">
            <v>860.57</v>
          </cell>
          <cell r="E3126">
            <v>133.47999999999999</v>
          </cell>
          <cell r="F3126">
            <v>727.09</v>
          </cell>
          <cell r="G3126">
            <v>0</v>
          </cell>
        </row>
        <row r="3127">
          <cell r="A3127" t="str">
            <v>101518</v>
          </cell>
          <cell r="B3127" t="str">
            <v>ENTRADA DE ENERGIA ELÉTRICA, SUBTERRÂNEA, MONOFÁSICA, COM CAIXA DE EMBUTIR, CABO DE 16 MM2 E DISJUNTOR DIN 50A (NÃO INCLUSA MURETA DE ALVENARIA). AF_07/2020_PS</v>
          </cell>
          <cell r="C3127" t="str">
            <v>UN</v>
          </cell>
          <cell r="D3127">
            <v>971.19</v>
          </cell>
          <cell r="E3127">
            <v>153.74</v>
          </cell>
          <cell r="F3127">
            <v>817.45</v>
          </cell>
          <cell r="G3127">
            <v>0</v>
          </cell>
        </row>
        <row r="3128">
          <cell r="A3128" t="str">
            <v>101519</v>
          </cell>
          <cell r="B3128" t="str">
            <v>ENTRADA DE ENERGIA ELÉTRICA, SUBTERRÂNEA, MONOFÁSICA, COM CAIXA DE EMBUTIR, CABO DE 25 MM2 E DISJUNTOR DIN 50A (NÃO INCLUSA MURETA DE ALVENARIA). AF_07/2020_PS</v>
          </cell>
          <cell r="C3128" t="str">
            <v>UN</v>
          </cell>
          <cell r="D3128">
            <v>995.34</v>
          </cell>
          <cell r="E3128">
            <v>125.09</v>
          </cell>
          <cell r="F3128">
            <v>870.25</v>
          </cell>
          <cell r="G3128">
            <v>0</v>
          </cell>
        </row>
        <row r="3129">
          <cell r="A3129" t="str">
            <v>101520</v>
          </cell>
          <cell r="B3129" t="str">
            <v>ENTRADA DE ENERGIA ELÉTRICA, SUBTERRÂNEA, MONOFÁSICA, COM CAIXA DE EMBUTIR, CABO DE 35 MM2 E DISJUNTOR DIN 50A (NÃO INCLUSA MURETA DE ALVENARIA). AF_07/2020_PS</v>
          </cell>
          <cell r="C3129" t="str">
            <v>UN</v>
          </cell>
          <cell r="D3129">
            <v>1120.22</v>
          </cell>
          <cell r="E3129">
            <v>129.86000000000001</v>
          </cell>
          <cell r="F3129">
            <v>990.36</v>
          </cell>
          <cell r="G3129">
            <v>0</v>
          </cell>
        </row>
        <row r="3130">
          <cell r="A3130" t="str">
            <v>101521</v>
          </cell>
          <cell r="B3130" t="str">
            <v>ENTRADA DE ENERGIA ELÉTRICA, SUBTERRÂNEA, BIFÁSICA, COM CAIXA DE SOBREPOR, CABO DE 10 MM2 E DISJUNTOR DIN 50A (NÃO INCLUSA MURETA DE ALVENARIA). AF_07/2020_PS</v>
          </cell>
          <cell r="C3130" t="str">
            <v>UN</v>
          </cell>
          <cell r="D3130">
            <v>1142.49</v>
          </cell>
          <cell r="E3130">
            <v>175.96</v>
          </cell>
          <cell r="F3130">
            <v>966.53</v>
          </cell>
          <cell r="G3130">
            <v>0</v>
          </cell>
        </row>
        <row r="3131">
          <cell r="A3131" t="str">
            <v>101522</v>
          </cell>
          <cell r="B3131" t="str">
            <v>ENTRADA DE ENERGIA ELÉTRICA, SUBTERRÂNEA, BIFÁSICA, COM CAIXA DE SOBREPOR, CABO DE 16 MM2 E DISJUNTOR DIN 50A (NÃO INCLUSA MURETA DE ALVENARIA). AF_07/2020_PS</v>
          </cell>
          <cell r="C3131" t="str">
            <v>UN</v>
          </cell>
          <cell r="D3131">
            <v>1308.4100000000001</v>
          </cell>
          <cell r="E3131">
            <v>206.36</v>
          </cell>
          <cell r="F3131">
            <v>1102.05</v>
          </cell>
          <cell r="G3131">
            <v>0</v>
          </cell>
        </row>
        <row r="3132">
          <cell r="A3132" t="str">
            <v>101523</v>
          </cell>
          <cell r="B3132" t="str">
            <v>ENTRADA DE ENERGIA ELÉTRICA, SUBTERRÂNEA, BIFÁSICA, COM CAIXA DE SOBREPOR, CABO DE 25 MM2 E DISJUNTOR DIN 50A (NÃO INCLUSA MURETA DE ALVENARIA). AF_07/2020_PS</v>
          </cell>
          <cell r="C3132" t="str">
            <v>UN</v>
          </cell>
          <cell r="D3132">
            <v>1344.65</v>
          </cell>
          <cell r="E3132">
            <v>163.41999999999999</v>
          </cell>
          <cell r="F3132">
            <v>1181.23</v>
          </cell>
          <cell r="G3132">
            <v>0</v>
          </cell>
        </row>
        <row r="3133">
          <cell r="A3133" t="str">
            <v>101524</v>
          </cell>
          <cell r="B3133" t="str">
            <v>ENTRADA DE ENERGIA ELÉTRICA, SUBTERRÂNEA, BIFÁSICA, COM CAIXA DE SOBREPOR, CABO DE 35 MM2 E DISJUNTOR DIN 50A (NÃO INCLUSA MURETA DE ALVENARIA). AF_07/2020_PS</v>
          </cell>
          <cell r="C3133" t="str">
            <v>UN</v>
          </cell>
          <cell r="D3133">
            <v>1531.96</v>
          </cell>
          <cell r="E3133">
            <v>170.56</v>
          </cell>
          <cell r="F3133">
            <v>1361.4</v>
          </cell>
          <cell r="G3133">
            <v>0</v>
          </cell>
        </row>
        <row r="3134">
          <cell r="A3134" t="str">
            <v>101525</v>
          </cell>
          <cell r="B3134" t="str">
            <v>ENTRADA DE ENERGIA ELÉTRICA, SUBTERRÂNEA, BIFÁSICA, COM CAIXA DE EMBUTIR, CABO DE 10 MM2 E DISJUNTOR DIN 50A (NÃO INCLUSA MURETA DE ALVENARIA). AF_07/2020_PS</v>
          </cell>
          <cell r="C3134" t="str">
            <v>UN</v>
          </cell>
          <cell r="D3134">
            <v>1133.9100000000001</v>
          </cell>
          <cell r="E3134">
            <v>164.54</v>
          </cell>
          <cell r="F3134">
            <v>969.37</v>
          </cell>
          <cell r="G3134">
            <v>0</v>
          </cell>
        </row>
        <row r="3135">
          <cell r="A3135" t="str">
            <v>101526</v>
          </cell>
          <cell r="B3135" t="str">
            <v>ENTRADA DE ENERGIA ELÉTRICA, SUBTERRÂNEA, BIFÁSICA, COM CAIXA DE EMBUTIR, CABO DE 16 MM2 E DISJUNTOR DIN 50A (NÃO INCLUSA MURETA DE ALVENARIA). AF_07/2020_PS</v>
          </cell>
          <cell r="C3135" t="str">
            <v>UN</v>
          </cell>
          <cell r="D3135">
            <v>1299.83</v>
          </cell>
          <cell r="E3135">
            <v>194.94</v>
          </cell>
          <cell r="F3135">
            <v>1104.8900000000001</v>
          </cell>
          <cell r="G3135">
            <v>0</v>
          </cell>
        </row>
        <row r="3136">
          <cell r="A3136" t="str">
            <v>101527</v>
          </cell>
          <cell r="B3136" t="str">
            <v>ENTRADA DE ENERGIA ELÉTRICA, SUBTERRÂNEA, BIFÁSICA, COM CAIXA DE EMBUTIR, CABO DE 25 MM2 E DISJUNTOR DIN 50A (NÃO INCLUSA MURETA DE ALVENARIA). AF_07/2020_PS</v>
          </cell>
          <cell r="C3136" t="str">
            <v>UN</v>
          </cell>
          <cell r="D3136">
            <v>1336.07</v>
          </cell>
          <cell r="E3136">
            <v>152.01</v>
          </cell>
          <cell r="F3136">
            <v>1184.06</v>
          </cell>
          <cell r="G3136">
            <v>0</v>
          </cell>
        </row>
        <row r="3137">
          <cell r="A3137" t="str">
            <v>101528</v>
          </cell>
          <cell r="B3137" t="str">
            <v>ENTRADA DE ENERGIA ELÉTRICA, SUBTERRÂNEA, BIFÁSICA, COM CAIXA DE EMBUTIR, CABO DE 35 MM2 E DISJUNTOR DIN 50A (NÃO INCLUSA MURETA DE ALVENARIA). AF_07/2020_PS</v>
          </cell>
          <cell r="C3137" t="str">
            <v>UN</v>
          </cell>
          <cell r="D3137">
            <v>1523.38</v>
          </cell>
          <cell r="E3137">
            <v>159.15</v>
          </cell>
          <cell r="F3137">
            <v>1364.23</v>
          </cell>
          <cell r="G3137">
            <v>0</v>
          </cell>
        </row>
        <row r="3138">
          <cell r="A3138" t="str">
            <v>101529</v>
          </cell>
          <cell r="B3138" t="str">
            <v>ENTRADA DE ENERGIA ELÉTRICA, SUBTERRÂNEA, TRIFÁSICA, COM CAIXA DE SOBREPOR, CABO DE 10 MM2 E DISJUNTOR DIN 50A (NÃO INCLUSA MURETA DE ALVENARIA). AF_07/2020_PS</v>
          </cell>
          <cell r="C3138" t="str">
            <v>UN</v>
          </cell>
          <cell r="D3138">
            <v>1264.3</v>
          </cell>
          <cell r="E3138">
            <v>204.01</v>
          </cell>
          <cell r="F3138">
            <v>1060.29</v>
          </cell>
          <cell r="G3138">
            <v>0</v>
          </cell>
        </row>
        <row r="3139">
          <cell r="A3139" t="str">
            <v>101530</v>
          </cell>
          <cell r="B3139" t="str">
            <v>ENTRADA DE ENERGIA ELÉTRICA, SUBTERRÂNEA, TRIFÁSICA, COM CAIXA DE SOBREPOR, CABO DE 16 MM2 E DISJUNTOR DIN 50A (NÃO INCLUSA MURETA DE ALVENARIA). AF_07/2020_PS</v>
          </cell>
          <cell r="C3139" t="str">
            <v>UN</v>
          </cell>
          <cell r="D3139">
            <v>1485.53</v>
          </cell>
          <cell r="E3139">
            <v>244.54</v>
          </cell>
          <cell r="F3139">
            <v>1240.99</v>
          </cell>
          <cell r="G3139">
            <v>0</v>
          </cell>
        </row>
        <row r="3140">
          <cell r="A3140" t="str">
            <v>101531</v>
          </cell>
          <cell r="B3140" t="str">
            <v>ENTRADA DE ENERGIA ELÉTRICA, SUBTERRÂNEA, TRIFÁSICA, COM CAIXA DE SOBREPOR, CABO DE 25 MM2 E DISJUNTOR DIN 50A (NÃO INCLUSA MURETA DE ALVENARIA). AF_07/2020_PS</v>
          </cell>
          <cell r="C3140" t="str">
            <v>UN</v>
          </cell>
          <cell r="D3140">
            <v>1533.84</v>
          </cell>
          <cell r="E3140">
            <v>187.28</v>
          </cell>
          <cell r="F3140">
            <v>1346.56</v>
          </cell>
          <cell r="G3140">
            <v>0</v>
          </cell>
        </row>
        <row r="3141">
          <cell r="A3141" t="str">
            <v>101532</v>
          </cell>
          <cell r="B3141" t="str">
            <v>ENTRADA DE ENERGIA ELÉTRICA, SUBTERRÂNEA, TRIFÁSICA, COM CAIXA DE SOBREPOR, CABO DE 35 MM2 E DISJUNTOR DIN 50A (NÃO INCLUSA MURETA DE ALVENARIA). AF_07/2020_PS</v>
          </cell>
          <cell r="C3141" t="str">
            <v>UN</v>
          </cell>
          <cell r="D3141">
            <v>1783.59</v>
          </cell>
          <cell r="E3141">
            <v>196.8</v>
          </cell>
          <cell r="F3141">
            <v>1586.79</v>
          </cell>
          <cell r="G3141">
            <v>0</v>
          </cell>
        </row>
        <row r="3142">
          <cell r="A3142" t="str">
            <v>101533</v>
          </cell>
          <cell r="B3142" t="str">
            <v>ENTRADA DE ENERGIA ELÉTRICA, SUBTERRÂNEA, TRIFÁSICA, COM CAIXA DE EMBUTIR, CABO DE 10 MM2 E DISJUNTOR DIN 50A (NÃO INCLUSA MURETA DE ALVENARIA). AF_07/2020_PS</v>
          </cell>
          <cell r="C3142" t="str">
            <v>UN</v>
          </cell>
          <cell r="D3142">
            <v>1340.84</v>
          </cell>
          <cell r="E3142">
            <v>193.08</v>
          </cell>
          <cell r="F3142">
            <v>1147.76</v>
          </cell>
          <cell r="G3142">
            <v>0</v>
          </cell>
        </row>
        <row r="3143">
          <cell r="A3143" t="str">
            <v>101534</v>
          </cell>
          <cell r="B3143" t="str">
            <v>ENTRADA DE ENERGIA ELÉTRICA, SUBTERRÂNEA, TRIFÁSICA, COM CAIXA DE EMBUTIR, CABO DE 16 MM2 E DISJUNTOR DIN 50A (NÃO INCLUSA MURETA DE ALVENARIA). AF_07/2020_PS</v>
          </cell>
          <cell r="C3143" t="str">
            <v>UN</v>
          </cell>
          <cell r="D3143">
            <v>1562.07</v>
          </cell>
          <cell r="E3143">
            <v>233.6</v>
          </cell>
          <cell r="F3143">
            <v>1328.47</v>
          </cell>
          <cell r="G3143">
            <v>0</v>
          </cell>
        </row>
        <row r="3144">
          <cell r="A3144" t="str">
            <v>101535</v>
          </cell>
          <cell r="B3144" t="str">
            <v>ENTRADA DE ENERGIA ELÉTRICA, SUBTERRÂNEA, TRIFÁSICA, COM CAIXA DE EMBUTIR, CABO DE 25 MM2 E DISJUNTOR DIN 50A (NÃO INCLUSA MURETA DE ALVENARIA). AF_07/2020_PS</v>
          </cell>
          <cell r="C3144" t="str">
            <v>UN</v>
          </cell>
          <cell r="D3144">
            <v>1610.38</v>
          </cell>
          <cell r="E3144">
            <v>176.35</v>
          </cell>
          <cell r="F3144">
            <v>1434.03</v>
          </cell>
          <cell r="G3144">
            <v>0</v>
          </cell>
        </row>
        <row r="3145">
          <cell r="A3145" t="str">
            <v>101536</v>
          </cell>
          <cell r="B3145" t="str">
            <v>ENTRADA DE ENERGIA ELÉTRICA, SUBTERRÂNEA, TRIFÁSICA, COM CAIXA DE EMBUTIR, CABO DE 35 MM2 E DISJUNTOR DIN 50A (NÃO INCLUSA MURETA DE ALVENARIA). AF_07/2020_PS</v>
          </cell>
          <cell r="C3145" t="str">
            <v>UN</v>
          </cell>
          <cell r="D3145">
            <v>1860.13</v>
          </cell>
          <cell r="E3145">
            <v>185.87</v>
          </cell>
          <cell r="F3145">
            <v>1674.26</v>
          </cell>
          <cell r="G3145">
            <v>0</v>
          </cell>
        </row>
        <row r="3146">
          <cell r="A3146" t="str">
            <v>101537</v>
          </cell>
          <cell r="B3146" t="str">
            <v>APARELHO SINALIZADOR DE SAÍDA DE GARAGEM, COM CÉLULA FOTOELÉTRICA - FORNECIMENTO E INSTALAÇÃO. AF_07/2020</v>
          </cell>
          <cell r="C3146" t="str">
            <v>UN</v>
          </cell>
          <cell r="D3146">
            <v>127.48</v>
          </cell>
          <cell r="E3146">
            <v>32.01</v>
          </cell>
          <cell r="F3146">
            <v>95.47</v>
          </cell>
          <cell r="G3146">
            <v>0</v>
          </cell>
        </row>
        <row r="3147">
          <cell r="A3147" t="str">
            <v>101538</v>
          </cell>
          <cell r="B3147" t="str">
            <v>ARMAÇÃO SECUNDÁRIA, COM 1 ESTRIBO E 1 ISOLADOR - FORNECIMENTO E INSTALAÇÃO. AF_07/2020</v>
          </cell>
          <cell r="C3147" t="str">
            <v>UN</v>
          </cell>
          <cell r="D3147">
            <v>52.79</v>
          </cell>
          <cell r="E3147">
            <v>8.9600000000000009</v>
          </cell>
          <cell r="F3147">
            <v>43.83</v>
          </cell>
          <cell r="G3147">
            <v>0</v>
          </cell>
        </row>
        <row r="3148">
          <cell r="A3148" t="str">
            <v>101539</v>
          </cell>
          <cell r="B3148" t="str">
            <v>ARMAÇÃO SECUNDÁRIA, COM 2 ESTRIBOS E 2 ISOLADORES - FORNECIMENTO E INSTALAÇÃO. AF_07/2020</v>
          </cell>
          <cell r="C3148" t="str">
            <v>UN</v>
          </cell>
          <cell r="D3148">
            <v>86.61</v>
          </cell>
          <cell r="E3148">
            <v>17.93</v>
          </cell>
          <cell r="F3148">
            <v>68.680000000000007</v>
          </cell>
          <cell r="G3148">
            <v>0</v>
          </cell>
        </row>
        <row r="3149">
          <cell r="A3149" t="str">
            <v>101540</v>
          </cell>
          <cell r="B3149" t="str">
            <v>ARMAÇÃO SECUNDÁRIA, COM 3 ESTRIBOS E 3 ISOLADORES - FORNECIMENTO E INSTALAÇÃO. AF_07/2020</v>
          </cell>
          <cell r="C3149" t="str">
            <v>UN</v>
          </cell>
          <cell r="D3149">
            <v>146.79</v>
          </cell>
          <cell r="E3149">
            <v>26.9</v>
          </cell>
          <cell r="F3149">
            <v>119.89</v>
          </cell>
          <cell r="G3149">
            <v>0</v>
          </cell>
        </row>
        <row r="3150">
          <cell r="A3150" t="str">
            <v>101541</v>
          </cell>
          <cell r="B3150" t="str">
            <v>ARMAÇÃO SECUNDÁRIA, COM 4 ESTRIBOS E 4 ISOLADORES - FORNECIMENTO E INSTALAÇÃO. AF_07/2020</v>
          </cell>
          <cell r="C3150" t="str">
            <v>UN</v>
          </cell>
          <cell r="D3150">
            <v>191.27</v>
          </cell>
          <cell r="E3150">
            <v>35.880000000000003</v>
          </cell>
          <cell r="F3150">
            <v>155.38999999999999</v>
          </cell>
          <cell r="G3150">
            <v>0</v>
          </cell>
        </row>
        <row r="3151">
          <cell r="A3151" t="str">
            <v>101542</v>
          </cell>
          <cell r="B3151" t="str">
            <v>ARMAÇÃO SECUNDÁRIA, COM 1 ESTRIBO, SEM ISOLADOR - FORNECIMENTO E INSTALAÇÃO. AF_07/2020</v>
          </cell>
          <cell r="C3151" t="str">
            <v>UN</v>
          </cell>
          <cell r="D3151">
            <v>39.81</v>
          </cell>
          <cell r="E3151">
            <v>7.47</v>
          </cell>
          <cell r="F3151">
            <v>32.340000000000003</v>
          </cell>
          <cell r="G3151">
            <v>0</v>
          </cell>
        </row>
        <row r="3152">
          <cell r="A3152" t="str">
            <v>101543</v>
          </cell>
          <cell r="B3152" t="str">
            <v>ARMAÇÃO SECUNDÁRIA, COM 2 ESTRIBOS, SEM ISOLADOR - FORNECIMENTO E INSTALAÇÃO. AF_07/2020</v>
          </cell>
          <cell r="C3152" t="str">
            <v>UN</v>
          </cell>
          <cell r="D3152">
            <v>70.45</v>
          </cell>
          <cell r="E3152">
            <v>14.96</v>
          </cell>
          <cell r="F3152">
            <v>55.49</v>
          </cell>
          <cell r="G3152">
            <v>0</v>
          </cell>
        </row>
        <row r="3153">
          <cell r="A3153" t="str">
            <v>101544</v>
          </cell>
          <cell r="B3153" t="str">
            <v>ARMAÇÃO SECUNDÁRIA, COM 3 ESTRIBOS, SEM ISOLADOR - FORNECIMENTO E INSTALAÇÃO. AF_07/2020</v>
          </cell>
          <cell r="C3153" t="str">
            <v>UN</v>
          </cell>
          <cell r="D3153">
            <v>113</v>
          </cell>
          <cell r="E3153">
            <v>22.44</v>
          </cell>
          <cell r="F3153">
            <v>90.56</v>
          </cell>
          <cell r="G3153">
            <v>0</v>
          </cell>
        </row>
        <row r="3154">
          <cell r="A3154" t="str">
            <v>101545</v>
          </cell>
          <cell r="B3154" t="str">
            <v>ARMAÇÃO SECUNDÁRIA, COM 4 ESTRIBOS, SEM ISOLADOR - FORNECIMENTO E INSTALAÇÃO. AF_07/2020</v>
          </cell>
          <cell r="C3154" t="str">
            <v>UN</v>
          </cell>
          <cell r="D3154">
            <v>164.48</v>
          </cell>
          <cell r="E3154">
            <v>29.93</v>
          </cell>
          <cell r="F3154">
            <v>134.55000000000001</v>
          </cell>
          <cell r="G3154">
            <v>0</v>
          </cell>
        </row>
        <row r="3155">
          <cell r="A3155" t="str">
            <v>101546</v>
          </cell>
          <cell r="B3155" t="str">
            <v>ISOLADOR, TIPO PINO, PARA TENSÃO 15 KV - FORNECIMENTO E INSTALAÇÃO. AF_07/2020</v>
          </cell>
          <cell r="C3155" t="str">
            <v>UN</v>
          </cell>
          <cell r="D3155">
            <v>28.86</v>
          </cell>
          <cell r="E3155">
            <v>1.47</v>
          </cell>
          <cell r="F3155">
            <v>27.39</v>
          </cell>
          <cell r="G3155">
            <v>0</v>
          </cell>
        </row>
        <row r="3156">
          <cell r="A3156" t="str">
            <v>101547</v>
          </cell>
          <cell r="B3156" t="str">
            <v>ISOLADOR, TIPO DISCO, PARA TENSÃO 15 KV - FORNECIMENTO E INSTALAÇÃO. AF_07/2020</v>
          </cell>
          <cell r="C3156" t="str">
            <v>UN</v>
          </cell>
          <cell r="D3156">
            <v>90.07</v>
          </cell>
          <cell r="E3156">
            <v>1.47</v>
          </cell>
          <cell r="F3156">
            <v>88.6</v>
          </cell>
          <cell r="G3156">
            <v>0</v>
          </cell>
        </row>
        <row r="3157">
          <cell r="A3157" t="str">
            <v>101548</v>
          </cell>
          <cell r="B3157" t="str">
            <v>ISOLADOR, TIPO ROLDANA, PARA BAIXA TENSÃO - FORNECIMENTO E INSTALAÇÃO. AF_07/2020</v>
          </cell>
          <cell r="C3157" t="str">
            <v>UN</v>
          </cell>
          <cell r="D3157">
            <v>7.27</v>
          </cell>
          <cell r="E3157">
            <v>1.48</v>
          </cell>
          <cell r="F3157">
            <v>5.79</v>
          </cell>
          <cell r="G3157">
            <v>0</v>
          </cell>
        </row>
        <row r="3158">
          <cell r="A3158" t="str">
            <v>101549</v>
          </cell>
          <cell r="B3158" t="str">
            <v>GRAMPO PARALELO METÁLICO, PARA REDES AÉREAS DE DISTRIBUIÇÃO DE ENERGIA ELÉTRICA DE BAIXA TENSÃO - FORNECIMENTO E INSTALAÇÃO. AF_07/2020</v>
          </cell>
          <cell r="C3158" t="str">
            <v>UN</v>
          </cell>
          <cell r="D3158">
            <v>28.12</v>
          </cell>
          <cell r="E3158">
            <v>4.8</v>
          </cell>
          <cell r="F3158">
            <v>23.32</v>
          </cell>
          <cell r="G3158">
            <v>0</v>
          </cell>
        </row>
        <row r="3159">
          <cell r="A3159" t="str">
            <v>101553</v>
          </cell>
          <cell r="B3159" t="str">
            <v>ALÇA PREFORMADA DE DISTRIBUIÇÃO, EM  AÇO GALVANIZADO, AWG 1 - FORNECIMENTO E INSTALAÇÃO. AF_07/2020</v>
          </cell>
          <cell r="C3159" t="str">
            <v>UN</v>
          </cell>
          <cell r="D3159">
            <v>18.3</v>
          </cell>
          <cell r="E3159">
            <v>3.76</v>
          </cell>
          <cell r="F3159">
            <v>14.54</v>
          </cell>
          <cell r="G3159">
            <v>0</v>
          </cell>
        </row>
        <row r="3160">
          <cell r="A3160" t="str">
            <v>101554</v>
          </cell>
          <cell r="B3160" t="str">
            <v>ALÇA PREFORMADA DE DISTRIBUIÇÃO, EM  AÇO GALVANIZADO, AWG 2 - FORNECIMENTO E INSTALAÇÃO. AF_07/2020</v>
          </cell>
          <cell r="C3160" t="str">
            <v>UN</v>
          </cell>
          <cell r="D3160">
            <v>12.92</v>
          </cell>
          <cell r="E3160">
            <v>3.77</v>
          </cell>
          <cell r="F3160">
            <v>9.15</v>
          </cell>
          <cell r="G3160">
            <v>0</v>
          </cell>
        </row>
        <row r="3161">
          <cell r="A3161" t="str">
            <v>101555</v>
          </cell>
          <cell r="B3161" t="str">
            <v>ALÇA PREFORMADA DE DISTRIBUIÇÃO, EM  AÇO GALVANIZADO, AWG 4 - FORNECIMENTO E INSTALAÇÃO. AF_07/2020</v>
          </cell>
          <cell r="C3161" t="str">
            <v>UN</v>
          </cell>
          <cell r="D3161">
            <v>8.01</v>
          </cell>
          <cell r="E3161">
            <v>3.79</v>
          </cell>
          <cell r="F3161">
            <v>4.22</v>
          </cell>
          <cell r="G3161">
            <v>0</v>
          </cell>
        </row>
        <row r="3162">
          <cell r="A3162" t="str">
            <v>101556</v>
          </cell>
          <cell r="B3162" t="str">
            <v>ALÇA PREFORMADA DE DISTRIBUIÇÃO, EM  AÇO GALVANIZADO, AWG 6 - FORNECIMENTO E INSTALAÇÃO. AF_07/2020</v>
          </cell>
          <cell r="C3162" t="str">
            <v>UN</v>
          </cell>
          <cell r="D3162">
            <v>7.23</v>
          </cell>
          <cell r="E3162">
            <v>3.8</v>
          </cell>
          <cell r="F3162">
            <v>3.43</v>
          </cell>
          <cell r="G3162">
            <v>0</v>
          </cell>
        </row>
        <row r="3163">
          <cell r="A3163" t="str">
            <v>101560</v>
          </cell>
          <cell r="B3163" t="str">
            <v>CABO DE COBRE FLEXÍVEL ISOLADO, 10 MM², 0,6/1,0 KV, PARA REDE AÉREA DE DISTRIBUIÇÃO DE ENERGIA ELÉTRICA DE BAIXA TENSÃO - FORNECIMENTO E INSTALAÇÃO. AF_07/2020</v>
          </cell>
          <cell r="C3163" t="str">
            <v>M</v>
          </cell>
          <cell r="D3163">
            <v>9.1</v>
          </cell>
          <cell r="E3163">
            <v>0.06</v>
          </cell>
          <cell r="F3163">
            <v>9.0399999999999991</v>
          </cell>
          <cell r="G3163">
            <v>0</v>
          </cell>
        </row>
        <row r="3164">
          <cell r="A3164" t="str">
            <v>101561</v>
          </cell>
          <cell r="B3164" t="str">
            <v>CABO DE COBRE FLEXÍVEL ISOLADO, 16 MM², 0,6/1,0 KV, PARA REDE AÉREA DE DISTRIBUIÇÃO DE ENERGIA ELÉTRICA DE BAIXA TENSÃO - FORNECIMENTO E INSTALAÇÃO. AF_07/2020</v>
          </cell>
          <cell r="C3164" t="str">
            <v>M</v>
          </cell>
          <cell r="D3164">
            <v>14.47</v>
          </cell>
          <cell r="E3164">
            <v>0.06</v>
          </cell>
          <cell r="F3164">
            <v>14.41</v>
          </cell>
          <cell r="G3164">
            <v>0</v>
          </cell>
        </row>
        <row r="3165">
          <cell r="A3165" t="str">
            <v>101562</v>
          </cell>
          <cell r="B3165" t="str">
            <v>CABO DE COBRE FLEXÍVEL ISOLADO, 25 MM², 0,6/1,0 KV, PARA REDE AÉREA DE DISTRIBUIÇÃO DE ENERGIA ELÉTRICA DE BAIXA TENSÃO - FORNECIMENTO E INSTALAÇÃO. AF_07/2020</v>
          </cell>
          <cell r="C3165" t="str">
            <v>M</v>
          </cell>
          <cell r="D3165">
            <v>22.4</v>
          </cell>
          <cell r="E3165">
            <v>0.06</v>
          </cell>
          <cell r="F3165">
            <v>22.34</v>
          </cell>
          <cell r="G3165">
            <v>0</v>
          </cell>
        </row>
        <row r="3166">
          <cell r="A3166" t="str">
            <v>101563</v>
          </cell>
          <cell r="B3166" t="str">
            <v>CABO DE COBRE FLEXÍVEL ISOLADO, 35 MM², 0,6/1,0 KV, PARA REDE AÉREA DE DISTRIBUIÇÃO DE ENERGIA ELÉTRICA DE BAIXA TENSÃO - FORNECIMENTO E INSTALAÇÃO. AF_07/2020</v>
          </cell>
          <cell r="C3166" t="str">
            <v>M</v>
          </cell>
          <cell r="D3166">
            <v>31.63</v>
          </cell>
          <cell r="E3166">
            <v>0.06</v>
          </cell>
          <cell r="F3166">
            <v>31.57</v>
          </cell>
          <cell r="G3166">
            <v>0</v>
          </cell>
        </row>
        <row r="3167">
          <cell r="A3167" t="str">
            <v>101564</v>
          </cell>
          <cell r="B3167" t="str">
            <v>CABO DE COBRE FLEXÍVEL ISOLADO, 50 MM², 0,6/1,0 KV, PARA REDE AÉREA DE DISTRIBUIÇÃO DE ENERGIA ELÉTRICA DE BAIXA TENSÃO - FORNECIMENTO E INSTALAÇÃO. AF_07/2020</v>
          </cell>
          <cell r="C3167" t="str">
            <v>M</v>
          </cell>
          <cell r="D3167">
            <v>46.74</v>
          </cell>
          <cell r="E3167">
            <v>0.06</v>
          </cell>
          <cell r="F3167">
            <v>46.68</v>
          </cell>
          <cell r="G3167">
            <v>0</v>
          </cell>
        </row>
        <row r="3168">
          <cell r="A3168" t="str">
            <v>101565</v>
          </cell>
          <cell r="B3168" t="str">
            <v>CABO DE COBRE FLEXÍVEL ISOLADO, 70 MM², 0,6/1,0 KV, PARA REDE AÉREA DE DISTRIBUIÇÃO DE ENERGIA ELÉTRICA DE BAIXA TENSÃO - FORNECIMENTO E INSTALAÇÃO. AF_07/2020</v>
          </cell>
          <cell r="C3168" t="str">
            <v>M</v>
          </cell>
          <cell r="D3168">
            <v>65.36</v>
          </cell>
          <cell r="E3168">
            <v>0.06</v>
          </cell>
          <cell r="F3168">
            <v>65.3</v>
          </cell>
          <cell r="G3168">
            <v>0</v>
          </cell>
        </row>
        <row r="3169">
          <cell r="A3169" t="str">
            <v>101567</v>
          </cell>
          <cell r="B3169" t="str">
            <v>CABO DE COBRE FLEXÍVEL ISOLADO, 95 MM², 0,6/1,0 KV, PARA REDE AÉREA DE DISTRIBUIÇÃO DE ENERGIA ELÉTRICA DE BAIXA TENSÃO - FORNECIMENTO E INSTALAÇÃO. AF_07/2020</v>
          </cell>
          <cell r="C3169" t="str">
            <v>M</v>
          </cell>
          <cell r="D3169">
            <v>84.84</v>
          </cell>
          <cell r="E3169">
            <v>0.06</v>
          </cell>
          <cell r="F3169">
            <v>84.78</v>
          </cell>
          <cell r="G3169">
            <v>0</v>
          </cell>
        </row>
        <row r="3170">
          <cell r="A3170" t="str">
            <v>101568</v>
          </cell>
          <cell r="B3170" t="str">
            <v>CABO DE COBRE FLEXÍVEL ISOLADO, 120 MM², 0,6/1,0 KV, PARA REDE AÉREA DE DISTRIBUIÇÃO DE ENERGIA ELÉTRICA DE BAIXA TENSÃO - FORNECIMENTO E INSTALAÇÃO. AF_07/2020</v>
          </cell>
          <cell r="C3170" t="str">
            <v>M</v>
          </cell>
          <cell r="D3170">
            <v>110.94</v>
          </cell>
          <cell r="E3170">
            <v>0.06</v>
          </cell>
          <cell r="F3170">
            <v>110.88</v>
          </cell>
          <cell r="G3170">
            <v>0</v>
          </cell>
        </row>
        <row r="3171">
          <cell r="A3171" t="str">
            <v>101626</v>
          </cell>
          <cell r="B3171" t="str">
            <v>REATOR PARA LÂMPADA VAPOR DE MERCÚRIO 400 W, USO EXTERNO - FORNECIMENTO E INSTALAÇÃO. AF_08/2020</v>
          </cell>
          <cell r="C3171" t="str">
            <v>UN</v>
          </cell>
          <cell r="D3171">
            <v>164.67</v>
          </cell>
          <cell r="E3171">
            <v>7.86</v>
          </cell>
          <cell r="F3171">
            <v>156.81</v>
          </cell>
          <cell r="G3171">
            <v>0</v>
          </cell>
        </row>
        <row r="3172">
          <cell r="A3172" t="str">
            <v>101627</v>
          </cell>
          <cell r="B3172" t="str">
            <v>REATOR PARA LÂMPADA VAPOR DE SÓDIO 250 W, USO EXTERNO - FORNECIMENTO E INSTALAÇÃO. AF_08/2020</v>
          </cell>
          <cell r="C3172" t="str">
            <v>UN</v>
          </cell>
          <cell r="D3172">
            <v>255.59</v>
          </cell>
          <cell r="E3172">
            <v>7.86</v>
          </cell>
          <cell r="F3172">
            <v>247.73</v>
          </cell>
          <cell r="G3172">
            <v>0</v>
          </cell>
        </row>
        <row r="3173">
          <cell r="A3173" t="str">
            <v>101628</v>
          </cell>
          <cell r="B3173" t="str">
            <v>REATOR PARA LÂMPADA VAPOR DE MERCÚRIO 125 W, USO EXTERNO - FORNECIMENTO E INSTALAÇÃO. AF_08/2020</v>
          </cell>
          <cell r="C3173" t="str">
            <v>UN</v>
          </cell>
          <cell r="D3173">
            <v>122.61</v>
          </cell>
          <cell r="E3173">
            <v>7.86</v>
          </cell>
          <cell r="F3173">
            <v>114.75</v>
          </cell>
          <cell r="G3173">
            <v>0</v>
          </cell>
        </row>
        <row r="3174">
          <cell r="A3174" t="str">
            <v>101629</v>
          </cell>
          <cell r="B3174" t="str">
            <v>REATOR PARA LÂMPADA VAPOR DE MERCÚRIO 250 W, USO EXTERNO - FORNECIMENTO E INSTALAÇÃO. AF_08/2020</v>
          </cell>
          <cell r="C3174" t="str">
            <v>UN</v>
          </cell>
          <cell r="D3174">
            <v>144.27000000000001</v>
          </cell>
          <cell r="E3174">
            <v>7.86</v>
          </cell>
          <cell r="F3174">
            <v>136.41</v>
          </cell>
          <cell r="G3174">
            <v>0</v>
          </cell>
        </row>
        <row r="3175">
          <cell r="A3175" t="str">
            <v>101630</v>
          </cell>
          <cell r="B3175" t="str">
            <v>SUBSTITUIÇÃO DE REATOR PARA ILUMINAÇÃO PÚBLICA (NÃO INCLUI FORNECIMENTO). AF_08/2020</v>
          </cell>
          <cell r="C3175" t="str">
            <v>UN</v>
          </cell>
          <cell r="D3175">
            <v>77.48</v>
          </cell>
          <cell r="E3175">
            <v>17.39</v>
          </cell>
          <cell r="F3175">
            <v>40.25</v>
          </cell>
          <cell r="G3175">
            <v>19.84</v>
          </cell>
        </row>
        <row r="3176">
          <cell r="A3176" t="str">
            <v>101631</v>
          </cell>
          <cell r="B3176" t="str">
            <v>IGNITOR PARA PARTIDA LÂMPADA VAPOR SÓDIO / VAPOR METÁLICO ATÉ 400 W - FORNECIMENTO E INSTALAÇÃO. AF_08/2020</v>
          </cell>
          <cell r="C3176" t="str">
            <v>UN</v>
          </cell>
          <cell r="D3176">
            <v>39.08</v>
          </cell>
          <cell r="E3176">
            <v>7.87</v>
          </cell>
          <cell r="F3176">
            <v>31.21</v>
          </cell>
          <cell r="G3176">
            <v>0</v>
          </cell>
        </row>
        <row r="3177">
          <cell r="A3177" t="str">
            <v>101632</v>
          </cell>
          <cell r="B3177" t="str">
            <v>RELÉ FOTOELÉTRICO PARA COMANDO DE ILUMINAÇÃO EXTERNA 1000 W - FORNECIMENTO E INSTALAÇÃO. AF_08/2020</v>
          </cell>
          <cell r="C3177" t="str">
            <v>UN</v>
          </cell>
          <cell r="D3177">
            <v>36.479999999999997</v>
          </cell>
          <cell r="E3177">
            <v>0.67</v>
          </cell>
          <cell r="F3177">
            <v>35.81</v>
          </cell>
          <cell r="G3177">
            <v>0</v>
          </cell>
        </row>
        <row r="3178">
          <cell r="A3178" t="str">
            <v>101633</v>
          </cell>
          <cell r="B3178" t="str">
            <v>SUBSTITUIÇÃO DE RELÉ FOTOELÉTRICO PARA COMANDO DE ILUMINAÇÃO EXTERNA 1000 W - FORNECIMENTO E INSTALAÇÃO. AF_08/2020</v>
          </cell>
          <cell r="C3178" t="str">
            <v>UN</v>
          </cell>
          <cell r="D3178">
            <v>100.51</v>
          </cell>
          <cell r="E3178">
            <v>7.45</v>
          </cell>
          <cell r="F3178">
            <v>73.23</v>
          </cell>
          <cell r="G3178">
            <v>19.829999999999998</v>
          </cell>
        </row>
        <row r="3179">
          <cell r="A3179" t="str">
            <v>101636</v>
          </cell>
          <cell r="B3179" t="str">
            <v>BRAÇO PARA ILUMINAÇÃO PÚBLICA, EM TUBO DE AÇO GALVANIZADO, COMPRIMENTO DE 1,50 M, PARA FIXAÇÃO EM POSTE DE CONCRETO - FORNECIMENTO E INSTALAÇÃO. AF_08/2020</v>
          </cell>
          <cell r="C3179" t="str">
            <v>UN</v>
          </cell>
          <cell r="D3179">
            <v>148.88999999999999</v>
          </cell>
          <cell r="E3179">
            <v>33.43</v>
          </cell>
          <cell r="F3179">
            <v>95.64</v>
          </cell>
          <cell r="G3179">
            <v>19.82</v>
          </cell>
        </row>
        <row r="3180">
          <cell r="A3180" t="str">
            <v>101637</v>
          </cell>
          <cell r="B3180" t="str">
            <v>BRAÇO PARA ILUMINAÇÃO PÚBLICA, EM TUBO DE AÇO GALVANIZADO, COMPRIMENTO DE 1,50 M, PARA FIXAÇÃO EM POSTE METÁLICO - FORNECIMENTO E INSTALAÇÃO. AF_08/2020</v>
          </cell>
          <cell r="C3180" t="str">
            <v>UN</v>
          </cell>
          <cell r="D3180">
            <v>144.13</v>
          </cell>
          <cell r="E3180">
            <v>33.43</v>
          </cell>
          <cell r="F3180">
            <v>90.88</v>
          </cell>
          <cell r="G3180">
            <v>19.82</v>
          </cell>
        </row>
        <row r="3181">
          <cell r="A3181" t="str">
            <v>101640</v>
          </cell>
          <cell r="B3181" t="str">
            <v>LÂMPADA VAPOR METÁLICO 400 W - FORNECIMENTO E INSTALAÇÃO. AF_08/2020</v>
          </cell>
          <cell r="C3181" t="str">
            <v>UN</v>
          </cell>
          <cell r="D3181">
            <v>105.17</v>
          </cell>
          <cell r="E3181">
            <v>1.0900000000000001</v>
          </cell>
          <cell r="F3181">
            <v>104.08</v>
          </cell>
          <cell r="G3181">
            <v>0</v>
          </cell>
        </row>
        <row r="3182">
          <cell r="A3182" t="str">
            <v>101641</v>
          </cell>
          <cell r="B3182" t="str">
            <v>LÂMPADA VAPOR METÁLICO 150 W - FORNECIMENTO E INSTALAÇÃO. AF_08/2020</v>
          </cell>
          <cell r="C3182" t="str">
            <v>UN</v>
          </cell>
          <cell r="D3182">
            <v>54.43</v>
          </cell>
          <cell r="E3182">
            <v>1.0900000000000001</v>
          </cell>
          <cell r="F3182">
            <v>53.34</v>
          </cell>
          <cell r="G3182">
            <v>0</v>
          </cell>
        </row>
        <row r="3183">
          <cell r="A3183" t="str">
            <v>101642</v>
          </cell>
          <cell r="B3183" t="str">
            <v>LÂMPADA VAPOR DE MERCÚRIO 125 W - FORNECIMENTO E INSTALAÇÃO. AF_08/2020</v>
          </cell>
          <cell r="C3183" t="str">
            <v>UN</v>
          </cell>
          <cell r="D3183">
            <v>27.27</v>
          </cell>
          <cell r="E3183">
            <v>1.0900000000000001</v>
          </cell>
          <cell r="F3183">
            <v>26.18</v>
          </cell>
          <cell r="G3183">
            <v>0</v>
          </cell>
        </row>
        <row r="3184">
          <cell r="A3184" t="str">
            <v>101643</v>
          </cell>
          <cell r="B3184" t="str">
            <v>LÂMPADA VAPOR DE MERCÚRIO 250 W - FORNECIMENTO E INSTALAÇÃO. AF_08/2020</v>
          </cell>
          <cell r="C3184" t="str">
            <v>UN</v>
          </cell>
          <cell r="D3184">
            <v>47.5</v>
          </cell>
          <cell r="E3184">
            <v>1.0900000000000001</v>
          </cell>
          <cell r="F3184">
            <v>46.41</v>
          </cell>
          <cell r="G3184">
            <v>0</v>
          </cell>
        </row>
        <row r="3185">
          <cell r="A3185" t="str">
            <v>101644</v>
          </cell>
          <cell r="B3185" t="str">
            <v>LÂMPADA VAPOR DE MERCÚRIO 400 W - FORNECIMENTO E INSTALAÇÃO. AF_08/2020</v>
          </cell>
          <cell r="C3185" t="str">
            <v>UN</v>
          </cell>
          <cell r="D3185">
            <v>64.31</v>
          </cell>
          <cell r="E3185">
            <v>1.0900000000000001</v>
          </cell>
          <cell r="F3185">
            <v>63.22</v>
          </cell>
          <cell r="G3185">
            <v>0</v>
          </cell>
        </row>
        <row r="3186">
          <cell r="A3186" t="str">
            <v>101645</v>
          </cell>
          <cell r="B3186" t="str">
            <v>LÂMPADA MISTA 160 W - FORNECIMENTO E INSTALAÇÃO. AF_08/2020</v>
          </cell>
          <cell r="C3186" t="str">
            <v>UN</v>
          </cell>
          <cell r="D3186">
            <v>30.4</v>
          </cell>
          <cell r="E3186">
            <v>1.0900000000000001</v>
          </cell>
          <cell r="F3186">
            <v>29.31</v>
          </cell>
          <cell r="G3186">
            <v>0</v>
          </cell>
        </row>
        <row r="3187">
          <cell r="A3187" t="str">
            <v>101646</v>
          </cell>
          <cell r="B3187" t="str">
            <v>LÂMPADA MISTA 250 W - FORNECIMENTO E INSTALAÇÃO. AF_08/2020</v>
          </cell>
          <cell r="C3187" t="str">
            <v>UN</v>
          </cell>
          <cell r="D3187">
            <v>40.4</v>
          </cell>
          <cell r="E3187">
            <v>1.0900000000000001</v>
          </cell>
          <cell r="F3187">
            <v>39.31</v>
          </cell>
          <cell r="G3187">
            <v>0</v>
          </cell>
        </row>
        <row r="3188">
          <cell r="A3188" t="str">
            <v>101647</v>
          </cell>
          <cell r="B3188" t="str">
            <v>LÂMPADA MISTA 500 W - FORNECIMENTO E INSTALAÇÃO. AF_08/2020</v>
          </cell>
          <cell r="C3188" t="str">
            <v>UN</v>
          </cell>
          <cell r="D3188">
            <v>74.260000000000005</v>
          </cell>
          <cell r="E3188">
            <v>1.0900000000000001</v>
          </cell>
          <cell r="F3188">
            <v>73.17</v>
          </cell>
          <cell r="G3188">
            <v>0</v>
          </cell>
        </row>
        <row r="3189">
          <cell r="A3189" t="str">
            <v>101648</v>
          </cell>
          <cell r="B3189" t="str">
            <v>LÂMPADA VAPOR DE SÓDIO 150 W - FORNECIMENTO E INSTALAÇÃO. AF_08/2020</v>
          </cell>
          <cell r="C3189" t="str">
            <v>UN</v>
          </cell>
          <cell r="D3189">
            <v>57.42</v>
          </cell>
          <cell r="E3189">
            <v>1.0900000000000001</v>
          </cell>
          <cell r="F3189">
            <v>56.33</v>
          </cell>
          <cell r="G3189">
            <v>0</v>
          </cell>
        </row>
        <row r="3190">
          <cell r="A3190" t="str">
            <v>101649</v>
          </cell>
          <cell r="B3190" t="str">
            <v>LÂMPADA VAPOR DE SÓDIO 250 W - FORNECIMENTO E INSTALAÇÃO. AF_08/2020</v>
          </cell>
          <cell r="C3190" t="str">
            <v>UN</v>
          </cell>
          <cell r="D3190">
            <v>66.180000000000007</v>
          </cell>
          <cell r="E3190">
            <v>1.0900000000000001</v>
          </cell>
          <cell r="F3190">
            <v>65.09</v>
          </cell>
          <cell r="G3190">
            <v>0</v>
          </cell>
        </row>
        <row r="3191">
          <cell r="A3191" t="str">
            <v>101650</v>
          </cell>
          <cell r="B3191" t="str">
            <v>LÂMPADA VAPOR DE SÓDIO 400 W - FORNECIMENTO E INSTALAÇÃO. AF_08/2020</v>
          </cell>
          <cell r="C3191" t="str">
            <v>UN</v>
          </cell>
          <cell r="D3191">
            <v>76.930000000000007</v>
          </cell>
          <cell r="E3191">
            <v>1.0900000000000001</v>
          </cell>
          <cell r="F3191">
            <v>75.84</v>
          </cell>
          <cell r="G3191">
            <v>0</v>
          </cell>
        </row>
        <row r="3192">
          <cell r="A3192" t="str">
            <v>101651</v>
          </cell>
          <cell r="B3192" t="str">
            <v>SUBSTITUIÇÃO DE LÂMPADA PARA ILUMINAÇÃO PÚBLICA (NÃO INCLUI FORNECIMENTO). AF_08/2020</v>
          </cell>
          <cell r="C3192" t="str">
            <v>UN</v>
          </cell>
          <cell r="D3192">
            <v>66.17</v>
          </cell>
          <cell r="E3192">
            <v>8.4700000000000006</v>
          </cell>
          <cell r="F3192">
            <v>37.86</v>
          </cell>
          <cell r="G3192">
            <v>19.84</v>
          </cell>
        </row>
        <row r="3193">
          <cell r="A3193" t="str">
            <v>101652</v>
          </cell>
          <cell r="B3193" t="str">
            <v>LUMINÁRIA FECHADA, PARA ILUMINAÇÃO PÚBLICA, PARA LÂMPADA DE VAPOR - FORNECIMENTO E INSTALAÇÃO (EXCLUSIVE LÂMPADA E REATOR). AF_08/2020</v>
          </cell>
          <cell r="C3193" t="str">
            <v>UN</v>
          </cell>
          <cell r="D3193">
            <v>496.11</v>
          </cell>
          <cell r="E3193">
            <v>38.979999999999997</v>
          </cell>
          <cell r="F3193">
            <v>437.33</v>
          </cell>
          <cell r="G3193">
            <v>19.8</v>
          </cell>
        </row>
        <row r="3194">
          <cell r="A3194" t="str">
            <v>101653</v>
          </cell>
          <cell r="B3194" t="str">
            <v>LUMINÁRIA ABERTA PARA ILUMINAÇÃO PÚBLICA, PARA LÂMPADA VAPOR DE MERCÚRIO ATÉ 400 W E MISTA ATÉ 500 W, COM BRAÇO EM TUBO DE AÇO GALV 1", COMPRIMENTO DE 1,50 M, PARA POSTE DE CONCRETO - FORNECIMENTO E INSTALAÇÃO (EXCLUSIVE LÂMPADA E REATOR). AF_08/2020</v>
          </cell>
          <cell r="C3194" t="str">
            <v>UN</v>
          </cell>
          <cell r="D3194">
            <v>274.56</v>
          </cell>
          <cell r="E3194">
            <v>66.31</v>
          </cell>
          <cell r="F3194">
            <v>188.44</v>
          </cell>
          <cell r="G3194">
            <v>19.809999999999999</v>
          </cell>
        </row>
        <row r="3195">
          <cell r="A3195" t="str">
            <v>101654</v>
          </cell>
          <cell r="B3195" t="str">
            <v>LUMINÁRIA DE LED PARA ILUMINAÇÃO PÚBLICA, DE 33 W ATÉ 50 W - FORNECIMENTO E INSTALAÇÃO. AF_08/2020</v>
          </cell>
          <cell r="C3195" t="str">
            <v>UN</v>
          </cell>
          <cell r="D3195">
            <v>279.07</v>
          </cell>
          <cell r="E3195">
            <v>15.75</v>
          </cell>
          <cell r="F3195">
            <v>243.51</v>
          </cell>
          <cell r="G3195">
            <v>19.809999999999999</v>
          </cell>
        </row>
        <row r="3196">
          <cell r="A3196" t="str">
            <v>101655</v>
          </cell>
          <cell r="B3196" t="str">
            <v>LUMINÁRIA DE LED PARA ILUMINAÇÃO PÚBLICA, DE 51 W ATÉ 67 W - FORNECIMENTO E INSTALAÇÃO. AF_08/2020</v>
          </cell>
          <cell r="C3196" t="str">
            <v>UN</v>
          </cell>
          <cell r="D3196">
            <v>451.15</v>
          </cell>
          <cell r="E3196">
            <v>15.75</v>
          </cell>
          <cell r="F3196">
            <v>415.6</v>
          </cell>
          <cell r="G3196">
            <v>19.8</v>
          </cell>
        </row>
        <row r="3197">
          <cell r="A3197" t="str">
            <v>101656</v>
          </cell>
          <cell r="B3197" t="str">
            <v>LUMINÁRIA DE LED PARA ILUMINAÇÃO PÚBLICA, DE 68 W ATÉ 97 W - FORNECIMENTO E INSTALAÇÃO. AF_08/2020</v>
          </cell>
          <cell r="C3197" t="str">
            <v>UN</v>
          </cell>
          <cell r="D3197">
            <v>491.33</v>
          </cell>
          <cell r="E3197">
            <v>15.75</v>
          </cell>
          <cell r="F3197">
            <v>455.78</v>
          </cell>
          <cell r="G3197">
            <v>19.8</v>
          </cell>
        </row>
        <row r="3198">
          <cell r="A3198" t="str">
            <v>101657</v>
          </cell>
          <cell r="B3198" t="str">
            <v>LUMINÁRIA DE LED PARA ILUMINAÇÃO PÚBLICA, DE 98 W ATÉ 137 W - FORNECIMENTO E INSTALAÇÃO. AF_08/2020</v>
          </cell>
          <cell r="C3198" t="str">
            <v>UN</v>
          </cell>
          <cell r="D3198">
            <v>576.91999999999996</v>
          </cell>
          <cell r="E3198">
            <v>15.75</v>
          </cell>
          <cell r="F3198">
            <v>541.37</v>
          </cell>
          <cell r="G3198">
            <v>19.8</v>
          </cell>
        </row>
        <row r="3199">
          <cell r="A3199" t="str">
            <v>101658</v>
          </cell>
          <cell r="B3199" t="str">
            <v>LUMINÁRIA DE LED PARA ILUMINAÇÃO PÚBLICA, DE 138 W ATÉ 180 W - FORNECIMENTO E INSTALAÇÃO. AF_08/2020</v>
          </cell>
          <cell r="C3199" t="str">
            <v>UN</v>
          </cell>
          <cell r="D3199">
            <v>752.9</v>
          </cell>
          <cell r="E3199">
            <v>15.75</v>
          </cell>
          <cell r="F3199">
            <v>717.35</v>
          </cell>
          <cell r="G3199">
            <v>19.8</v>
          </cell>
        </row>
        <row r="3200">
          <cell r="A3200" t="str">
            <v>101659</v>
          </cell>
          <cell r="B3200" t="str">
            <v>LUMINÁRIA DE LED PARA ILUMINAÇÃO PÚBLICA, DE 181 W ATÉ 239 W - FORNECIMENTO E INSTALAÇÃO. AF_08/2020</v>
          </cell>
          <cell r="C3200" t="str">
            <v>UN</v>
          </cell>
          <cell r="D3200">
            <v>862.36</v>
          </cell>
          <cell r="E3200">
            <v>15.75</v>
          </cell>
          <cell r="F3200">
            <v>826.81</v>
          </cell>
          <cell r="G3200">
            <v>19.8</v>
          </cell>
        </row>
        <row r="3201">
          <cell r="A3201" t="str">
            <v>101660</v>
          </cell>
          <cell r="B3201" t="str">
            <v>LUMINÁRIA DE LED PARA ILUMINAÇÃO PÚBLICA, DE 240 W ATÉ 350 W - FORNECIMENTO E INSTALAÇÃO. AF_08/2020</v>
          </cell>
          <cell r="C3201" t="str">
            <v>UN</v>
          </cell>
          <cell r="D3201">
            <v>1379.05</v>
          </cell>
          <cell r="E3201">
            <v>15.75</v>
          </cell>
          <cell r="F3201">
            <v>1343.5</v>
          </cell>
          <cell r="G3201">
            <v>19.8</v>
          </cell>
        </row>
        <row r="3202">
          <cell r="A3202" t="str">
            <v>101661</v>
          </cell>
          <cell r="B3202" t="str">
            <v>SUBSTITUIÇÃO DE LUMINÁRIA DE VAPOR DE MERCÚRIO/VAPOR DE SÓDIO POR LUMINÁRIA DE LED PARA ILUMINAÇÃO PÚBLICA (NÃO INCLUI FORNECIMENTO). AF_08/2020</v>
          </cell>
          <cell r="C3202" t="str">
            <v>UN</v>
          </cell>
          <cell r="D3202">
            <v>117.26</v>
          </cell>
          <cell r="E3202">
            <v>48.68</v>
          </cell>
          <cell r="F3202">
            <v>48.76</v>
          </cell>
          <cell r="G3202">
            <v>19.82</v>
          </cell>
        </row>
        <row r="3203">
          <cell r="A3203" t="str">
            <v>101662</v>
          </cell>
          <cell r="B3203" t="str">
            <v>LUMINÁRIA FECHADA PARA ILUMINAÇÃO PÚBLICA, COM REATOR DE PARTIDA RÁPIDA, COM LÂMPADA VAPOR DE MERCÚRIO 250 W - FORNECIMENTO E INSTALAÇÃO. AF_08/2020</v>
          </cell>
          <cell r="C3203" t="str">
            <v>UN</v>
          </cell>
          <cell r="D3203">
            <v>687.9</v>
          </cell>
          <cell r="E3203">
            <v>47.99</v>
          </cell>
          <cell r="F3203">
            <v>620.11</v>
          </cell>
          <cell r="G3203">
            <v>19.8</v>
          </cell>
        </row>
        <row r="3204">
          <cell r="A3204" t="str">
            <v>101663</v>
          </cell>
          <cell r="B3204" t="str">
            <v>ABRAÇADEIRA DE FIXAÇÃO DE BRAÇOS DE LUMINÁRIAS DE 2" - FORNECIMENTO E INSTALAÇÃO. AF_08/2020</v>
          </cell>
          <cell r="C3204" t="str">
            <v>UN</v>
          </cell>
          <cell r="D3204">
            <v>27.22</v>
          </cell>
          <cell r="E3204">
            <v>14.95</v>
          </cell>
          <cell r="F3204">
            <v>12.27</v>
          </cell>
          <cell r="G3204">
            <v>0</v>
          </cell>
        </row>
        <row r="3205">
          <cell r="A3205" t="str">
            <v>101664</v>
          </cell>
          <cell r="B3205" t="str">
            <v>ABRAÇADEIRA DE FIXAÇÃO DE BRAÇOS DE LUMINÁRIAS DE 3" - FORNECIMENTO E INSTALAÇÃO. AF_08/2020</v>
          </cell>
          <cell r="C3205" t="str">
            <v>UN</v>
          </cell>
          <cell r="D3205">
            <v>28.43</v>
          </cell>
          <cell r="E3205">
            <v>14.95</v>
          </cell>
          <cell r="F3205">
            <v>13.48</v>
          </cell>
          <cell r="G3205">
            <v>0</v>
          </cell>
        </row>
        <row r="3206">
          <cell r="A3206" t="str">
            <v>101665</v>
          </cell>
          <cell r="B3206" t="str">
            <v>ABRAÇADEIRA DE FIXAÇÃO DE BRAÇOS DE LUMINÁRIAS DE 4" - FORNECIMENTO E INSTALAÇÃO. AF_08/2020</v>
          </cell>
          <cell r="C3206" t="str">
            <v>UN</v>
          </cell>
          <cell r="D3206">
            <v>33.61</v>
          </cell>
          <cell r="E3206">
            <v>14.93</v>
          </cell>
          <cell r="F3206">
            <v>18.68</v>
          </cell>
          <cell r="G3206">
            <v>0</v>
          </cell>
        </row>
        <row r="3207">
          <cell r="A3207" t="str">
            <v>101666</v>
          </cell>
          <cell r="B3207" t="str">
            <v>REFLETOR RETANGULAR FECHADO, COM LÂMPADA VAPOR METÁLICO 400 W - FORNECIMENTO E INSTALAÇÃO. AF_08/2020</v>
          </cell>
          <cell r="C3207" t="str">
            <v>UN</v>
          </cell>
          <cell r="D3207">
            <v>397.12</v>
          </cell>
          <cell r="E3207">
            <v>23.87</v>
          </cell>
          <cell r="F3207">
            <v>373.25</v>
          </cell>
          <cell r="G3207">
            <v>0</v>
          </cell>
        </row>
        <row r="3208">
          <cell r="A3208" t="str">
            <v>102085</v>
          </cell>
          <cell r="B3208" t="str">
            <v>LUMINÁRIA ESTANQUE COM PROTEÇÃO CONTRA ÁGUA, POEIRA OU IMPACTOS - FORNECIMENTO E INSTALAÇÃO. AF_08/2020</v>
          </cell>
          <cell r="C3208" t="str">
            <v>UN</v>
          </cell>
          <cell r="D3208">
            <v>193.74</v>
          </cell>
          <cell r="E3208">
            <v>27.13</v>
          </cell>
          <cell r="F3208">
            <v>166.61</v>
          </cell>
          <cell r="G3208">
            <v>0</v>
          </cell>
        </row>
        <row r="3209">
          <cell r="A3209" t="str">
            <v>100578</v>
          </cell>
          <cell r="B3209" t="str">
            <v>ASSENTAMENTO DE POSTE DE CONCRETO COM COMPRIMENTO NOMINAL DE 9 M, CARGA NOMINAL MENOR OU IGUAL A 1000 DAN, ENGASTAMENTO SIMPLES COM 1,5 M DE SOLO (NÃO INCLUI FORNECIMENTO). AF_11/2019</v>
          </cell>
          <cell r="C3209" t="str">
            <v>UN</v>
          </cell>
          <cell r="D3209">
            <v>458.26</v>
          </cell>
          <cell r="E3209">
            <v>112.93</v>
          </cell>
          <cell r="F3209">
            <v>338.97</v>
          </cell>
          <cell r="G3209">
            <v>6.36</v>
          </cell>
        </row>
        <row r="3210">
          <cell r="A3210" t="str">
            <v>100579</v>
          </cell>
          <cell r="B3210" t="str">
            <v>ASSENTAMENTO DE POSTE DE CONCRETO COM COMPRIMENTO NOMINAL DE 10 M, CARGA NOMINAL MENOR OU IGUAL A 1000 DAN, ENGASTAMENTO SIMPLES COM 1,6 M DE SOLO (NÃO INCLUI FORNECIMENTO). AF_11/2019</v>
          </cell>
          <cell r="C3210" t="str">
            <v>UN</v>
          </cell>
          <cell r="D3210">
            <v>502.28</v>
          </cell>
          <cell r="E3210">
            <v>121.38</v>
          </cell>
          <cell r="F3210">
            <v>374.45</v>
          </cell>
          <cell r="G3210">
            <v>6.45</v>
          </cell>
        </row>
        <row r="3211">
          <cell r="A3211" t="str">
            <v>100580</v>
          </cell>
          <cell r="B3211" t="str">
            <v>ASSENTAMENTO DE POSTE DE CONCRETO COM COMPRIMENTO NOMINAL DE 10 M, CARGA NOMINAL MAIOR QUE 1000 DAN, ENGASTAMENTO SIMPLES COM 1,6 M DE SOLO (NÃO INCLUI FORNECIMENTO). AF_11/2019</v>
          </cell>
          <cell r="C3211" t="str">
            <v>UN</v>
          </cell>
          <cell r="D3211">
            <v>550.94000000000005</v>
          </cell>
          <cell r="E3211">
            <v>158.16</v>
          </cell>
          <cell r="F3211">
            <v>385.51</v>
          </cell>
          <cell r="G3211">
            <v>7.27</v>
          </cell>
        </row>
        <row r="3212">
          <cell r="A3212" t="str">
            <v>100581</v>
          </cell>
          <cell r="B3212" t="str">
            <v>ASSENTAMENTO DE POSTE DE CONCRETO COM COMPRIMENTO NOMINAL DE 10,5 M, CARGA NOMINAL MENOR OU IGUAL A 1000 DAN, ENGASTAMENTO SIMPLES COM 1,65 M DE SOLO (NÃO INCLUI FORNECIMENTO). AF_11/2019</v>
          </cell>
          <cell r="C3212" t="str">
            <v>UN</v>
          </cell>
          <cell r="D3212">
            <v>524.07000000000005</v>
          </cell>
          <cell r="E3212">
            <v>125.54</v>
          </cell>
          <cell r="F3212">
            <v>392.08</v>
          </cell>
          <cell r="G3212">
            <v>6.45</v>
          </cell>
        </row>
        <row r="3213">
          <cell r="A3213" t="str">
            <v>100582</v>
          </cell>
          <cell r="B3213" t="str">
            <v>ASSENTAMENTO DE POSTE DE CONCRETO COM COMPRIMENTO NOMINAL DE 10,5 M, CARGA NOMINAL MAIOR QUE 1000 DAN, ENGASTAMENTO SIMPLES COM 1,65 M DE SOLO (NÃO INCLUI FORNECIMENTO). AF_11/2019</v>
          </cell>
          <cell r="C3213" t="str">
            <v>UN</v>
          </cell>
          <cell r="D3213">
            <v>611.75</v>
          </cell>
          <cell r="E3213">
            <v>192.19</v>
          </cell>
          <cell r="F3213">
            <v>411.78</v>
          </cell>
          <cell r="G3213">
            <v>7.78</v>
          </cell>
        </row>
        <row r="3214">
          <cell r="A3214" t="str">
            <v>100583</v>
          </cell>
          <cell r="B3214" t="str">
            <v>ASSENTAMENTO DE POSTE DE CONCRETO COM COMPRIMENTO NOMINAL DE 11 M, CARGA NOMINAL MENOR OU IGUAL A 1000 DAN, ENGASTAMENTO SIMPLES COM 1,7 M DE SOLO (NÃO INCLUI FORNECIMENTO). AF_11/2019</v>
          </cell>
          <cell r="C3214" t="str">
            <v>UN</v>
          </cell>
          <cell r="D3214">
            <v>547.45000000000005</v>
          </cell>
          <cell r="E3214">
            <v>130.77000000000001</v>
          </cell>
          <cell r="F3214">
            <v>410.16</v>
          </cell>
          <cell r="G3214">
            <v>6.52</v>
          </cell>
        </row>
        <row r="3215">
          <cell r="A3215" t="str">
            <v>100584</v>
          </cell>
          <cell r="B3215" t="str">
            <v>ASSENTAMENTO DE POSTE DE CONCRETO COM COMPRIMENTO NOMINAL DE 11 M, CARGA NOMINAL MAIOR QUE 1000 DAN, ENGASTAMENTO SIMPLES COM 1,7 M DE SOLO (NÃO INCLUI FORNECIMENTO). AF_11/2019</v>
          </cell>
          <cell r="C3215" t="str">
            <v>UN</v>
          </cell>
          <cell r="D3215">
            <v>600.21</v>
          </cell>
          <cell r="E3215">
            <v>170.6</v>
          </cell>
          <cell r="F3215">
            <v>422.15</v>
          </cell>
          <cell r="G3215">
            <v>7.46</v>
          </cell>
        </row>
        <row r="3216">
          <cell r="A3216" t="str">
            <v>100585</v>
          </cell>
          <cell r="B3216" t="str">
            <v>ASSENTAMENTO DE POSTE DE CONCRETO COM COMPRIMENTO NOMINAL DE 12 M, CARGA NOMINAL MENOR OU IGUAL A 1000 DAN, ENGASTAMENTO SIMPLES COM 1,8 M DE SOLO (NÃO INCLUI FORNECIMENTO). AF_11/2019</v>
          </cell>
          <cell r="C3216" t="str">
            <v>UN</v>
          </cell>
          <cell r="D3216">
            <v>592.88</v>
          </cell>
          <cell r="E3216">
            <v>140.34</v>
          </cell>
          <cell r="F3216">
            <v>445.92</v>
          </cell>
          <cell r="G3216">
            <v>6.62</v>
          </cell>
        </row>
        <row r="3217">
          <cell r="A3217" t="str">
            <v>100586</v>
          </cell>
          <cell r="B3217" t="str">
            <v>ASSENTAMENTO DE POSTE DE CONCRETO COM COMPRIMENTO NOMINAL DE 12 M, CARGA NOMINAL MAIOR QUE 1000 DAN, ENGASTAMENTO SIMPLES COM 1,8 M DE SOLO (NÃO INCLUI FORNECIMENTO). AF_11/2019</v>
          </cell>
          <cell r="C3217" t="str">
            <v>UN</v>
          </cell>
          <cell r="D3217">
            <v>676.95</v>
          </cell>
          <cell r="E3217">
            <v>203.58</v>
          </cell>
          <cell r="F3217">
            <v>465.19</v>
          </cell>
          <cell r="G3217">
            <v>8.18</v>
          </cell>
        </row>
        <row r="3218">
          <cell r="A3218" t="str">
            <v>100587</v>
          </cell>
          <cell r="B3218" t="str">
            <v>ASSENTAMENTO DE POSTE DE CONCRETO COM COMPRIMENTO NOMINAL DE 13 M, CARGA NOMINAL MENOR OU IGUAL A 1000 DAN, ENGASTAMENTO SIMPLES COM 1,9 M DE SOLO (NÃO INCLUI FORNECIMENTO). AF_11/2019</v>
          </cell>
          <cell r="C3218" t="str">
            <v>UN</v>
          </cell>
          <cell r="D3218">
            <v>639.95000000000005</v>
          </cell>
          <cell r="E3218">
            <v>151.22999999999999</v>
          </cell>
          <cell r="F3218">
            <v>482.02</v>
          </cell>
          <cell r="G3218">
            <v>6.7</v>
          </cell>
        </row>
        <row r="3219">
          <cell r="A3219" t="str">
            <v>100588</v>
          </cell>
          <cell r="B3219" t="str">
            <v>ASSENTAMENTO DE POSTE DE CONCRETO COM COMPRIMENTO NOMINAL DE 13 M, CARGA NOMINAL MAIOR QUE 1000 DAN, ENGASTAMENTO SIMPLES COM 1,9 M DE SOLO (NÃO INCLUI FORNECIMENTO). AF_11/2019</v>
          </cell>
          <cell r="C3219" t="str">
            <v>UN</v>
          </cell>
          <cell r="D3219">
            <v>705.3</v>
          </cell>
          <cell r="E3219">
            <v>200.34</v>
          </cell>
          <cell r="F3219">
            <v>497.03</v>
          </cell>
          <cell r="G3219">
            <v>7.93</v>
          </cell>
        </row>
        <row r="3220">
          <cell r="A3220" t="str">
            <v>100589</v>
          </cell>
          <cell r="B3220" t="str">
            <v>ASSENTAMENTO DE POSTE DE CONCRETO COM COMPRIMENTO NOMINAL DE 13,5 M, CARGA NOMINAL MENOR OU IGUAL A 1000 DAN, ENGASTAMENTO SIMPLES COM 1,95 M DE SOLO (NÃO INCLUI FORNECIMENTO). AF_11/2019</v>
          </cell>
          <cell r="C3220" t="str">
            <v>UN</v>
          </cell>
          <cell r="D3220">
            <v>708.73</v>
          </cell>
          <cell r="E3220">
            <v>191.58</v>
          </cell>
          <cell r="F3220">
            <v>509.96</v>
          </cell>
          <cell r="G3220">
            <v>7.19</v>
          </cell>
        </row>
        <row r="3221">
          <cell r="A3221" t="str">
            <v>100590</v>
          </cell>
          <cell r="B3221" t="str">
            <v>ASSENTAMENTO DE POSTE DE CONCRETO COM COMPRIMENTO NOMINAL DE 13,5 M, CARGA NOMINAL MAIOR QUE 1000 DAN, ENGASTAMENTO SIMPLES COM 1,95 M DE SOLO (NÃO INCLUI FORNECIMENTO). AF_11/2019</v>
          </cell>
          <cell r="C3221" t="str">
            <v>UN</v>
          </cell>
          <cell r="D3221">
            <v>773.27</v>
          </cell>
          <cell r="E3221">
            <v>240.76</v>
          </cell>
          <cell r="F3221">
            <v>524.41</v>
          </cell>
          <cell r="G3221">
            <v>8.1</v>
          </cell>
        </row>
        <row r="3222">
          <cell r="A3222" t="str">
            <v>100591</v>
          </cell>
          <cell r="B3222" t="str">
            <v>ASSENTAMENTO DE POSTE DE CONCRETO COM COMPRIMENTO NOMINAL DE 14 M, CARGA NOMINAL MENOR OU IGUAL A 1000 DAN, ENGASTAMENTO SIMPLES COM 2 M DE SOLO (NÃO INCLUI FORNECIMENTO). AF_11/2019</v>
          </cell>
          <cell r="C3222" t="str">
            <v>UN</v>
          </cell>
          <cell r="D3222">
            <v>704.18</v>
          </cell>
          <cell r="E3222">
            <v>174.63</v>
          </cell>
          <cell r="F3222">
            <v>522.28</v>
          </cell>
          <cell r="G3222">
            <v>7.27</v>
          </cell>
        </row>
        <row r="3223">
          <cell r="A3223" t="str">
            <v>100592</v>
          </cell>
          <cell r="B3223" t="str">
            <v>ASSENTAMENTO DE POSTE DE CONCRETO COM COMPRIMENTO NOMINAL DE 14 M, CARGA NOMINAL MAIOR QUE 1000 DAN, ENGASTAMENTO SIMPLES COM 2 M DE SOLO (NÃO INCLUI FORNECIMENTO). AF_11/2019</v>
          </cell>
          <cell r="C3223" t="str">
            <v>UN</v>
          </cell>
          <cell r="D3223">
            <v>757.68</v>
          </cell>
          <cell r="E3223">
            <v>215.25</v>
          </cell>
          <cell r="F3223">
            <v>534.33000000000004</v>
          </cell>
          <cell r="G3223">
            <v>8.1</v>
          </cell>
        </row>
        <row r="3224">
          <cell r="A3224" t="str">
            <v>100593</v>
          </cell>
          <cell r="B3224" t="str">
            <v>ASSENTAMENTO DE POSTE DE CONCRETO COM COMPRIMENTO NOMINAL DE 15 M, CARGA NOMINAL MENOR OU IGUAL A 1000 DAN, ENGASTAMENTO SIMPLES COM 2,1 M DE SOLO (NÃO INCLUI FORNECIMENTO). AF_11/2019</v>
          </cell>
          <cell r="C3224" t="str">
            <v>UN</v>
          </cell>
          <cell r="D3224">
            <v>754.19</v>
          </cell>
          <cell r="E3224">
            <v>187.66</v>
          </cell>
          <cell r="F3224">
            <v>559.07000000000005</v>
          </cell>
          <cell r="G3224">
            <v>7.46</v>
          </cell>
        </row>
        <row r="3225">
          <cell r="A3225" t="str">
            <v>100594</v>
          </cell>
          <cell r="B3225" t="str">
            <v>ASSENTAMENTO DE POSTE DE CONCRETO COM COMPRIMENTO NOMINAL DE 15 M, CARGA NOMINAL MAIOR QUE 1000 DAN, ENGASTAMENTO SIMPLES COM 2,1 M DE SOLO (NÃO INCLUI FORNECIMENTO). AF_11/2019</v>
          </cell>
          <cell r="C3225" t="str">
            <v>UN</v>
          </cell>
          <cell r="D3225">
            <v>844.94</v>
          </cell>
          <cell r="E3225">
            <v>255.99</v>
          </cell>
          <cell r="F3225">
            <v>579.83000000000004</v>
          </cell>
          <cell r="G3225">
            <v>9.1199999999999992</v>
          </cell>
        </row>
        <row r="3226">
          <cell r="A3226" t="str">
            <v>100595</v>
          </cell>
          <cell r="B3226" t="str">
            <v>ASSENTAMENTO DE POSTE DE CONCRETO COM COMPRIMENTO NOMINAL DE 18 M, CARGA NOMINAL MENOR OU IGUAL A 1000 DAN, ENGASTAMENTO SIMPLES COM 2,4 M DE SOLO (NÃO INCLUI FORNECIMENTO). AF_11/2019</v>
          </cell>
          <cell r="C3226" t="str">
            <v>UN</v>
          </cell>
          <cell r="D3226">
            <v>904.18</v>
          </cell>
          <cell r="E3226">
            <v>227.11</v>
          </cell>
          <cell r="F3226">
            <v>669.29</v>
          </cell>
          <cell r="G3226">
            <v>7.78</v>
          </cell>
        </row>
        <row r="3227">
          <cell r="A3227" t="str">
            <v>100596</v>
          </cell>
          <cell r="B3227" t="str">
            <v>ASSENTAMENTO DE POSTE DE CONCRETO COM COMPRIMENTO NOMINAL DE 18 M, CARGA NOMINAL MAIOR QUE 1000 DAN, ENGASTAMENTO SIMPLES COM 2,4 M DE SOLO (NÃO INCLUI FORNECIMENTO). AF_11/2019</v>
          </cell>
          <cell r="C3227" t="str">
            <v>UN</v>
          </cell>
          <cell r="D3227">
            <v>1026.67</v>
          </cell>
          <cell r="E3227">
            <v>318.77999999999997</v>
          </cell>
          <cell r="F3227">
            <v>697.62</v>
          </cell>
          <cell r="G3227">
            <v>10.27</v>
          </cell>
        </row>
        <row r="3228">
          <cell r="A3228" t="str">
            <v>100597</v>
          </cell>
          <cell r="B3228" t="str">
            <v>ASSENTAMENTO DE POSTE DE CONCRETO COM COMPRIMENTO NOMINAL DE 20 M, CARGA NOMINAL MENOR OU IGUAL A 1000 DAN, ENGASTAMENTO SIMPLES COM 2,6 M DE SOLO (NÃO INCLUI FORNECIMENTO). AF_11/2019</v>
          </cell>
          <cell r="C3228" t="str">
            <v>UN</v>
          </cell>
          <cell r="D3228">
            <v>1045.83</v>
          </cell>
          <cell r="E3228">
            <v>284.73</v>
          </cell>
          <cell r="F3228">
            <v>752.33</v>
          </cell>
          <cell r="G3228">
            <v>8.77</v>
          </cell>
        </row>
        <row r="3229">
          <cell r="A3229" t="str">
            <v>100598</v>
          </cell>
          <cell r="B3229" t="str">
            <v>ASSENTAMENTO DE POSTE DE CONCRETO COM COMPRIMENTO NOMINAL DE 20 M, CARGA NOMINAL MAIOR QUE 1000, ENGASTAMENTO SIMPLES COM 2,6 M DE SOLO (NÃO INCLUI FORNECIMENTO). AF_11/2019</v>
          </cell>
          <cell r="C3229" t="str">
            <v>UN</v>
          </cell>
          <cell r="D3229">
            <v>1146.81</v>
          </cell>
          <cell r="E3229">
            <v>360.26</v>
          </cell>
          <cell r="F3229">
            <v>775.69</v>
          </cell>
          <cell r="G3229">
            <v>10.86</v>
          </cell>
        </row>
        <row r="3230">
          <cell r="A3230" t="str">
            <v>100599</v>
          </cell>
          <cell r="B3230" t="str">
            <v>ASSENTAMENTO DE POSTE DE CONCRETO COM COMPRIMENTO NOMINAL DE 9 M, CARGA NOMINAL DE 150 DAN, ENGASTAMENTO BASE CONCRETADA COM 1 M DE CONCRETO E 0,5 M DE SOLO (NÃO INCLUI FORNECIMENTO). AF_11/2019</v>
          </cell>
          <cell r="C3230" t="str">
            <v>UN</v>
          </cell>
          <cell r="D3230">
            <v>477</v>
          </cell>
          <cell r="E3230">
            <v>95.12</v>
          </cell>
          <cell r="F3230">
            <v>375.65</v>
          </cell>
          <cell r="G3230">
            <v>6.12</v>
          </cell>
        </row>
        <row r="3231">
          <cell r="A3231" t="str">
            <v>100600</v>
          </cell>
          <cell r="B3231" t="str">
            <v>ASSENTAMENTO DE POSTE DE CONCRETO COM COMPRIMENTO NOMINAL DE 9 M, CARGA NOMINAL DE 300 DAN, ENGASTAMENTO BASE CONCRETADA COM 1 M DE CONCRETO E 0,5 M DE SOLO (NÃO INCLUI FORNECIMENTO). AF_11/2019</v>
          </cell>
          <cell r="C3231" t="str">
            <v>UN</v>
          </cell>
          <cell r="D3231">
            <v>569.08000000000004</v>
          </cell>
          <cell r="E3231">
            <v>139.31</v>
          </cell>
          <cell r="F3231">
            <v>423.13</v>
          </cell>
          <cell r="G3231">
            <v>6.43</v>
          </cell>
        </row>
        <row r="3232">
          <cell r="A3232" t="str">
            <v>100601</v>
          </cell>
          <cell r="B3232" t="str">
            <v>ASSENTAMENTO DE POSTE DE CONCRETO COM COMPRIMENTO NOMINAL DE 9 M, CARGA NOMINAL DE 400 DAN, ENGASTAMENTO BASE CONCRETADA COM 1 M DE CONCRETO E 0,5 M DE SOLO (NÃO INCLUI FORNECIMENTO). AF_11/2019</v>
          </cell>
          <cell r="C3232" t="str">
            <v>UN</v>
          </cell>
          <cell r="D3232">
            <v>725.32</v>
          </cell>
          <cell r="E3232">
            <v>205.64</v>
          </cell>
          <cell r="F3232">
            <v>512.64</v>
          </cell>
          <cell r="G3232">
            <v>6.63</v>
          </cell>
        </row>
        <row r="3233">
          <cell r="A3233" t="str">
            <v>100602</v>
          </cell>
          <cell r="B3233" t="str">
            <v>ASSENTAMENTO DE POSTE DE CONCRETO COM COMPRIMENTO NOMINAL DE 9 M, CARGA NOMINAL DE 600 DAN, ENGASTAMENTO BASE CONCRETADA COM 1 M DE CONCRETO E 0,5 M DE SOLO (NÃO INCLUI FORNECIMENTO). AF_11/2019</v>
          </cell>
          <cell r="C3233" t="str">
            <v>UN</v>
          </cell>
          <cell r="D3233">
            <v>920.23</v>
          </cell>
          <cell r="E3233">
            <v>288.49</v>
          </cell>
          <cell r="F3233">
            <v>624.24</v>
          </cell>
          <cell r="G3233">
            <v>6.84</v>
          </cell>
        </row>
        <row r="3234">
          <cell r="A3234" t="str">
            <v>100603</v>
          </cell>
          <cell r="B3234" t="str">
            <v>ASSENTAMENTO DE POSTE DE CONCRETO COM COMPRIMENTO NOMINAL DE 9 M, CARGA NOMINAL DE 1000 DAN, ENGASTAMENTO BASE CONCRETADA COM 1 M DE CONCRETO E 0,5 M DE SOLO (NÃO INCLUI FORNECIMENTO). AF_11/2019</v>
          </cell>
          <cell r="C3234" t="str">
            <v>UN</v>
          </cell>
          <cell r="D3234">
            <v>1421.38</v>
          </cell>
          <cell r="E3234">
            <v>504.45</v>
          </cell>
          <cell r="F3234">
            <v>907.96</v>
          </cell>
          <cell r="G3234">
            <v>7.67</v>
          </cell>
        </row>
        <row r="3235">
          <cell r="A3235" t="str">
            <v>100604</v>
          </cell>
          <cell r="B3235" t="str">
            <v>ASSENTAMENTO DE POSTE DE CONCRETO COM COMPRIMENTO NOMINAL DE 10 M, CARGA NOMINAL DE 300 DAN, ENGASTAMENTO BASE CONCRETADA COM 1 M DE CONCRETO E 0,6 M DE SOLO (NÃO INCLUI FORNECIMENTO). AF_11/2019</v>
          </cell>
          <cell r="C3235" t="str">
            <v>UN</v>
          </cell>
          <cell r="D3235">
            <v>603.66999999999996</v>
          </cell>
          <cell r="E3235">
            <v>143.52000000000001</v>
          </cell>
          <cell r="F3235">
            <v>453.34</v>
          </cell>
          <cell r="G3235">
            <v>6.61</v>
          </cell>
        </row>
        <row r="3236">
          <cell r="A3236" t="str">
            <v>100605</v>
          </cell>
          <cell r="B3236" t="str">
            <v>ASSENTAMENTO DE POSTE DE CONCRETO COM COMPRIMENTO NOMINAL DE 10 M, CARGA NOMINAL DE 600 DAN, ENGASTAMENTO BASE CONCRETADA COM 1 M DE CONCRETO E 0,6 M DE SOLO (NÃO INCLUI FORNECIMENTO). AF_11/2019</v>
          </cell>
          <cell r="C3236" t="str">
            <v>UN</v>
          </cell>
          <cell r="D3236">
            <v>963.67</v>
          </cell>
          <cell r="E3236">
            <v>299.97000000000003</v>
          </cell>
          <cell r="F3236">
            <v>656.03</v>
          </cell>
          <cell r="G3236">
            <v>7.02</v>
          </cell>
        </row>
        <row r="3237">
          <cell r="A3237" t="str">
            <v>100606</v>
          </cell>
          <cell r="B3237" t="str">
            <v>ASSENTAMENTO DE POSTE DE CONCRETO COM COMPRIMENTO NOMINAL DE 10 M, CARGA NOMINAL DE 1000 DAN, ENGASTAMENTO BASE CONCRETADA COM 1 M DE CONCRETO E 0,6 M DE SOLO (NÃO INCLUI FORNECIMENTO). AF_11/2019</v>
          </cell>
          <cell r="C3237" t="str">
            <v>UN</v>
          </cell>
          <cell r="D3237">
            <v>1476.2</v>
          </cell>
          <cell r="E3237">
            <v>525.59</v>
          </cell>
          <cell r="F3237">
            <v>941.57</v>
          </cell>
          <cell r="G3237">
            <v>7.76</v>
          </cell>
        </row>
        <row r="3238">
          <cell r="A3238" t="str">
            <v>100607</v>
          </cell>
          <cell r="B3238" t="str">
            <v>ASSENTAMENTO DE POSTE DE CONCRETO COM COMPRIMENTO NOMINAL DE 10,5 M, CARGA NOMINAL DE 300 DAN, ENGASTAMENTO BASE CONCRETADA COM 1 M DE CONCRETO E 0,65 M DE SOLO (NÃO INCLUI FORNECIMENTO). AF_11/2019</v>
          </cell>
          <cell r="C3238" t="str">
            <v>UN</v>
          </cell>
          <cell r="D3238">
            <v>620.08000000000004</v>
          </cell>
          <cell r="E3238">
            <v>145.47</v>
          </cell>
          <cell r="F3238">
            <v>467.81</v>
          </cell>
          <cell r="G3238">
            <v>6.61</v>
          </cell>
        </row>
        <row r="3239">
          <cell r="A3239" t="str">
            <v>100608</v>
          </cell>
          <cell r="B3239" t="str">
            <v>ASSENTAMENTO DE POSTE DE CONCRETO COM COMPRIMENTO NOMINAL DE 10,5 M, CARGA NOMINAL DE 600 DAN, ENGASTAMENTO BASE CONCRETADA COM 1 M DE CONCRETO E 0,65 M DE SOLO (NÃO INCLUI FORNECIMENTO). AF_11/2019</v>
          </cell>
          <cell r="C3239" t="str">
            <v>UN</v>
          </cell>
          <cell r="D3239">
            <v>985.08</v>
          </cell>
          <cell r="E3239">
            <v>305.64</v>
          </cell>
          <cell r="F3239">
            <v>671.79</v>
          </cell>
          <cell r="G3239">
            <v>7.01</v>
          </cell>
        </row>
        <row r="3240">
          <cell r="A3240" t="str">
            <v>100609</v>
          </cell>
          <cell r="B3240" t="str">
            <v>ASSENTAMENTO DE POSTE DE CONCRETO COM COMPRIMENTO NOMINAL DE 10,5 M, CARGA NOMINAL DE 1000 DAN, ENGASTAMENTO BASE CONCRETADA COM 1 M DE CONCRETO E 0,65 M DE SOLO (NÃO INCLUI FORNECIMENTO). AF_11/2019</v>
          </cell>
          <cell r="C3240" t="str">
            <v>UN</v>
          </cell>
          <cell r="D3240">
            <v>1505.58</v>
          </cell>
          <cell r="E3240">
            <v>537.46</v>
          </cell>
          <cell r="F3240">
            <v>958.91</v>
          </cell>
          <cell r="G3240">
            <v>7.93</v>
          </cell>
        </row>
        <row r="3241">
          <cell r="A3241" t="str">
            <v>100610</v>
          </cell>
          <cell r="B3241" t="str">
            <v>ASSENTAMENTO DE POSTE DE CONCRETO COM COMPRIMENTO NOMINAL DE 11 M, CARGA NOMINAL DE 300 DAN, ENGASTAMENTO BASE CONCRETADA COM 1 M DE CONCRETO E 0,7 M DE SOLO (NÃO INCLUI FORNECIMENTO). AF_11/2019</v>
          </cell>
          <cell r="C3241" t="str">
            <v>UN</v>
          </cell>
          <cell r="D3241">
            <v>636.42999999999995</v>
          </cell>
          <cell r="E3241">
            <v>147.18</v>
          </cell>
          <cell r="F3241">
            <v>482.41</v>
          </cell>
          <cell r="G3241">
            <v>6.66</v>
          </cell>
        </row>
        <row r="3242">
          <cell r="A3242" t="str">
            <v>100611</v>
          </cell>
          <cell r="B3242" t="str">
            <v>ASSENTAMENTO DE POSTE DE CONCRETO COM COMPRIMENTO NOMINAL DE 11 M, CARGA NOMINAL DE 400 DAN, ENGASTAMENTO BASE CONCRETADA COM 1 M DE CONCRETO E 0,7 M DE SOLO (NÃO INCLUI FORNECIMENTO). AF_11/2019</v>
          </cell>
          <cell r="C3242" t="str">
            <v>UN</v>
          </cell>
          <cell r="D3242">
            <v>800.5</v>
          </cell>
          <cell r="E3242">
            <v>219.97</v>
          </cell>
          <cell r="F3242">
            <v>573.29999999999995</v>
          </cell>
          <cell r="G3242">
            <v>6.84</v>
          </cell>
        </row>
        <row r="3243">
          <cell r="A3243" t="str">
            <v>100612</v>
          </cell>
          <cell r="B3243" t="str">
            <v>ASSENTAMENTO DE POSTE DE CONCRETO COM COMPRIMENTO NOMINAL DE 11 M, CARGA NOMINAL DE 600 DAN, ENGASTAMENTO BASE CONCRETADA COM 1 M DE CONCRETO E 0,7 M DE SOLO (NÃO INCLUI FORNECIMENTO). AF_11/2019</v>
          </cell>
          <cell r="C3243" t="str">
            <v>UN</v>
          </cell>
          <cell r="D3243">
            <v>1006.06</v>
          </cell>
          <cell r="E3243">
            <v>311.04000000000002</v>
          </cell>
          <cell r="F3243">
            <v>687.31</v>
          </cell>
          <cell r="G3243">
            <v>7.07</v>
          </cell>
        </row>
        <row r="3244">
          <cell r="A3244" t="str">
            <v>100613</v>
          </cell>
          <cell r="B3244" t="str">
            <v>ASSENTAMENTO DE POSTE DE CONCRETO COM COMPRIMENTO NOMINAL DE 11 M, CARGA NOMINAL DE 1000 DAN, ENGASTAMENTO BASE CONCRETADA COM 1 M DE CONCRETO E 0,7 M DE SOLO (NÃO INCLUI FORNECIMENTO). AF_11/2019</v>
          </cell>
          <cell r="C3244" t="str">
            <v>UN</v>
          </cell>
          <cell r="D3244">
            <v>1534.22</v>
          </cell>
          <cell r="E3244">
            <v>549.16</v>
          </cell>
          <cell r="F3244">
            <v>975.8</v>
          </cell>
          <cell r="G3244">
            <v>7.99</v>
          </cell>
        </row>
        <row r="3245">
          <cell r="A3245" t="str">
            <v>100614</v>
          </cell>
          <cell r="B3245" t="str">
            <v>ASSENTAMENTO DE POSTE DE CONCRETO COM COMPRIMENTO NOMINAL DE 12 M, CARGA NOMINAL DE 400 DAN, ENGASTAMENTO BASE CONCRETADA COM 1 M DE CONCRETO E 0,8 M DE SOLO (NÃO INCLUI FORNECIMENTO). AF_11/2019</v>
          </cell>
          <cell r="C3245" t="str">
            <v>UN</v>
          </cell>
          <cell r="D3245">
            <v>837.39</v>
          </cell>
          <cell r="E3245">
            <v>226.7</v>
          </cell>
          <cell r="F3245">
            <v>603.32000000000005</v>
          </cell>
          <cell r="G3245">
            <v>7</v>
          </cell>
        </row>
        <row r="3246">
          <cell r="A3246" t="str">
            <v>100615</v>
          </cell>
          <cell r="B3246" t="str">
            <v>ASSENTAMENTO DE POSTE DE CONCRETO COM COMPRIMENTO NOMINAL DE 12 M, CARGA NOMINAL DE 600 DAN, ENGASTAMENTO BASE CONCRETADA COM 1 M DE CONCRETO E 0,8 M DE SOLO (NÃO INCLUI FORNECIMENTO). AF_11/2019</v>
          </cell>
          <cell r="C3246" t="str">
            <v>UN</v>
          </cell>
          <cell r="D3246">
            <v>1047.7</v>
          </cell>
          <cell r="E3246">
            <v>321.77</v>
          </cell>
          <cell r="F3246">
            <v>718.07</v>
          </cell>
          <cell r="G3246">
            <v>7.24</v>
          </cell>
        </row>
        <row r="3247">
          <cell r="A3247" t="str">
            <v>100616</v>
          </cell>
          <cell r="B3247" t="str">
            <v>ASSENTAMENTO DE POSTE DE CONCRETO COM COMPRIMENTO NOMINAL DE 12 M, CARGA NOMINAL DE 1000 DAN, ENGASTAMENTO BASE CONCRETADA COM 1 M DE CONCRETO E 0,8 M DE SOLO (NÃO INCLUI FORNECIMENTO). AF_11/2019</v>
          </cell>
          <cell r="C3247" t="str">
            <v>UN</v>
          </cell>
          <cell r="D3247">
            <v>1594.52</v>
          </cell>
          <cell r="E3247">
            <v>574.6</v>
          </cell>
          <cell r="F3247">
            <v>1010.29</v>
          </cell>
          <cell r="G3247">
            <v>8.3800000000000008</v>
          </cell>
        </row>
        <row r="3248">
          <cell r="A3248" t="str">
            <v>100617</v>
          </cell>
          <cell r="B3248" t="str">
            <v>ASSENTAMENTO DE POSTE DE CONCRETO COM COMPRIMENTO NOMINAL DE 13 M, CARGA NOMINAL DE 600 DAN, ENGASTAMENTO BASE CONCRETADA COM 1 M DE CONCRETO E 0,9 M DE SOLO (NÃO INCLUI FORNECIMENTO). AF_11/2019</v>
          </cell>
          <cell r="C3248" t="str">
            <v>UN</v>
          </cell>
          <cell r="D3248">
            <v>1089.1500000000001</v>
          </cell>
          <cell r="E3248">
            <v>332.57</v>
          </cell>
          <cell r="F3248">
            <v>748.58</v>
          </cell>
          <cell r="G3248">
            <v>7.39</v>
          </cell>
        </row>
        <row r="3249">
          <cell r="A3249" t="str">
            <v>100618</v>
          </cell>
          <cell r="B3249" t="str">
            <v>ASSENTAMENTO DE POSTE DE CONCRETO COM COMPRIMENTO NOMINAL DE 13 M, CARGA NOMINAL DE 1000 DAN, ENGASTAMENTO BASE CONCRETADA COM 1 M DE CONCRETO E 0,9 M DE SOLO - SOMENTE INSTALAÇÃO, SEM FORNECIMENTO. AF_11/2019</v>
          </cell>
          <cell r="C3249" t="str">
            <v>UN</v>
          </cell>
          <cell r="D3249">
            <v>1660</v>
          </cell>
          <cell r="E3249">
            <v>598.23</v>
          </cell>
          <cell r="F3249">
            <v>1052.1199999999999</v>
          </cell>
          <cell r="G3249">
            <v>8.39</v>
          </cell>
        </row>
        <row r="3250">
          <cell r="A3250" t="str">
            <v>100619</v>
          </cell>
          <cell r="B3250" t="str">
            <v>POSTE DECORATIVO PARA JARDIM EM AÇO TUBULAR, H = *2,5* M, SEM LUMINÁRIA - FORNECIMENTO E INSTALAÇÃO. AF_11/2019</v>
          </cell>
          <cell r="C3250" t="str">
            <v>UN</v>
          </cell>
          <cell r="D3250">
            <v>658.47</v>
          </cell>
          <cell r="E3250">
            <v>95.15</v>
          </cell>
          <cell r="F3250">
            <v>563.32000000000005</v>
          </cell>
          <cell r="G3250">
            <v>0</v>
          </cell>
        </row>
        <row r="3251">
          <cell r="A3251" t="str">
            <v>100620</v>
          </cell>
          <cell r="B3251" t="str">
            <v>POSTE DE AÇO CONICO CONTÍNUO CURVO SIMPLES, FLANGEADO, H=9M, INCLUSIVE LUMINÁRIA, SEM LÂMPADA - FORNECIMENTO E INSTALACAO. AF_11/2019</v>
          </cell>
          <cell r="C3251" t="str">
            <v>UN</v>
          </cell>
          <cell r="D3251">
            <v>4058.02</v>
          </cell>
          <cell r="E3251">
            <v>62.27</v>
          </cell>
          <cell r="F3251">
            <v>3980.81</v>
          </cell>
          <cell r="G3251">
            <v>14.94</v>
          </cell>
        </row>
        <row r="3252">
          <cell r="A3252" t="str">
            <v>100621</v>
          </cell>
          <cell r="B3252" t="str">
            <v>POSTE DE AÇO CONICO CONTÍNUO CURVO DUPLO, FLANGEADO, H=9M, INCLUSIVE LUMINÁRIAS, SEM LÂMPADAS - FORNECIMENTO E INSTALACAO. AF_11/2019</v>
          </cell>
          <cell r="C3252" t="str">
            <v>UN</v>
          </cell>
          <cell r="D3252">
            <v>4607.6499999999996</v>
          </cell>
          <cell r="E3252">
            <v>88.34</v>
          </cell>
          <cell r="F3252">
            <v>4504.37</v>
          </cell>
          <cell r="G3252">
            <v>14.94</v>
          </cell>
        </row>
        <row r="3253">
          <cell r="A3253" t="str">
            <v>100622</v>
          </cell>
          <cell r="B3253" t="str">
            <v>POSTE DE AÇO CONICO CONTÍNUO CURVO SIMPLES, ENGASTADO, H=9M, INCLUSIVE LUMINÁRIA, SEM LÂMPADA - FORNECIMENTO E INSTALACAO. AF_11/2019</v>
          </cell>
          <cell r="C3253" t="str">
            <v>UN</v>
          </cell>
          <cell r="D3253">
            <v>2981.46</v>
          </cell>
          <cell r="E3253">
            <v>103.95</v>
          </cell>
          <cell r="F3253">
            <v>2868.31</v>
          </cell>
          <cell r="G3253">
            <v>9.1999999999999993</v>
          </cell>
        </row>
        <row r="3254">
          <cell r="A3254" t="str">
            <v>100623</v>
          </cell>
          <cell r="B3254" t="str">
            <v>POSTE DE AÇO CONICO CONTÍNUO CURVO DUPLO, ENGASTADO, H=9M, INCLUSIVE LUMINÁRIAS, SEM LÂMPADAS - FORNECIMENTO E INSTALACAO. AF_11/2019</v>
          </cell>
          <cell r="C3254" t="str">
            <v>UN</v>
          </cell>
          <cell r="D3254">
            <v>3182.38</v>
          </cell>
          <cell r="E3254">
            <v>129.96</v>
          </cell>
          <cell r="F3254">
            <v>3043.22</v>
          </cell>
          <cell r="G3254">
            <v>9.1999999999999993</v>
          </cell>
        </row>
        <row r="3255">
          <cell r="A3255" t="str">
            <v>97600</v>
          </cell>
          <cell r="B3255" t="str">
            <v>REFLETOR EM ALUMÍNIO, DE SUPORTE E ALÇA, COM 1 LÂMPADA VAPOR DE MERCÚRIO DE 125 W, COM REATOR ALTO FATOR DE POTÊNCIA - FORNECIMENTO E INSTALAÇÃO. AF_02/2020</v>
          </cell>
          <cell r="C3255" t="str">
            <v>UN</v>
          </cell>
          <cell r="D3255">
            <v>377.96</v>
          </cell>
          <cell r="E3255">
            <v>12.36</v>
          </cell>
          <cell r="F3255">
            <v>365.6</v>
          </cell>
          <cell r="G3255">
            <v>0</v>
          </cell>
        </row>
        <row r="3256">
          <cell r="A3256" t="str">
            <v>97601</v>
          </cell>
          <cell r="B3256" t="str">
            <v>REFLETOR EM ALUMÍNIO, DE SUPORTE E ALÇA, COM LÂMPADA VAPOR DE MERCÚRIO DE 250 W, COM REATOR ALTO FATOR DE POTÊNCIA - FORNECIMENTO E INSTALAÇÃO. AF_02/2020</v>
          </cell>
          <cell r="C3256" t="str">
            <v>UN</v>
          </cell>
          <cell r="D3256">
            <v>398.19</v>
          </cell>
          <cell r="E3256">
            <v>12.36</v>
          </cell>
          <cell r="F3256">
            <v>385.83</v>
          </cell>
          <cell r="G3256">
            <v>0</v>
          </cell>
        </row>
        <row r="3257">
          <cell r="A3257" t="str">
            <v>97605</v>
          </cell>
          <cell r="B3257" t="str">
            <v>LUMINÁRIA ARANDELA TIPO MEIA LUA, DE SOBREPOR, COM 1 LÂMPADA LED DE 6 W, SEM REATOR - FORNECIMENTO E INSTALAÇÃO. AF_02/2020</v>
          </cell>
          <cell r="C3257" t="str">
            <v>UN</v>
          </cell>
          <cell r="D3257">
            <v>90.05</v>
          </cell>
          <cell r="E3257">
            <v>14.05</v>
          </cell>
          <cell r="F3257">
            <v>76</v>
          </cell>
          <cell r="G3257">
            <v>0</v>
          </cell>
        </row>
        <row r="3258">
          <cell r="A3258" t="str">
            <v>97606</v>
          </cell>
          <cell r="B3258" t="str">
            <v>LUMINÁRIA ARANDELA TIPO MEIA LUA, DE SOBREPOR, COM 1 LÂMPADA FLUORESCENTE DE 15 W, SEM REATOR - FORNECIMENTO E INSTALAÇÃO. AF_02/2020</v>
          </cell>
          <cell r="C3258" t="str">
            <v>UN</v>
          </cell>
          <cell r="D3258">
            <v>99.26</v>
          </cell>
          <cell r="E3258">
            <v>14.04</v>
          </cell>
          <cell r="F3258">
            <v>85.22</v>
          </cell>
          <cell r="G3258">
            <v>0</v>
          </cell>
        </row>
        <row r="3259">
          <cell r="A3259" t="str">
            <v>97607</v>
          </cell>
          <cell r="B3259" t="str">
            <v>LUMINÁRIA ARANDELA TIPO TARTARUGA, DE SOBREPOR, COM 1 LÂMPADA LED DE 6 W, SEM REATOR - FORNECIMENTO E INSTALAÇÃO. AF_02/2020</v>
          </cell>
          <cell r="C3259" t="str">
            <v>UN</v>
          </cell>
          <cell r="D3259">
            <v>108.56</v>
          </cell>
          <cell r="E3259">
            <v>16.39</v>
          </cell>
          <cell r="F3259">
            <v>92.17</v>
          </cell>
          <cell r="G3259">
            <v>0</v>
          </cell>
        </row>
        <row r="3260">
          <cell r="A3260" t="str">
            <v>97608</v>
          </cell>
          <cell r="B3260" t="str">
            <v>LUMINÁRIA ARANDELA TIPO TARTARUGA, COM GRADE, DE SOBREPOR, COM 1 LÂMPADA FLUORESCENTE DE 15 W, SEM REATOR - FORNECIMENTO E INSTALAÇÃO. AF_02/2020</v>
          </cell>
          <cell r="C3260" t="str">
            <v>UN</v>
          </cell>
          <cell r="D3260">
            <v>117.77</v>
          </cell>
          <cell r="E3260">
            <v>16.38</v>
          </cell>
          <cell r="F3260">
            <v>101.39</v>
          </cell>
          <cell r="G3260">
            <v>0</v>
          </cell>
        </row>
        <row r="3261">
          <cell r="A3261" t="str">
            <v>102102</v>
          </cell>
          <cell r="B3261" t="str">
            <v>TRANSFORMADOR DE DISTRIBUIÇÃO, 30 KVA, TRIFÁSICO, 60 HZ, CLASSE 15 KV, IMERSO EM ÓLEO MINERAL, INSTALAÇÃO EM POSTE (NÃO INCLUSO SUPORTE) - FORNECIMENTO E INSTALAÇÃO. AF_12/2020</v>
          </cell>
          <cell r="C3261" t="str">
            <v>UN</v>
          </cell>
          <cell r="D3261">
            <v>10227.84</v>
          </cell>
          <cell r="E3261">
            <v>357.74</v>
          </cell>
          <cell r="F3261">
            <v>9857.3700000000008</v>
          </cell>
          <cell r="G3261">
            <v>12.73</v>
          </cell>
        </row>
        <row r="3262">
          <cell r="A3262" t="str">
            <v>102103</v>
          </cell>
          <cell r="B3262" t="str">
            <v>TRANSFORMADOR DE DISTRIBUIÇÃO, 45 KVA, TRIFÁSICO, 60 HZ, CLASSE 15 KV, IMERSO EM ÓLEO MINERAL, INSTALAÇÃO EM POSTE (NÃO INCLUSO SUPORTE) - FORNECIMENTO E INSTALAÇÃO. AF_12/2020</v>
          </cell>
          <cell r="C3262" t="str">
            <v>UN</v>
          </cell>
          <cell r="D3262">
            <v>11379.79</v>
          </cell>
          <cell r="E3262">
            <v>363.92</v>
          </cell>
          <cell r="F3262">
            <v>11001.27</v>
          </cell>
          <cell r="G3262">
            <v>14.6</v>
          </cell>
        </row>
        <row r="3263">
          <cell r="A3263" t="str">
            <v>102104</v>
          </cell>
          <cell r="B3263" t="str">
            <v>TRANSFORMADOR DE DISTRIBUIÇÃO, 75 KVA, TRIFÁSICO, 60 HZ, CLASSE 15 KV, IMERSO EM ÓLEO MINERAL, INSTALAÇÃO EM POSTE (NÃO INCLUSO SUPORTE) - FORNECIMENTO E INSTALAÇÃO. AF_12/2020</v>
          </cell>
          <cell r="C3263" t="str">
            <v>UN</v>
          </cell>
          <cell r="D3263">
            <v>14591.06</v>
          </cell>
          <cell r="E3263">
            <v>374.52</v>
          </cell>
          <cell r="F3263">
            <v>14198.73</v>
          </cell>
          <cell r="G3263">
            <v>17.809999999999999</v>
          </cell>
        </row>
        <row r="3264">
          <cell r="A3264" t="str">
            <v>102105</v>
          </cell>
          <cell r="B3264" t="str">
            <v>TRANSFORMADOR DE DISTRIBUIÇÃO, 112,5 KVA, TRIFÁSICO, 60 HZ, CLASSE 15 KV, IMERSO EM ÓLEO MINERAL, INSTALAÇÃO EM POSTE (NÃO INCLUSO SUPORTE) - FORNECIMENTO E INSTALAÇÃO. AF_12/2020</v>
          </cell>
          <cell r="C3264" t="str">
            <v>UN</v>
          </cell>
          <cell r="D3264">
            <v>17927.62</v>
          </cell>
          <cell r="E3264">
            <v>385.13</v>
          </cell>
          <cell r="F3264">
            <v>17521.46</v>
          </cell>
          <cell r="G3264">
            <v>21.03</v>
          </cell>
        </row>
        <row r="3265">
          <cell r="A3265" t="str">
            <v>102106</v>
          </cell>
          <cell r="B3265" t="str">
            <v>TRANSFORMADOR DE DISTRIBUIÇÃO, 150 KVA, TRIFÁSICO, 60 HZ, CLASSE 15 KV, IMERSO EM ÓLEO MINERAL, INSTALAÇÃO EM POSTE (NÃO INCLUSO SUPORTE) - FORNECIMENTO E INSTALAÇÃO. AF_12/2020</v>
          </cell>
          <cell r="C3265" t="str">
            <v>UN</v>
          </cell>
          <cell r="D3265">
            <v>22480.79</v>
          </cell>
          <cell r="E3265">
            <v>391.3</v>
          </cell>
          <cell r="F3265">
            <v>22066.61</v>
          </cell>
          <cell r="G3265">
            <v>22.88</v>
          </cell>
        </row>
        <row r="3266">
          <cell r="A3266" t="str">
            <v>102107</v>
          </cell>
          <cell r="B3266" t="str">
            <v>TRANSFORMADOR DE DISTRIBUIÇÃO, 225 KVA, TRIFÁSICO, 60 HZ, CLASSE 15 KV, IMERSO EM ÓLEO MINERAL, INSTALAÇÃO EM POSTE (NÃO INCLUSO SUPORTE) - FORNECIMENTO E INSTALAÇÃO. AF_12/2020</v>
          </cell>
          <cell r="C3266" t="str">
            <v>UN</v>
          </cell>
          <cell r="D3266">
            <v>31359.62</v>
          </cell>
          <cell r="E3266">
            <v>414.27</v>
          </cell>
          <cell r="F3266">
            <v>30915.49</v>
          </cell>
          <cell r="G3266">
            <v>29.86</v>
          </cell>
        </row>
        <row r="3267">
          <cell r="A3267" t="str">
            <v>102108</v>
          </cell>
          <cell r="B3267" t="str">
            <v>TRANSFORMADOR DE DISTRIBUIÇÃO, 300 KVA, TRIFÁSICO, 60 HZ, CLASSE 15 KV, IMERSO EM ÓLEO MINERAL, INSTALAÇÃO EM POSTE (NÃO INCLUSO SUPORTE) - FORNECIMENTO E INSTALAÇÃO. AF_12/2020</v>
          </cell>
          <cell r="C3267" t="str">
            <v>UN</v>
          </cell>
          <cell r="D3267">
            <v>36514.449999999997</v>
          </cell>
          <cell r="E3267">
            <v>428.4</v>
          </cell>
          <cell r="F3267">
            <v>36051.910000000003</v>
          </cell>
          <cell r="G3267">
            <v>34.14</v>
          </cell>
        </row>
        <row r="3268">
          <cell r="A3268" t="str">
            <v>102109</v>
          </cell>
          <cell r="B3268" t="str">
            <v>SUPORTE PARA TRANSFORMADOR EM POSTE DE CONCRETO CIRCULAR - FORNECIMENTO E INSTALAÇÃO. AF_12/2020</v>
          </cell>
          <cell r="C3268" t="str">
            <v>UN</v>
          </cell>
          <cell r="D3268">
            <v>68.78</v>
          </cell>
          <cell r="E3268">
            <v>17.989999999999998</v>
          </cell>
          <cell r="F3268">
            <v>50.79</v>
          </cell>
          <cell r="G3268">
            <v>0</v>
          </cell>
        </row>
        <row r="3269">
          <cell r="A3269" t="str">
            <v>102110</v>
          </cell>
          <cell r="B3269" t="str">
            <v>SUPORTE PARA TRANSFORMADOR EM POSTE DE CONCRETO DUPLO T - FORNECIMENTO E INSTALAÇÃO. AF_12/2020</v>
          </cell>
          <cell r="C3269" t="str">
            <v>UN</v>
          </cell>
          <cell r="D3269">
            <v>223.05</v>
          </cell>
          <cell r="E3269">
            <v>17.98</v>
          </cell>
          <cell r="F3269">
            <v>205.07</v>
          </cell>
          <cell r="G3269">
            <v>0</v>
          </cell>
        </row>
        <row r="3270">
          <cell r="A3270" t="str">
            <v>103654</v>
          </cell>
          <cell r="B3270" t="str">
            <v>TRANSFORMADOR DE DISTRIBUIÇÃO, 500KVA, TRIFÁSICO, 60 HZ, CLASSE 15 KV, IMERSO EM ÓLEO MINERAL, INSTALAÇÃO EM SOLO (NÃO INCLUSO ABRIGO) - FORNECIMENTO E INSTALAÇÃO. AF_02/2022</v>
          </cell>
          <cell r="C3270" t="str">
            <v>UN</v>
          </cell>
          <cell r="D3270">
            <v>59107.19</v>
          </cell>
          <cell r="E3270">
            <v>416.99</v>
          </cell>
          <cell r="F3270">
            <v>58673.599999999999</v>
          </cell>
          <cell r="G3270">
            <v>16.600000000000001</v>
          </cell>
        </row>
        <row r="3271">
          <cell r="A3271" t="str">
            <v>103655</v>
          </cell>
          <cell r="B3271" t="str">
            <v>TRANSFORMADOR DE DISTRIBUIÇÃO, 750 KVA, TRIFÁSICO, 60 HZ, CLASSE 15 KV, IMERSO EM ÓLEO MINERAL, INSTALAÇÃO EM SOLO (NÃO INCLUSO ABRIGO) - FORNECIMENTO E INSTALAÇÃO. AF_02/2022</v>
          </cell>
          <cell r="C3271" t="str">
            <v>UN</v>
          </cell>
          <cell r="D3271">
            <v>80964.55</v>
          </cell>
          <cell r="E3271">
            <v>488.19</v>
          </cell>
          <cell r="F3271">
            <v>80455.98</v>
          </cell>
          <cell r="G3271">
            <v>20.38</v>
          </cell>
        </row>
        <row r="3272">
          <cell r="A3272" t="str">
            <v>103656</v>
          </cell>
          <cell r="B3272" t="str">
            <v>TRANSFORMADOR DE DISTRIBUIÇÃO, 1000 KVA, TRIFÁSICO, 60 HZ, CLASSE 15 KV, IMERSO EM ÓLEO MINERAL, INSTALAÇÃO EM SOLO (NÃO INCLUSO ABRIGO) - FORNECIMENTO E INSTALAÇÃO. AF_02/2022</v>
          </cell>
          <cell r="C3272" t="str">
            <v>UN</v>
          </cell>
          <cell r="D3272">
            <v>113192.9</v>
          </cell>
          <cell r="E3272">
            <v>558.96</v>
          </cell>
          <cell r="F3272">
            <v>112609.8</v>
          </cell>
          <cell r="G3272">
            <v>24.14</v>
          </cell>
        </row>
        <row r="3273">
          <cell r="A3273" t="str">
            <v>104473</v>
          </cell>
          <cell r="B3273" t="str">
            <v>COMPOSIÇÃO PARAMÉTRICA DE PONTO ELÉTRICO DE ILUMINAÇÃO, COM INTERRUPTOR SIMPLES, EM EDIFÍCIO RESIDENCIAL COM ELETRODUTO EMBUTIDO EM RASGOS NAS PAREDES, INCLUSO TOMADA, ELETRODUTO, CABO, RASGO E CHUMBAMENTO (SEM LUMINÁRIA E LÂMPADA). AF_11/2022</v>
          </cell>
          <cell r="C3273" t="str">
            <v>UN</v>
          </cell>
          <cell r="D3273">
            <v>167.2</v>
          </cell>
          <cell r="E3273">
            <v>84.13</v>
          </cell>
          <cell r="F3273">
            <v>83.07</v>
          </cell>
          <cell r="G3273">
            <v>0</v>
          </cell>
        </row>
        <row r="3274">
          <cell r="A3274" t="str">
            <v>104474</v>
          </cell>
          <cell r="B3274" t="str">
            <v>COMPOSIÇÃO PARAMÉTRICA DE PONTO ELÉTRICO DE ILUMINAÇÃO, COM INTERRUPTOR PARALELO, EM EDIFÍCIO RESIDENCIAL COM ELETRODUTO EMBUTIDO EM RASGOS NAS PAREDES, INCLUSO CAIXA ELÉTRICA, MÓDULO DE TOMADA, ELETRODUTO, CABO, RASGO, QUEBRA E CHUMBAMENTO (SEM LUMINÁRIA E LÂMPADA). AF_11/2022</v>
          </cell>
          <cell r="C3274" t="str">
            <v>UN</v>
          </cell>
          <cell r="D3274">
            <v>356.65</v>
          </cell>
          <cell r="E3274">
            <v>171.62</v>
          </cell>
          <cell r="F3274">
            <v>185.03</v>
          </cell>
          <cell r="G3274">
            <v>0</v>
          </cell>
        </row>
        <row r="3275">
          <cell r="A3275" t="str">
            <v>104475</v>
          </cell>
          <cell r="B3275" t="str">
            <v>COMPOSIÇÃO PARAMÉTRICA DE PONTO ELÉTRICO DE TOMADA DE USO GERAL 2P+T (10A/250V) EM EDIFÍCIO RESIDENCIAL COM ELETRODUTO EMBUTIDO EM RASGOS NAS PAREDES, INCLUSO TOMADA, ELETRODUTO, CABO, RASGO, QUEBRA E CHUMBAMENTO. AF_11/2022</v>
          </cell>
          <cell r="C3275" t="str">
            <v>UN</v>
          </cell>
          <cell r="D3275">
            <v>141.43</v>
          </cell>
          <cell r="E3275">
            <v>66.66</v>
          </cell>
          <cell r="F3275">
            <v>74.77</v>
          </cell>
          <cell r="G3275">
            <v>0</v>
          </cell>
        </row>
        <row r="3276">
          <cell r="A3276" t="str">
            <v>104476</v>
          </cell>
          <cell r="B3276" t="str">
            <v>COMPOSIÇÃO PARAMÉTRICA DE PONTO ELÉTRICO DE TOMADA DE USO ESPECÍFICO 2P+T (20A/250V) EM EDIFÍCIO RESIDENCIAL COM ELETRODUTO EMBUTIDO EM RASGOS NAS PAREDES, INCLUSO TOMADA, ELETRODUTO, CABO, RASGO, QUEBRA E CHUMBAMENTO (EXCETO CHUVEIRO). AF_11/2022</v>
          </cell>
          <cell r="C3276" t="str">
            <v>UN</v>
          </cell>
          <cell r="D3276">
            <v>180.46</v>
          </cell>
          <cell r="E3276">
            <v>91.41</v>
          </cell>
          <cell r="F3276">
            <v>89.05</v>
          </cell>
          <cell r="G3276">
            <v>0</v>
          </cell>
        </row>
        <row r="3277">
          <cell r="A3277" t="str">
            <v>104477</v>
          </cell>
          <cell r="B3277" t="str">
            <v>COMPOSIÇÃO PARAMÉTRICA DE PONTO ELÉTRICO DE ILUMINAÇÃO, COM INTERRUPTOR SIMPLES, EM EDIFÍCIO RESIDENCIAL COM ELETRODUTO EMBUTIDO SEM NECESSIDADE DE RASGOS, INCLUSO TOMADA, ELETRODUTO, CABO E QUEBRA (SEM LUMINÁRIA E LÂMPADA). AF_11/2022</v>
          </cell>
          <cell r="C3277" t="str">
            <v>UN</v>
          </cell>
          <cell r="D3277">
            <v>141.41</v>
          </cell>
          <cell r="E3277">
            <v>64.459999999999994</v>
          </cell>
          <cell r="F3277">
            <v>76.95</v>
          </cell>
          <cell r="G3277">
            <v>0</v>
          </cell>
        </row>
        <row r="3278">
          <cell r="A3278" t="str">
            <v>104478</v>
          </cell>
          <cell r="B3278" t="str">
            <v>COMPOSIÇÃO PARAMÉTRICA DE PONTO ELÉTRICO DE ILUMINAÇÃO, COM INTERRUPTOR PARALELO, EM EDIFÍCIO RESIDENCIAL COM ELETRODUTO EMBUTIDO SEM NECESSIDADE DE RASGOS, INCLUSO TOMADA, ELETRODUTO, CABO E QUEBRA (SEM LUMINÁRIA E LÂMPADA). AF_11/2022</v>
          </cell>
          <cell r="C3278" t="str">
            <v>UN</v>
          </cell>
          <cell r="D3278">
            <v>310.98</v>
          </cell>
          <cell r="E3278">
            <v>136.86000000000001</v>
          </cell>
          <cell r="F3278">
            <v>174.12</v>
          </cell>
          <cell r="G3278">
            <v>0</v>
          </cell>
        </row>
        <row r="3279">
          <cell r="A3279" t="str">
            <v>104479</v>
          </cell>
          <cell r="B3279" t="str">
            <v>COMPOSIÇÃO PARAMÉTRICA DE PONTO ELÉTRICO DE TOMADA DE USO GERAL 2P+T (10A/250V) EM EDIFÍCIO RESIDENCIAL COM ELETRODUTO EMBUTIDO SEM NECESSIDADE DE RASGOS, INCLUSO TOMADA, ELETRODUTO, CABO E QUEBRA. AF_11/2022</v>
          </cell>
          <cell r="C3279" t="str">
            <v>UN</v>
          </cell>
          <cell r="D3279">
            <v>123.07</v>
          </cell>
          <cell r="E3279">
            <v>52.65</v>
          </cell>
          <cell r="F3279">
            <v>70.42</v>
          </cell>
          <cell r="G3279">
            <v>0</v>
          </cell>
        </row>
        <row r="3280">
          <cell r="A3280" t="str">
            <v>104480</v>
          </cell>
          <cell r="B3280" t="str">
            <v>COMPOSIÇÃO PARAMÉTRICA DE PONTO ELÉTRICO DE TOMADA DE USO ESPECÍFICO 2P+T (20A/250V) EM EDIFÍCIO RESIDENCIAL COM ELETRODUTO EMBUTIDO SEM NECESSIDADE DE RASGOS, INCLUSO TOMADA, ELETRODUTO, CABO E QUEBRA (EXCETO CHUVEIRO). AF_11/2022</v>
          </cell>
          <cell r="C3280" t="str">
            <v>UN</v>
          </cell>
          <cell r="D3280">
            <v>140.29</v>
          </cell>
          <cell r="E3280">
            <v>60.85</v>
          </cell>
          <cell r="F3280">
            <v>79.44</v>
          </cell>
          <cell r="G3280">
            <v>0</v>
          </cell>
        </row>
        <row r="3281">
          <cell r="A3281" t="str">
            <v>104481</v>
          </cell>
          <cell r="B3281" t="str">
            <v>COMPOSIÇÃO PARAMÉTRICA DE PONTO ELÉTRICO DE TOMADA PARA CHUVEIRO (20A/250V) EM EDIFÍCIO RESIDENCIAL COM ELETRODUTO EMBUTIDO EM RASGOS NAS PAREDES, INCLUSO TOMADA, ELETRODUTO, CABO, RASGO, QUEBRA E CHUMBAMENTO. AF_11/2022</v>
          </cell>
          <cell r="C3281" t="str">
            <v>UN</v>
          </cell>
          <cell r="D3281">
            <v>326.02999999999997</v>
          </cell>
          <cell r="E3281">
            <v>131.72</v>
          </cell>
          <cell r="F3281">
            <v>194.31</v>
          </cell>
          <cell r="G3281">
            <v>0</v>
          </cell>
        </row>
        <row r="3282">
          <cell r="A3282" t="str">
            <v>96971</v>
          </cell>
          <cell r="B3282" t="str">
            <v>CORDOALHA DE COBRE NU 16 MM², NÃO ENTERRADA, COM ISOLADOR - FORNECIMENTO E INSTALAÇÃO. AF_12/2017</v>
          </cell>
          <cell r="C3282" t="str">
            <v>M</v>
          </cell>
          <cell r="D3282">
            <v>33.83</v>
          </cell>
          <cell r="E3282">
            <v>10.29</v>
          </cell>
          <cell r="F3282">
            <v>23.54</v>
          </cell>
          <cell r="G3282">
            <v>0</v>
          </cell>
        </row>
        <row r="3283">
          <cell r="A3283" t="str">
            <v>96972</v>
          </cell>
          <cell r="B3283" t="str">
            <v>CORDOALHA DE COBRE NU 25 MM², NÃO ENTERRADA, COM ISOLADOR - FORNECIMENTO E INSTALAÇÃO. AF_12/2017</v>
          </cell>
          <cell r="C3283" t="str">
            <v>M</v>
          </cell>
          <cell r="D3283">
            <v>45.52</v>
          </cell>
          <cell r="E3283">
            <v>13.93</v>
          </cell>
          <cell r="F3283">
            <v>31.59</v>
          </cell>
          <cell r="G3283">
            <v>0</v>
          </cell>
        </row>
        <row r="3284">
          <cell r="A3284" t="str">
            <v>96973</v>
          </cell>
          <cell r="B3284" t="str">
            <v>CORDOALHA DE COBRE NU 35 MM², NÃO ENTERRADA, COM ISOLADOR - FORNECIMENTO E INSTALAÇÃO. AF_12/2017</v>
          </cell>
          <cell r="C3284" t="str">
            <v>M</v>
          </cell>
          <cell r="D3284">
            <v>60.17</v>
          </cell>
          <cell r="E3284">
            <v>16.68</v>
          </cell>
          <cell r="F3284">
            <v>43.49</v>
          </cell>
          <cell r="G3284">
            <v>0</v>
          </cell>
        </row>
        <row r="3285">
          <cell r="A3285" t="str">
            <v>96974</v>
          </cell>
          <cell r="B3285" t="str">
            <v>CORDOALHA DE COBRE NU 50 MM², NÃO ENTERRADA, COM ISOLADOR - FORNECIMENTO E INSTALAÇÃO. AF_12/2017</v>
          </cell>
          <cell r="C3285" t="str">
            <v>M</v>
          </cell>
          <cell r="D3285">
            <v>78.650000000000006</v>
          </cell>
          <cell r="E3285">
            <v>19.59</v>
          </cell>
          <cell r="F3285">
            <v>59.06</v>
          </cell>
          <cell r="G3285">
            <v>0</v>
          </cell>
        </row>
        <row r="3286">
          <cell r="A3286" t="str">
            <v>96975</v>
          </cell>
          <cell r="B3286" t="str">
            <v>CORDOALHA DE COBRE NU 70 MM², NÃO ENTERRADA, COM ISOLADOR - FORNECIMENTO E INSTALAÇÃO. AF_12/2017</v>
          </cell>
          <cell r="C3286" t="str">
            <v>M</v>
          </cell>
          <cell r="D3286">
            <v>98.04</v>
          </cell>
          <cell r="E3286">
            <v>22.35</v>
          </cell>
          <cell r="F3286">
            <v>75.69</v>
          </cell>
          <cell r="G3286">
            <v>0</v>
          </cell>
        </row>
        <row r="3287">
          <cell r="A3287" t="str">
            <v>96976</v>
          </cell>
          <cell r="B3287" t="str">
            <v>CORDOALHA DE COBRE NU 95 MM², NÃO ENTERRADA, COM ISOLADOR - FORNECIMENTO E INSTALAÇÃO. AF_12/2017</v>
          </cell>
          <cell r="C3287" t="str">
            <v>M</v>
          </cell>
          <cell r="D3287">
            <v>129.88999999999999</v>
          </cell>
          <cell r="E3287">
            <v>24.83</v>
          </cell>
          <cell r="F3287">
            <v>105.06</v>
          </cell>
          <cell r="G3287">
            <v>0</v>
          </cell>
        </row>
        <row r="3288">
          <cell r="A3288" t="str">
            <v>96977</v>
          </cell>
          <cell r="B3288" t="str">
            <v>CORDOALHA DE COBRE NU 50 MM², ENTERRADA, SEM ISOLADOR - FORNECIMENTO E INSTALAÇÃO. AF_12/2017</v>
          </cell>
          <cell r="C3288" t="str">
            <v>M</v>
          </cell>
          <cell r="D3288">
            <v>53.62</v>
          </cell>
          <cell r="E3288">
            <v>1.35</v>
          </cell>
          <cell r="F3288">
            <v>52.27</v>
          </cell>
          <cell r="G3288">
            <v>0</v>
          </cell>
        </row>
        <row r="3289">
          <cell r="A3289" t="str">
            <v>96978</v>
          </cell>
          <cell r="B3289" t="str">
            <v>CORDOALHA DE COBRE NU 70 MM², ENTERRADA, SEM ISOLADOR - FORNECIMENTO E INSTALAÇÃO. AF_12/2017</v>
          </cell>
          <cell r="C3289" t="str">
            <v>M</v>
          </cell>
          <cell r="D3289">
            <v>70.64</v>
          </cell>
          <cell r="E3289">
            <v>1.63</v>
          </cell>
          <cell r="F3289">
            <v>69.010000000000005</v>
          </cell>
          <cell r="G3289">
            <v>0</v>
          </cell>
        </row>
        <row r="3290">
          <cell r="A3290" t="str">
            <v>96979</v>
          </cell>
          <cell r="B3290" t="str">
            <v>CORDOALHA DE COBRE NU 95 MM², ENTERRADA, SEM ISOLADOR - FORNECIMENTO E INSTALAÇÃO. AF_12/2017</v>
          </cell>
          <cell r="C3290" t="str">
            <v>M</v>
          </cell>
          <cell r="D3290">
            <v>101.02</v>
          </cell>
          <cell r="E3290">
            <v>1.89</v>
          </cell>
          <cell r="F3290">
            <v>99.13</v>
          </cell>
          <cell r="G3290">
            <v>0</v>
          </cell>
        </row>
        <row r="3291">
          <cell r="A3291" t="str">
            <v>96984</v>
          </cell>
          <cell r="B3291" t="str">
            <v>ELETRODUTO PVC 40MM (1 ¼ ) PARA SPDA - FORNECIMENTO E INSTALAÇÃO. AF_12/2017</v>
          </cell>
          <cell r="C3291" t="str">
            <v>UN</v>
          </cell>
          <cell r="D3291">
            <v>67.98</v>
          </cell>
          <cell r="E3291">
            <v>33.65</v>
          </cell>
          <cell r="F3291">
            <v>34.33</v>
          </cell>
          <cell r="G3291">
            <v>0</v>
          </cell>
        </row>
        <row r="3292">
          <cell r="A3292" t="str">
            <v>96985</v>
          </cell>
          <cell r="B3292" t="str">
            <v>HASTE DE ATERRAMENTO 5/8  PARA SPDA - FORNECIMENTO E INSTALAÇÃO. AF_12/2017</v>
          </cell>
          <cell r="C3292" t="str">
            <v>UN</v>
          </cell>
          <cell r="D3292">
            <v>126.49</v>
          </cell>
          <cell r="E3292">
            <v>10.25</v>
          </cell>
          <cell r="F3292">
            <v>116.24</v>
          </cell>
          <cell r="G3292">
            <v>0</v>
          </cell>
        </row>
        <row r="3293">
          <cell r="A3293" t="str">
            <v>96986</v>
          </cell>
          <cell r="B3293" t="str">
            <v>HASTE DE ATERRAMENTO 3/4  PARA SPDA - FORNECIMENTO E INSTALAÇÃO. AF_12/2017</v>
          </cell>
          <cell r="C3293" t="str">
            <v>UN</v>
          </cell>
          <cell r="D3293">
            <v>188.24</v>
          </cell>
          <cell r="E3293">
            <v>16.03</v>
          </cell>
          <cell r="F3293">
            <v>172.21</v>
          </cell>
          <cell r="G3293">
            <v>0</v>
          </cell>
        </row>
        <row r="3294">
          <cell r="A3294" t="str">
            <v>96987</v>
          </cell>
          <cell r="B3294" t="str">
            <v>BASE METÁLICA PARA MASTRO 1 ½  PARA SPDA - FORNECIMENTO E INSTALAÇÃO. AF_12/2017</v>
          </cell>
          <cell r="C3294" t="str">
            <v>UN</v>
          </cell>
          <cell r="D3294">
            <v>112.56</v>
          </cell>
          <cell r="E3294">
            <v>45.96</v>
          </cell>
          <cell r="F3294">
            <v>66.599999999999994</v>
          </cell>
          <cell r="G3294">
            <v>0</v>
          </cell>
        </row>
        <row r="3295">
          <cell r="A3295" t="str">
            <v>96988</v>
          </cell>
          <cell r="B3295" t="str">
            <v>MASTRO 1 ½  PARA SPDA - FORNECIMENTO E INSTALAÇÃO. AF_12/2017</v>
          </cell>
          <cell r="C3295" t="str">
            <v>UN</v>
          </cell>
          <cell r="D3295">
            <v>168.11</v>
          </cell>
          <cell r="E3295">
            <v>6.4</v>
          </cell>
          <cell r="F3295">
            <v>161.71</v>
          </cell>
          <cell r="G3295">
            <v>0</v>
          </cell>
        </row>
        <row r="3296">
          <cell r="A3296" t="str">
            <v>96989</v>
          </cell>
          <cell r="B3296" t="str">
            <v>CAPTOR TIPO FRANKLIN PARA SPDA - FORNECIMENTO E INSTALAÇÃO. AF_12/2017</v>
          </cell>
          <cell r="C3296" t="str">
            <v>UN</v>
          </cell>
          <cell r="D3296">
            <v>140.66999999999999</v>
          </cell>
          <cell r="E3296">
            <v>5.1100000000000003</v>
          </cell>
          <cell r="F3296">
            <v>135.56</v>
          </cell>
          <cell r="G3296">
            <v>0</v>
          </cell>
        </row>
        <row r="3297">
          <cell r="A3297" t="str">
            <v>98463</v>
          </cell>
          <cell r="B3297" t="str">
            <v>SUPORTE ISOLADOR PARA CORDOALHA DE COBRE - FORNECIMENTO E INSTALAÇÃO. AF_12/2017</v>
          </cell>
          <cell r="C3297" t="str">
            <v>UN</v>
          </cell>
          <cell r="D3297">
            <v>24.7</v>
          </cell>
          <cell r="E3297">
            <v>12.84</v>
          </cell>
          <cell r="F3297">
            <v>11.86</v>
          </cell>
          <cell r="G3297">
            <v>0</v>
          </cell>
        </row>
        <row r="3298">
          <cell r="A3298" t="str">
            <v>103490</v>
          </cell>
          <cell r="B3298" t="str">
            <v>PLACA DE CONCRETO PRÉ-MOLDADO COMO PROTEÇÃO MECÂNICA ADICIONAL NO REATERRO PARA REDE ENTERRADA DE DISTRIBUIÇÃO DE ENERGIA ELÉTRICA - FORNECIMENTO E INSTALAÇÃO. AF_12/2021</v>
          </cell>
          <cell r="C3298" t="str">
            <v>M3</v>
          </cell>
          <cell r="D3298">
            <v>3074.05</v>
          </cell>
          <cell r="E3298">
            <v>1628.34</v>
          </cell>
          <cell r="F3298">
            <v>1422.76</v>
          </cell>
          <cell r="G3298">
            <v>17.93</v>
          </cell>
        </row>
        <row r="3299">
          <cell r="A3299" t="str">
            <v>103491</v>
          </cell>
          <cell r="B3299" t="str">
            <v>CONCRETAGEM COMO PROTEÇÃO MECÂNICA ADICIONAL NO REATERRO PARA REDE ENTERRADA DE DISTRIBUIÇÃO DE ENERGIA ELÉTRICA - FORNECIMENTO E INSTALAÇÃO. AF_12/2021</v>
          </cell>
          <cell r="C3299" t="str">
            <v>M3</v>
          </cell>
          <cell r="D3299">
            <v>787.65</v>
          </cell>
          <cell r="E3299">
            <v>382.3</v>
          </cell>
          <cell r="F3299">
            <v>405.35</v>
          </cell>
          <cell r="G3299">
            <v>0</v>
          </cell>
        </row>
        <row r="3300">
          <cell r="A3300" t="str">
            <v>96765</v>
          </cell>
          <cell r="B3300" t="str">
            <v>ABRIGO PARA HIDRANTE, 90X60X17CM, COM REGISTRO GLOBO ANGULAR 45 GRAUS 2 1/2", ADAPTADOR STORZ 2 1/2", MANGUEIRA DE INCÊNDIO 20M, REDUÇÃO 2 1/2" X 1 1/2" E ESGUICHO EM LATÃO 1 1/2" - FORNECIMENTO E INSTALAÇÃO. AF_10/2020</v>
          </cell>
          <cell r="C3300" t="str">
            <v>UN</v>
          </cell>
          <cell r="D3300">
            <v>1446.53</v>
          </cell>
          <cell r="E3300">
            <v>126.5</v>
          </cell>
          <cell r="F3300">
            <v>1320.03</v>
          </cell>
          <cell r="G3300">
            <v>0</v>
          </cell>
        </row>
        <row r="3301">
          <cell r="A3301" t="str">
            <v>101905</v>
          </cell>
          <cell r="B3301" t="str">
            <v>EXTINTOR DE INCÊNDIO PORTÁTIL COM CARGA DE ÁGUA PRESSURIZADA DE 10 L, CLASSE A - FORNECIMENTO E INSTALAÇÃO. AF_10/2020_PE</v>
          </cell>
          <cell r="C3301" t="str">
            <v>UN</v>
          </cell>
          <cell r="D3301">
            <v>255.17</v>
          </cell>
          <cell r="E3301">
            <v>19.04</v>
          </cell>
          <cell r="F3301">
            <v>236.13</v>
          </cell>
          <cell r="G3301">
            <v>0</v>
          </cell>
        </row>
        <row r="3302">
          <cell r="A3302" t="str">
            <v>101906</v>
          </cell>
          <cell r="B3302" t="str">
            <v>EXTINTOR DE INCÊNDIO PORTÁTIL COM CARGA DE CO2 DE 4 KG, CLASSE BC - FORNECIMENTO E INSTALAÇÃO. AF_10/2020_PE</v>
          </cell>
          <cell r="C3302" t="str">
            <v>UN</v>
          </cell>
          <cell r="D3302">
            <v>753.82</v>
          </cell>
          <cell r="E3302">
            <v>19.04</v>
          </cell>
          <cell r="F3302">
            <v>734.78</v>
          </cell>
          <cell r="G3302">
            <v>0</v>
          </cell>
        </row>
        <row r="3303">
          <cell r="A3303" t="str">
            <v>101907</v>
          </cell>
          <cell r="B3303" t="str">
            <v>EXTINTOR DE INCÊNDIO PORTÁTIL COM CARGA DE CO2 DE 6 KG, CLASSE BC - FORNECIMENTO E INSTALAÇÃO. AF_10/2020_PE</v>
          </cell>
          <cell r="C3303" t="str">
            <v>UN</v>
          </cell>
          <cell r="D3303">
            <v>814.58</v>
          </cell>
          <cell r="E3303">
            <v>19.04</v>
          </cell>
          <cell r="F3303">
            <v>795.54</v>
          </cell>
          <cell r="G3303">
            <v>0</v>
          </cell>
        </row>
        <row r="3304">
          <cell r="A3304" t="str">
            <v>101908</v>
          </cell>
          <cell r="B3304" t="str">
            <v>EXTINTOR DE INCÊNDIO PORTÁTIL COM CARGA DE PQS DE 4 KG, CLASSE BC - FORNECIMENTO E INSTALAÇÃO. AF_10/2020_PE</v>
          </cell>
          <cell r="C3304" t="str">
            <v>UN</v>
          </cell>
          <cell r="D3304">
            <v>247.57</v>
          </cell>
          <cell r="E3304">
            <v>19.04</v>
          </cell>
          <cell r="F3304">
            <v>228.53</v>
          </cell>
          <cell r="G3304">
            <v>0</v>
          </cell>
        </row>
        <row r="3305">
          <cell r="A3305" t="str">
            <v>101909</v>
          </cell>
          <cell r="B3305" t="str">
            <v>EXTINTOR DE INCÊNDIO PORTÁTIL COM CARGA DE PQS DE 6 KG, CLASSE BC - FORNECIMENTO E INSTALAÇÃO. AF_10/2020_PE</v>
          </cell>
          <cell r="C3305" t="str">
            <v>UN</v>
          </cell>
          <cell r="D3305">
            <v>288.08</v>
          </cell>
          <cell r="E3305">
            <v>19.04</v>
          </cell>
          <cell r="F3305">
            <v>269.04000000000002</v>
          </cell>
          <cell r="G3305">
            <v>0</v>
          </cell>
        </row>
        <row r="3306">
          <cell r="A3306" t="str">
            <v>101910</v>
          </cell>
          <cell r="B3306" t="str">
            <v>EXTINTOR DE INCÊNDIO PORTÁTIL COM CARGA DE PQS DE 8 KG, CLASSE BC - FORNECIMENTO E INSTALAÇÃO. AF_10/2020_PE</v>
          </cell>
          <cell r="C3306" t="str">
            <v>UN</v>
          </cell>
          <cell r="D3306">
            <v>338.7</v>
          </cell>
          <cell r="E3306">
            <v>19.04</v>
          </cell>
          <cell r="F3306">
            <v>319.66000000000003</v>
          </cell>
          <cell r="G3306">
            <v>0</v>
          </cell>
        </row>
        <row r="3307">
          <cell r="A3307" t="str">
            <v>101911</v>
          </cell>
          <cell r="B3307" t="str">
            <v>EXTINTOR DE INCÊNDIO PORTÁTIL COM CARGA DE PQS DE 12 KG, CLASSE BC - FORNECIMENTO E INSTALAÇÃO. AF_10/2020_PE</v>
          </cell>
          <cell r="C3307" t="str">
            <v>UN</v>
          </cell>
          <cell r="D3307">
            <v>389.32</v>
          </cell>
          <cell r="E3307">
            <v>19.04</v>
          </cell>
          <cell r="F3307">
            <v>370.28</v>
          </cell>
          <cell r="G3307">
            <v>0</v>
          </cell>
        </row>
        <row r="3308">
          <cell r="A3308" t="str">
            <v>101912</v>
          </cell>
          <cell r="B3308" t="str">
            <v>ABRIGO PARA HIDRANTE, 75X45X17CM, COM REGISTRO GLOBO ANGULAR 45 GRAUS 2 1/2", ADAPTADOR STORZ 2 1/2", MANGUEIRA DE INCÊNDIO 15M 2 1/2" E ESGUICHO EM LATÃO 2 1/2" - FORNECIMENTO E INSTALAÇÃO. AF_10/2020</v>
          </cell>
          <cell r="C3308" t="str">
            <v>UN</v>
          </cell>
          <cell r="D3308">
            <v>1809.6</v>
          </cell>
          <cell r="E3308">
            <v>132.01</v>
          </cell>
          <cell r="F3308">
            <v>1677.59</v>
          </cell>
          <cell r="G3308">
            <v>0</v>
          </cell>
        </row>
        <row r="3309">
          <cell r="A3309" t="str">
            <v>101913</v>
          </cell>
          <cell r="B3309" t="str">
            <v>CAIXA DE INCÊNDIO 45X75X17CM - FORNECIMENTO E INSTALAÇÃO. AF_10/2020</v>
          </cell>
          <cell r="C3309" t="str">
            <v>UN</v>
          </cell>
          <cell r="D3309">
            <v>392.68</v>
          </cell>
          <cell r="E3309">
            <v>44.78</v>
          </cell>
          <cell r="F3309">
            <v>347.9</v>
          </cell>
          <cell r="G3309">
            <v>0</v>
          </cell>
        </row>
        <row r="3310">
          <cell r="A3310" t="str">
            <v>101914</v>
          </cell>
          <cell r="B3310" t="str">
            <v>CAIXA DE INCÊNDIO 60X90X17CM - FORNECIMENTO E INSTALAÇÃO. AF_10/2020</v>
          </cell>
          <cell r="C3310" t="str">
            <v>UN</v>
          </cell>
          <cell r="D3310">
            <v>499.1</v>
          </cell>
          <cell r="E3310">
            <v>56.03</v>
          </cell>
          <cell r="F3310">
            <v>443.07</v>
          </cell>
          <cell r="G3310">
            <v>0</v>
          </cell>
        </row>
        <row r="3311">
          <cell r="A3311" t="str">
            <v>101915</v>
          </cell>
          <cell r="B3311" t="str">
            <v>CONJUNTO DE MANGUEIRA PARA COMBATE A INCÊNDIO EM FIBRA DE POLIESTER PURA, COM 1.1/2", REVESTIDA INTERNAMENTE, COMPRIMENTO DE 15M - FORNECIMENTO E INSTALAÇÃO. AF_10/2020</v>
          </cell>
          <cell r="C3311" t="str">
            <v>UN</v>
          </cell>
          <cell r="D3311">
            <v>363.1</v>
          </cell>
          <cell r="E3311">
            <v>5.87</v>
          </cell>
          <cell r="F3311">
            <v>357.23</v>
          </cell>
          <cell r="G3311">
            <v>0</v>
          </cell>
        </row>
        <row r="3312">
          <cell r="A3312" t="str">
            <v>101916</v>
          </cell>
          <cell r="B3312" t="str">
            <v>HIDRANTE SUBTERRÂNEO PREDIAL (COM CURVA LONGA E CAIXA), DN 75 MM - FORNECIMENTO E INSTALAÇÃO. AF_10/2020</v>
          </cell>
          <cell r="C3312" t="str">
            <v>UN</v>
          </cell>
          <cell r="D3312">
            <v>3595.44</v>
          </cell>
          <cell r="E3312">
            <v>184.88</v>
          </cell>
          <cell r="F3312">
            <v>3410.56</v>
          </cell>
          <cell r="G3312">
            <v>0</v>
          </cell>
        </row>
        <row r="3313">
          <cell r="A3313" t="str">
            <v>101917</v>
          </cell>
          <cell r="B3313" t="str">
            <v>MANÔMETRO 0 A 200 PSI (0 A 14 KGF/CM2), D = 50MM - FORNECIMENTO E INSTALAÇÃO. AF_10/2020</v>
          </cell>
          <cell r="C3313" t="str">
            <v>UN</v>
          </cell>
          <cell r="D3313">
            <v>187.01</v>
          </cell>
          <cell r="E3313">
            <v>35.11</v>
          </cell>
          <cell r="F3313">
            <v>151.9</v>
          </cell>
          <cell r="G3313">
            <v>0</v>
          </cell>
        </row>
        <row r="3314">
          <cell r="A3314" t="str">
            <v>98261</v>
          </cell>
          <cell r="B3314" t="str">
            <v>CABO TELEFÔNICO CCI-50 1 PAR, INSTALADO EM ENTRADA DE EDIFICAÇÃO - FORNECIMENTO E INSTALAÇÃO. AF_11/2019</v>
          </cell>
          <cell r="C3314" t="str">
            <v>M</v>
          </cell>
          <cell r="D3314">
            <v>3.9</v>
          </cell>
          <cell r="E3314">
            <v>2.5299999999999998</v>
          </cell>
          <cell r="F3314">
            <v>1.37</v>
          </cell>
          <cell r="G3314">
            <v>0</v>
          </cell>
        </row>
        <row r="3315">
          <cell r="A3315" t="str">
            <v>98262</v>
          </cell>
          <cell r="B3315" t="str">
            <v>CABO TELEFÔNICO CCI-50 2 PARES, SEM BLINDAGEM, INSTALADO EM ENTRADA DE EDIFICAÇÃO - FORNECIMENTO E INSTALAÇÃO. AF_11/2019</v>
          </cell>
          <cell r="C3315" t="str">
            <v>M</v>
          </cell>
          <cell r="D3315">
            <v>4.74</v>
          </cell>
          <cell r="E3315">
            <v>2.62</v>
          </cell>
          <cell r="F3315">
            <v>2.12</v>
          </cell>
          <cell r="G3315">
            <v>0</v>
          </cell>
        </row>
        <row r="3316">
          <cell r="A3316" t="str">
            <v>98263</v>
          </cell>
          <cell r="B3316" t="str">
            <v>CABO TELEFÔNICO CCI-50 3 PARES, SEM BLINDAGEM, INSTALADO EM ENTRADA DE EDIFICAÇÃO - FORNECIMENTO E INSTALAÇÃO. AF_11/2019</v>
          </cell>
          <cell r="C3316" t="str">
            <v>M</v>
          </cell>
          <cell r="D3316">
            <v>4.95</v>
          </cell>
          <cell r="E3316">
            <v>2.73</v>
          </cell>
          <cell r="F3316">
            <v>2.2200000000000002</v>
          </cell>
          <cell r="G3316">
            <v>0</v>
          </cell>
        </row>
        <row r="3317">
          <cell r="A3317" t="str">
            <v>98264</v>
          </cell>
          <cell r="B3317" t="str">
            <v>CABO TELEFÔNICO CCI-50 4 PARES, SEM BLINDAGEM, INSTALADO EM ENTRADA DE EDIFICAÇÃO - FORNECIMENTO E INSTALAÇÃO. AF_11/2019</v>
          </cell>
          <cell r="C3317" t="str">
            <v>M</v>
          </cell>
          <cell r="D3317">
            <v>5.85</v>
          </cell>
          <cell r="E3317">
            <v>2.8</v>
          </cell>
          <cell r="F3317">
            <v>3.05</v>
          </cell>
          <cell r="G3317">
            <v>0</v>
          </cell>
        </row>
        <row r="3318">
          <cell r="A3318" t="str">
            <v>98265</v>
          </cell>
          <cell r="B3318" t="str">
            <v>CABO TELEFÔNICO CCI-50 5 PARES, SEM BLINDAGEM, INSTALADO EM ENTRADA DE EDIFICAÇÃO - FORNECIMENTO E INSTALAÇÃO. AF_11/2019</v>
          </cell>
          <cell r="C3318" t="str">
            <v>M</v>
          </cell>
          <cell r="D3318">
            <v>6.45</v>
          </cell>
          <cell r="E3318">
            <v>2.84</v>
          </cell>
          <cell r="F3318">
            <v>3.61</v>
          </cell>
          <cell r="G3318">
            <v>0</v>
          </cell>
        </row>
        <row r="3319">
          <cell r="A3319" t="str">
            <v>98266</v>
          </cell>
          <cell r="B3319" t="str">
            <v>CABO TELEFÔNICO CCI-50 6 PARES, SEM BLINDAGEM, INSTALADO EM ENTRADA DE EDIFICAÇÃO - FORNECIMENTO E INSTALAÇÃO. AF_11/2019</v>
          </cell>
          <cell r="C3319" t="str">
            <v>M</v>
          </cell>
          <cell r="D3319">
            <v>7.26</v>
          </cell>
          <cell r="E3319">
            <v>2.87</v>
          </cell>
          <cell r="F3319">
            <v>4.3899999999999997</v>
          </cell>
          <cell r="G3319">
            <v>0</v>
          </cell>
        </row>
        <row r="3320">
          <cell r="A3320" t="str">
            <v>98267</v>
          </cell>
          <cell r="B3320" t="str">
            <v>CABO TELEFÔNICO CI-50 10 PARES INSTALADO EM ENTRADA DE EDIFICAÇÃO - FORNECIMENTO E INSTALAÇÃO. AF_11/2019</v>
          </cell>
          <cell r="C3320" t="str">
            <v>M</v>
          </cell>
          <cell r="D3320">
            <v>11.33</v>
          </cell>
          <cell r="E3320">
            <v>3.73</v>
          </cell>
          <cell r="F3320">
            <v>7.6</v>
          </cell>
          <cell r="G3320">
            <v>0</v>
          </cell>
        </row>
        <row r="3321">
          <cell r="A3321" t="str">
            <v>98268</v>
          </cell>
          <cell r="B3321" t="str">
            <v>CABO TELEFÔNICO CI-50 20 PARES INSTALADO EM ENTRADA DE EDIFICAÇÃO - FORNECIMENTO E INSTALAÇÃO. AF_11/2019</v>
          </cell>
          <cell r="C3321" t="str">
            <v>M</v>
          </cell>
          <cell r="D3321">
            <v>17.899999999999999</v>
          </cell>
          <cell r="E3321">
            <v>4.2300000000000004</v>
          </cell>
          <cell r="F3321">
            <v>13.67</v>
          </cell>
          <cell r="G3321">
            <v>0</v>
          </cell>
        </row>
        <row r="3322">
          <cell r="A3322" t="str">
            <v>98269</v>
          </cell>
          <cell r="B3322" t="str">
            <v>CABO TELEFÔNICO CI-50 30 PARES INSTALADO EM ENTRADA DE EDIFICAÇÃO - FORNECIMENTO E INSTALAÇÃO. AF_11/2019</v>
          </cell>
          <cell r="C3322" t="str">
            <v>M</v>
          </cell>
          <cell r="D3322">
            <v>24.24</v>
          </cell>
          <cell r="E3322">
            <v>4.63</v>
          </cell>
          <cell r="F3322">
            <v>19.61</v>
          </cell>
          <cell r="G3322">
            <v>0</v>
          </cell>
        </row>
        <row r="3323">
          <cell r="A3323" t="str">
            <v>98270</v>
          </cell>
          <cell r="B3323" t="str">
            <v>CABO TELEFÔNICO CI-50 50 PARES INSTALADO EM ENTRADA DE EDIFICAÇÃO - FORNECIMENTO E INSTALAÇÃO. AF_11/2019</v>
          </cell>
          <cell r="C3323" t="str">
            <v>M</v>
          </cell>
          <cell r="D3323">
            <v>36.22</v>
          </cell>
          <cell r="E3323">
            <v>5.1100000000000003</v>
          </cell>
          <cell r="F3323">
            <v>31.11</v>
          </cell>
          <cell r="G3323">
            <v>0</v>
          </cell>
        </row>
        <row r="3324">
          <cell r="A3324" t="str">
            <v>98271</v>
          </cell>
          <cell r="B3324" t="str">
            <v>CABO TELEFÔNICO CI-50 75 PARES INSTALADO EM ENTRADA DE EDIFICAÇÃO - FORNECIMENTO E INSTALAÇÃO. AF_11/2019</v>
          </cell>
          <cell r="C3324" t="str">
            <v>M</v>
          </cell>
          <cell r="D3324">
            <v>50.63</v>
          </cell>
          <cell r="E3324">
            <v>5.62</v>
          </cell>
          <cell r="F3324">
            <v>45.01</v>
          </cell>
          <cell r="G3324">
            <v>0</v>
          </cell>
        </row>
        <row r="3325">
          <cell r="A3325" t="str">
            <v>98272</v>
          </cell>
          <cell r="B3325" t="str">
            <v>CABO TELEFÔNICO CI-50 200 PARES INSTALADO EM ENTRADA DE EDIFICAÇÃO - FORNECIMENTO E INSTALAÇÃO. AF_11/2019</v>
          </cell>
          <cell r="C3325" t="str">
            <v>M</v>
          </cell>
          <cell r="D3325">
            <v>115.15</v>
          </cell>
          <cell r="E3325">
            <v>7.68</v>
          </cell>
          <cell r="F3325">
            <v>107.47</v>
          </cell>
          <cell r="G3325">
            <v>0</v>
          </cell>
        </row>
        <row r="3326">
          <cell r="A3326" t="str">
            <v>98273</v>
          </cell>
          <cell r="B3326" t="str">
            <v>CABO TELEFÔNICO CCI-50 4 PARES, SEM BLINDAGEM, INSTALADO EM PRUMADA - FORNECIMENTO E INSTALAÇÃO. AF_11/2019</v>
          </cell>
          <cell r="C3326" t="str">
            <v>M</v>
          </cell>
          <cell r="D3326">
            <v>2.75</v>
          </cell>
          <cell r="E3326">
            <v>0.33</v>
          </cell>
          <cell r="F3326">
            <v>2.42</v>
          </cell>
          <cell r="G3326">
            <v>0</v>
          </cell>
        </row>
        <row r="3327">
          <cell r="A3327" t="str">
            <v>98274</v>
          </cell>
          <cell r="B3327" t="str">
            <v>CABO TELEFÔNICO CCI-50 5 PARES, SEM BLINDAGEM, INSTALADO EM PRUMADA - FORNECIMENTO E INSTALAÇÃO. AF_11/2019</v>
          </cell>
          <cell r="C3327" t="str">
            <v>M</v>
          </cell>
          <cell r="D3327">
            <v>3.34</v>
          </cell>
          <cell r="E3327">
            <v>0.38</v>
          </cell>
          <cell r="F3327">
            <v>2.96</v>
          </cell>
          <cell r="G3327">
            <v>0</v>
          </cell>
        </row>
        <row r="3328">
          <cell r="A3328" t="str">
            <v>98275</v>
          </cell>
          <cell r="B3328" t="str">
            <v>CABO TELEFÔNICO CCI-50 6 PARES, SEM BLINDAGEM, INSTALADO EM PRUMADA - FORNECIMENTO E INSTALAÇÃO. AF_11/2019</v>
          </cell>
          <cell r="C3328" t="str">
            <v>M</v>
          </cell>
          <cell r="D3328">
            <v>4.1500000000000004</v>
          </cell>
          <cell r="E3328">
            <v>0.41</v>
          </cell>
          <cell r="F3328">
            <v>3.74</v>
          </cell>
          <cell r="G3328">
            <v>0</v>
          </cell>
        </row>
        <row r="3329">
          <cell r="A3329" t="str">
            <v>98276</v>
          </cell>
          <cell r="B3329" t="str">
            <v>CABO TELEFÔNICO CI-50 10 PARES INSTALADO EM PRUMADA - FORNECIMENTO E INSTALAÇÃO. AF_11/2019</v>
          </cell>
          <cell r="C3329" t="str">
            <v>M</v>
          </cell>
          <cell r="D3329">
            <v>8.2200000000000006</v>
          </cell>
          <cell r="E3329">
            <v>1.26</v>
          </cell>
          <cell r="F3329">
            <v>6.96</v>
          </cell>
          <cell r="G3329">
            <v>0</v>
          </cell>
        </row>
        <row r="3330">
          <cell r="A3330" t="str">
            <v>98277</v>
          </cell>
          <cell r="B3330" t="str">
            <v>CABO TELEFÔNICO CI-50 20 PARES INSTALADO EM PRUMADA - FORNECIMENTO E INSTALAÇÃO. AF_11/2019</v>
          </cell>
          <cell r="C3330" t="str">
            <v>M</v>
          </cell>
          <cell r="D3330">
            <v>14.79</v>
          </cell>
          <cell r="E3330">
            <v>1.76</v>
          </cell>
          <cell r="F3330">
            <v>13.03</v>
          </cell>
          <cell r="G3330">
            <v>0</v>
          </cell>
        </row>
        <row r="3331">
          <cell r="A3331" t="str">
            <v>98278</v>
          </cell>
          <cell r="B3331" t="str">
            <v>CABO TELEFÔNICO CI-50 30 PARES INSTALADO EM PRUMADA - FORNECIMENTO E INSTALAÇÃO. AF_11/2019</v>
          </cell>
          <cell r="C3331" t="str">
            <v>M</v>
          </cell>
          <cell r="D3331">
            <v>21.14</v>
          </cell>
          <cell r="E3331">
            <v>2.17</v>
          </cell>
          <cell r="F3331">
            <v>18.97</v>
          </cell>
          <cell r="G3331">
            <v>0</v>
          </cell>
        </row>
        <row r="3332">
          <cell r="A3332" t="str">
            <v>98279</v>
          </cell>
          <cell r="B3332" t="str">
            <v>CABO TELEFÔNICO CI-50 50 PARES INSTALADO EM PRUMADA - FORNECIMENTO E INSTALAÇÃO. AF_11/2019</v>
          </cell>
          <cell r="C3332" t="str">
            <v>M</v>
          </cell>
          <cell r="D3332">
            <v>33.11</v>
          </cell>
          <cell r="E3332">
            <v>2.67</v>
          </cell>
          <cell r="F3332">
            <v>30.44</v>
          </cell>
          <cell r="G3332">
            <v>0</v>
          </cell>
        </row>
        <row r="3333">
          <cell r="A3333" t="str">
            <v>98280</v>
          </cell>
          <cell r="B3333" t="str">
            <v>CABO TELEFÔNICO CCI-50 1 PAR, SEM BLINDAGEM, INSTALADO EM DISTRIBUIÇÃO DE EDIFICAÇÃO RESIDENCIAL - FORNECIMENTO E INSTALAÇÃO. AF_11/2019</v>
          </cell>
          <cell r="C3333" t="str">
            <v>M</v>
          </cell>
          <cell r="D3333">
            <v>7.9</v>
          </cell>
          <cell r="E3333">
            <v>5.69</v>
          </cell>
          <cell r="F3333">
            <v>2.21</v>
          </cell>
          <cell r="G3333">
            <v>0</v>
          </cell>
        </row>
        <row r="3334">
          <cell r="A3334" t="str">
            <v>98281</v>
          </cell>
          <cell r="B3334" t="str">
            <v>CABO TELEFÔNICO CCI-50 2 PARES, SEM BLINDAGEM, INSTALADO EM DISTRIBUIÇÃO DE EDIFICAÇÃO RESIDENCIAL - FORNECIMENTO E INSTALAÇÃO. AF_11/2019</v>
          </cell>
          <cell r="C3334" t="str">
            <v>M</v>
          </cell>
          <cell r="D3334">
            <v>8.73</v>
          </cell>
          <cell r="E3334">
            <v>5.77</v>
          </cell>
          <cell r="F3334">
            <v>2.96</v>
          </cell>
          <cell r="G3334">
            <v>0</v>
          </cell>
        </row>
        <row r="3335">
          <cell r="A3335" t="str">
            <v>98282</v>
          </cell>
          <cell r="B3335" t="str">
            <v>CABO TELEFÔNICO CCI-50 3 PARES, SEM BLINDAGEM, INSTALADO EM DISTRIBUIÇÃO DE EDIFICAÇÃO RESIDENCIAL - FORNECIMENTO E INSTALAÇÃO. AF_11/2019</v>
          </cell>
          <cell r="C3335" t="str">
            <v>M</v>
          </cell>
          <cell r="D3335">
            <v>8.9499999999999993</v>
          </cell>
          <cell r="E3335">
            <v>5.87</v>
          </cell>
          <cell r="F3335">
            <v>3.08</v>
          </cell>
          <cell r="G3335">
            <v>0</v>
          </cell>
        </row>
        <row r="3336">
          <cell r="A3336" t="str">
            <v>98283</v>
          </cell>
          <cell r="B3336" t="str">
            <v>CABO TELEFÔNICO CCI-50 4 PARES, SEM BLINDAGEM, INSTALADO EM DISTRIBUIÇÃO DE EDIFICAÇÃO RESIDENCIAL - FORNECIMENTO E INSTALAÇÃO. AF_11/2019</v>
          </cell>
          <cell r="C3336" t="str">
            <v>M</v>
          </cell>
          <cell r="D3336">
            <v>9.85</v>
          </cell>
          <cell r="E3336">
            <v>5.95</v>
          </cell>
          <cell r="F3336">
            <v>3.9</v>
          </cell>
          <cell r="G3336">
            <v>0</v>
          </cell>
        </row>
        <row r="3337">
          <cell r="A3337" t="str">
            <v>98284</v>
          </cell>
          <cell r="B3337" t="str">
            <v>CABO TELEFÔNICO CCI-50 5 PARES, SEM BLINDAGEM, INSTALADO EM DISTRIBUIÇÃO DE EDIFICAÇÃO RESIDENCIAL - FORNECIMENTO E INSTALAÇÃO. AF_11/2019</v>
          </cell>
          <cell r="C3337" t="str">
            <v>M</v>
          </cell>
          <cell r="D3337">
            <v>10.44</v>
          </cell>
          <cell r="E3337">
            <v>6.03</v>
          </cell>
          <cell r="F3337">
            <v>4.41</v>
          </cell>
          <cell r="G3337">
            <v>0</v>
          </cell>
        </row>
        <row r="3338">
          <cell r="A3338" t="str">
            <v>98285</v>
          </cell>
          <cell r="B3338" t="str">
            <v>CABO TELEFÔNICO CCI-50 6 PARES, SEM BLINDAGEM, INSTALADO EM DISTRIBUIÇÃO DE EDIFICAÇÃO RESIDENCIAL - FORNECIMENTO E INSTALAÇÃO. AF_11/2019</v>
          </cell>
          <cell r="C3338" t="str">
            <v>M</v>
          </cell>
          <cell r="D3338">
            <v>11.26</v>
          </cell>
          <cell r="E3338">
            <v>6.07</v>
          </cell>
          <cell r="F3338">
            <v>5.19</v>
          </cell>
          <cell r="G3338">
            <v>0</v>
          </cell>
        </row>
        <row r="3339">
          <cell r="A3339" t="str">
            <v>98286</v>
          </cell>
          <cell r="B3339" t="str">
            <v>CABO TELEFÔNICO CI-50 10 PARES INSTALADO EM DISTRIBUIÇÃO DE EDIFICAÇÃO RESIDENCIAL - FORNECIMENTO E INSTALAÇÃO. AF_11/2019</v>
          </cell>
          <cell r="C3339" t="str">
            <v>M</v>
          </cell>
          <cell r="D3339">
            <v>15.33</v>
          </cell>
          <cell r="E3339">
            <v>6.87</v>
          </cell>
          <cell r="F3339">
            <v>8.4600000000000009</v>
          </cell>
          <cell r="G3339">
            <v>0</v>
          </cell>
        </row>
        <row r="3340">
          <cell r="A3340" t="str">
            <v>98287</v>
          </cell>
          <cell r="B3340" t="str">
            <v>CABO TELEFÔNICO CCI-50 1 PAR, SEM BLINDAGEM, INSTALADO EM DISTRIBUIÇÃO DE EDIFICAÇÃO INSTITUCIONAL - FORNECIMENTO E INSTALAÇÃO. AF_11/2019</v>
          </cell>
          <cell r="C3340" t="str">
            <v>M</v>
          </cell>
          <cell r="D3340">
            <v>1.5</v>
          </cell>
          <cell r="E3340">
            <v>0.61</v>
          </cell>
          <cell r="F3340">
            <v>0.89</v>
          </cell>
          <cell r="G3340">
            <v>0</v>
          </cell>
        </row>
        <row r="3341">
          <cell r="A3341" t="str">
            <v>98288</v>
          </cell>
          <cell r="B3341" t="str">
            <v>CABO TELEFÔNICO CCI-50 2 PARES, SEM BLINDAGEM, INSTALADO EM DISTRIBUIÇÃO DE EDIFICAÇÃO INSTITUCIONAL - FORNECIMENTO E INSTALAÇÃO. AF_11/2019</v>
          </cell>
          <cell r="C3341" t="str">
            <v>M</v>
          </cell>
          <cell r="D3341">
            <v>2.34</v>
          </cell>
          <cell r="E3341">
            <v>0.71</v>
          </cell>
          <cell r="F3341">
            <v>1.63</v>
          </cell>
          <cell r="G3341">
            <v>0</v>
          </cell>
        </row>
        <row r="3342">
          <cell r="A3342" t="str">
            <v>98289</v>
          </cell>
          <cell r="B3342" t="str">
            <v>CABO TELEFÔNICO CCI-50 3 PARES, SEM BLINDAGEM, INSTALADO EM DISTRIBUIÇÃO DE EDIFICAÇÃO INSTITUCIONAL - FORNECIMENTO E INSTALAÇÃO. AF_11/2019</v>
          </cell>
          <cell r="C3342" t="str">
            <v>M</v>
          </cell>
          <cell r="D3342">
            <v>2.56</v>
          </cell>
          <cell r="E3342">
            <v>0.8</v>
          </cell>
          <cell r="F3342">
            <v>1.76</v>
          </cell>
          <cell r="G3342">
            <v>0</v>
          </cell>
        </row>
        <row r="3343">
          <cell r="A3343" t="str">
            <v>98290</v>
          </cell>
          <cell r="B3343" t="str">
            <v>CABO TELEFÔNICO CCI-50 4 PARES, SEM BLINDAGEM, INSTALADO EM DISTRIBUIÇÃO DE EDIFICAÇÃO INSTITUCIONAL - FORNECIMENTO E INSTALAÇÃO. AF_11/2019</v>
          </cell>
          <cell r="C3343" t="str">
            <v>M</v>
          </cell>
          <cell r="D3343">
            <v>3.45</v>
          </cell>
          <cell r="E3343">
            <v>0.89</v>
          </cell>
          <cell r="F3343">
            <v>2.56</v>
          </cell>
          <cell r="G3343">
            <v>0</v>
          </cell>
        </row>
        <row r="3344">
          <cell r="A3344" t="str">
            <v>98291</v>
          </cell>
          <cell r="B3344" t="str">
            <v>CABO TELEFÔNICO CCI-50 5 PARES, SEM BLINDAGEM, INSTALADO EM DISTRIBUIÇÃO DE EDIFICAÇÃO INSTITUCIONAL - FORNECIMENTO E INSTALAÇÃO. AF_11/2019</v>
          </cell>
          <cell r="C3344" t="str">
            <v>M</v>
          </cell>
          <cell r="D3344">
            <v>4.05</v>
          </cell>
          <cell r="E3344">
            <v>0.95</v>
          </cell>
          <cell r="F3344">
            <v>3.1</v>
          </cell>
          <cell r="G3344">
            <v>0</v>
          </cell>
        </row>
        <row r="3345">
          <cell r="A3345" t="str">
            <v>98292</v>
          </cell>
          <cell r="B3345" t="str">
            <v>CABO TELEFÔNICO CCI-50 6 PARES, SEM BLINDAGEM, INSTALADO EM DISTRIBUIÇÃO DE EDIFICAÇÃO INSTITUCIONAL - FORNECIMENTO E INSTALAÇÃO. AF_11/2019</v>
          </cell>
          <cell r="C3345" t="str">
            <v>M</v>
          </cell>
          <cell r="D3345">
            <v>4.8600000000000003</v>
          </cell>
          <cell r="E3345">
            <v>1</v>
          </cell>
          <cell r="F3345">
            <v>3.86</v>
          </cell>
          <cell r="G3345">
            <v>0</v>
          </cell>
        </row>
        <row r="3346">
          <cell r="A3346" t="str">
            <v>98293</v>
          </cell>
          <cell r="B3346" t="str">
            <v>CABO TELEFÔNICO CI-50 10 PARES INSTALADO EM DISTRIBUIÇÃO DE EDIFICAÇÃO INSTITUCIONAL - FORNECIMENTO E INSTALAÇÃO. AF_11/2019</v>
          </cell>
          <cell r="C3346" t="str">
            <v>M</v>
          </cell>
          <cell r="D3346">
            <v>8.93</v>
          </cell>
          <cell r="E3346">
            <v>1.83</v>
          </cell>
          <cell r="F3346">
            <v>7.1</v>
          </cell>
          <cell r="G3346">
            <v>0</v>
          </cell>
        </row>
        <row r="3347">
          <cell r="A3347" t="str">
            <v>98400</v>
          </cell>
          <cell r="B3347" t="str">
            <v>CABO TELEFÔNICO CTP-APL-50 10 PARES INSTALADO EM ENTRADA DE EDIFICAÇÃO - FORNECIMENTO E INSTALAÇÃO. AF_11/2019</v>
          </cell>
          <cell r="C3347" t="str">
            <v>M</v>
          </cell>
          <cell r="D3347">
            <v>13.77</v>
          </cell>
          <cell r="E3347">
            <v>3.73</v>
          </cell>
          <cell r="F3347">
            <v>10.039999999999999</v>
          </cell>
          <cell r="G3347">
            <v>0</v>
          </cell>
        </row>
        <row r="3348">
          <cell r="A3348" t="str">
            <v>98401</v>
          </cell>
          <cell r="B3348" t="str">
            <v>CABO TELEFÔNICO CTP-APL-50 20 PARES INSTALADO EM ENTRADA DE EDIFICAÇÃO - FORNECIMENTO E INSTALAÇÃO. AF_11/2019</v>
          </cell>
          <cell r="C3348" t="str">
            <v>M</v>
          </cell>
          <cell r="D3348">
            <v>21.27</v>
          </cell>
          <cell r="E3348">
            <v>4.22</v>
          </cell>
          <cell r="F3348">
            <v>17.05</v>
          </cell>
          <cell r="G3348">
            <v>0</v>
          </cell>
        </row>
        <row r="3349">
          <cell r="A3349" t="str">
            <v>98402</v>
          </cell>
          <cell r="B3349" t="str">
            <v>CABO TELEFÔNICO CTP-APL-50 30 PARES INSTALADO EM ENTRADA DE EDIFICAÇÃO - FORNECIMENTO E INSTALAÇÃO. AF_11/2019</v>
          </cell>
          <cell r="C3349" t="str">
            <v>M</v>
          </cell>
          <cell r="D3349">
            <v>24.76</v>
          </cell>
          <cell r="E3349">
            <v>4.63</v>
          </cell>
          <cell r="F3349">
            <v>20.13</v>
          </cell>
          <cell r="G3349">
            <v>0</v>
          </cell>
        </row>
        <row r="3350">
          <cell r="A3350" t="str">
            <v>100556</v>
          </cell>
          <cell r="B3350" t="str">
            <v>CAIXA DE PASSAGEM PARA TELEFONE 15X15X10CM (SOBREPOR), FORNECIMENTO E INSTALACAO. AF_11/2019</v>
          </cell>
          <cell r="C3350" t="str">
            <v>UN</v>
          </cell>
          <cell r="D3350">
            <v>42.12</v>
          </cell>
          <cell r="E3350">
            <v>14.04</v>
          </cell>
          <cell r="F3350">
            <v>28.08</v>
          </cell>
          <cell r="G3350">
            <v>0</v>
          </cell>
        </row>
        <row r="3351">
          <cell r="A3351" t="str">
            <v>100557</v>
          </cell>
          <cell r="B3351" t="str">
            <v>CAIXA DE PASSAGEM PARA TELEFONE 80X80X15CM (SOBREPOR) FORNECIMENTO E INSTALACAO. AF_11/2019</v>
          </cell>
          <cell r="C3351" t="str">
            <v>UN</v>
          </cell>
          <cell r="D3351">
            <v>506.99</v>
          </cell>
          <cell r="E3351">
            <v>41.92</v>
          </cell>
          <cell r="F3351">
            <v>465.07</v>
          </cell>
          <cell r="G3351">
            <v>0</v>
          </cell>
        </row>
        <row r="3352">
          <cell r="A3352" t="str">
            <v>100560</v>
          </cell>
          <cell r="B3352" t="str">
            <v>QUADRO DE DISTRIBUIÇÃO PARA TELEFONE N.2, 20X20X12CM EM CHAPA METALICA, DE EMBUTIR, SEM ACESSORIOS, PADRÃO TELEBRAS, FORNECIMENTO E INSTALAÇÃO. AF_11/2019</v>
          </cell>
          <cell r="C3352" t="str">
            <v>UN</v>
          </cell>
          <cell r="D3352">
            <v>114.15</v>
          </cell>
          <cell r="E3352">
            <v>36.479999999999997</v>
          </cell>
          <cell r="F3352">
            <v>77.67</v>
          </cell>
          <cell r="G3352">
            <v>0</v>
          </cell>
        </row>
        <row r="3353">
          <cell r="A3353" t="str">
            <v>100561</v>
          </cell>
          <cell r="B3353" t="str">
            <v>QUADRO DE DISTRIBUICAO PARA TELEFONE N.3, 40X40X12CM EM CHAPA METALICA, DE EMBUTIR, SEM ACESSORIOS, PADRAO TELEBRAS, FORNECIMENTO E INSTALAÇÃO. AF_11/2019</v>
          </cell>
          <cell r="C3353" t="str">
            <v>UN</v>
          </cell>
          <cell r="D3353">
            <v>204.96</v>
          </cell>
          <cell r="E3353">
            <v>41.65</v>
          </cell>
          <cell r="F3353">
            <v>163.31</v>
          </cell>
          <cell r="G3353">
            <v>0</v>
          </cell>
        </row>
        <row r="3354">
          <cell r="A3354" t="str">
            <v>100562</v>
          </cell>
          <cell r="B3354" t="str">
            <v>QUADRO DE DISTRIBUICAO PARA TELEFONE N.4, 60X60X12CM EM CHAPA METALICA, DE EMBUTIR, SEM ACESSORIOS, PADRAO TELEBRAS, FORNECIMENTO E INSTALAÇÃO. AF_11/2019</v>
          </cell>
          <cell r="C3354" t="str">
            <v>UN</v>
          </cell>
          <cell r="D3354">
            <v>314.77</v>
          </cell>
          <cell r="E3354">
            <v>47.52</v>
          </cell>
          <cell r="F3354">
            <v>267.25</v>
          </cell>
          <cell r="G3354">
            <v>0</v>
          </cell>
        </row>
        <row r="3355">
          <cell r="A3355" t="str">
            <v>100563</v>
          </cell>
          <cell r="B3355" t="str">
            <v>QUADRO DE DISTRIBUIÇÃO PARA TELEFONE N.5, 80X80X12CM EM CHAPA METALICA, SEM ACESSORIOS, PADRAO TELEBRAS, FORNECIMENTO E INSTALAÇÃO. AF_11/2019</v>
          </cell>
          <cell r="C3355" t="str">
            <v>UN</v>
          </cell>
          <cell r="D3355">
            <v>451.57</v>
          </cell>
          <cell r="E3355">
            <v>54.12</v>
          </cell>
          <cell r="F3355">
            <v>397.45</v>
          </cell>
          <cell r="G3355">
            <v>0</v>
          </cell>
        </row>
        <row r="3356">
          <cell r="A3356" t="str">
            <v>101795</v>
          </cell>
          <cell r="B3356" t="str">
            <v>CAIXA ENTERRADA PARA INSTALAÇÕES TELEFÔNICAS TIPO R1, EM ALVENARIA COM BLOCOS DE CONCRETO, DIMENSÕES INTERNAS: 0,35X0,60X0,60 M, EXCLUINDO TAMPÃO. AF_12/2020</v>
          </cell>
          <cell r="C3356" t="str">
            <v>UN</v>
          </cell>
          <cell r="D3356">
            <v>579.96</v>
          </cell>
          <cell r="E3356">
            <v>207.12</v>
          </cell>
          <cell r="F3356">
            <v>366.62</v>
          </cell>
          <cell r="G3356">
            <v>5.79</v>
          </cell>
        </row>
        <row r="3357">
          <cell r="A3357" t="str">
            <v>101798</v>
          </cell>
          <cell r="B3357" t="str">
            <v>TAMPA PARA CAIXA TIPO R1, EM FERRO FUNDIDO, DIMENSÕES INTERNAS: 0,40 X 0,60 M - FORNECIMENTO E INSTALAÇÃO. AF_12/2020</v>
          </cell>
          <cell r="C3357" t="str">
            <v>UN</v>
          </cell>
          <cell r="D3357">
            <v>366.24</v>
          </cell>
          <cell r="E3357">
            <v>33.409999999999997</v>
          </cell>
          <cell r="F3357">
            <v>332.83</v>
          </cell>
          <cell r="G3357">
            <v>0</v>
          </cell>
        </row>
        <row r="3358">
          <cell r="A3358" t="str">
            <v>101799</v>
          </cell>
          <cell r="B3358" t="str">
            <v>TAMPA PARA CAIXA TIPO R2 E R3, EM FERRO FUNDIDO, DIMENSÕES INTERNAS: 0,55 X 1,10 M - FORNECIMENTO E INSTALAÇÃO. AF_12/2020</v>
          </cell>
          <cell r="C3358" t="str">
            <v>UN</v>
          </cell>
          <cell r="D3358">
            <v>888.88</v>
          </cell>
          <cell r="E3358">
            <v>55.14</v>
          </cell>
          <cell r="F3358">
            <v>833.74</v>
          </cell>
          <cell r="G3358">
            <v>0</v>
          </cell>
        </row>
        <row r="3359">
          <cell r="A3359" t="str">
            <v>98397</v>
          </cell>
          <cell r="B3359" t="str">
            <v>PINTURA ANTICORROSIVA DE DUTO METÁLICO. AF_04/2018</v>
          </cell>
          <cell r="C3359" t="str">
            <v>M2</v>
          </cell>
          <cell r="D3359">
            <v>12.77</v>
          </cell>
          <cell r="E3359">
            <v>5.23</v>
          </cell>
          <cell r="F3359">
            <v>7.54</v>
          </cell>
          <cell r="G3359">
            <v>0</v>
          </cell>
        </row>
        <row r="3360">
          <cell r="A3360" t="str">
            <v>103244</v>
          </cell>
          <cell r="B3360" t="str">
            <v>AR CONDICIONADO SPLIT INVERTER, HI-WALL (PAREDE), 9000 BTU/H, CICLO FRIO - FORNECIMENTO E INSTALAÇÃO. AF_11/2021_PE</v>
          </cell>
          <cell r="C3360" t="str">
            <v>UN</v>
          </cell>
          <cell r="D3360">
            <v>2432.34</v>
          </cell>
          <cell r="E3360">
            <v>92.99</v>
          </cell>
          <cell r="F3360">
            <v>114</v>
          </cell>
          <cell r="G3360">
            <v>2225.35</v>
          </cell>
        </row>
        <row r="3361">
          <cell r="A3361" t="str">
            <v>103245</v>
          </cell>
          <cell r="B3361" t="str">
            <v>AR CONDICIONADO SPLIT ON/OFF, HI-WALL (PAREDE), 9000 BTUS/H, CICLO FRIO - FORNECIMENTO E INSTALAÇÃO. AF_11/2021_PE</v>
          </cell>
          <cell r="C3361" t="str">
            <v>UN</v>
          </cell>
          <cell r="D3361">
            <v>1920.16</v>
          </cell>
          <cell r="E3361">
            <v>92.99</v>
          </cell>
          <cell r="F3361">
            <v>114</v>
          </cell>
          <cell r="G3361">
            <v>1713.17</v>
          </cell>
        </row>
        <row r="3362">
          <cell r="A3362" t="str">
            <v>103246</v>
          </cell>
          <cell r="B3362" t="str">
            <v>AR CONDICIONADO SPLIT ON/OFF, HI-WALL (PAREDE), 9000 BTUS/H, CICLO QUENTE/FRIO - FORNECIMENTO E INSTALAÇÃO. AF_11/2021_PE</v>
          </cell>
          <cell r="C3362" t="str">
            <v>UN</v>
          </cell>
          <cell r="D3362">
            <v>2093.37</v>
          </cell>
          <cell r="E3362">
            <v>92.99</v>
          </cell>
          <cell r="F3362">
            <v>114</v>
          </cell>
          <cell r="G3362">
            <v>1886.38</v>
          </cell>
        </row>
        <row r="3363">
          <cell r="A3363" t="str">
            <v>103247</v>
          </cell>
          <cell r="B3363" t="str">
            <v>AR CONDICIONADO SPLIT INVERTER, HI-WALL (PAREDE), 12000 BTU/H, CICLO FRIO - FORNECIMENTO E INSTALAÇÃO. AF_11/2021_PE</v>
          </cell>
          <cell r="C3363" t="str">
            <v>UN</v>
          </cell>
          <cell r="D3363">
            <v>2698.73</v>
          </cell>
          <cell r="E3363">
            <v>92.99</v>
          </cell>
          <cell r="F3363">
            <v>114</v>
          </cell>
          <cell r="G3363">
            <v>2491.7399999999998</v>
          </cell>
        </row>
        <row r="3364">
          <cell r="A3364" t="str">
            <v>103248</v>
          </cell>
          <cell r="B3364" t="str">
            <v>AR CONDICIONADO SPLIT ON/OFF, HI-WALL (PAREDE), 12000 BTUS/H, CICLO FRIO - FORNECIMENTO E INSTALAÇÃO. AF_11/2021_PE</v>
          </cell>
          <cell r="C3364" t="str">
            <v>UN</v>
          </cell>
          <cell r="D3364">
            <v>2206.7800000000002</v>
          </cell>
          <cell r="E3364">
            <v>92.99</v>
          </cell>
          <cell r="F3364">
            <v>114</v>
          </cell>
          <cell r="G3364">
            <v>1999.79</v>
          </cell>
        </row>
        <row r="3365">
          <cell r="A3365" t="str">
            <v>103249</v>
          </cell>
          <cell r="B3365" t="str">
            <v>AR CONDICIONADO SPLIT ON/OFF, HI-WALL (PAREDE), 12000 BTUS/H, CICLO QUENTE/FRIO - FORNECIMENTO E INSTALAÇÃO. AF_11/2021_PE</v>
          </cell>
          <cell r="C3365" t="str">
            <v>UN</v>
          </cell>
          <cell r="D3365">
            <v>2370.25</v>
          </cell>
          <cell r="E3365">
            <v>92.99</v>
          </cell>
          <cell r="F3365">
            <v>114</v>
          </cell>
          <cell r="G3365">
            <v>2163.2600000000002</v>
          </cell>
        </row>
        <row r="3366">
          <cell r="A3366" t="str">
            <v>103250</v>
          </cell>
          <cell r="B3366" t="str">
            <v>AR CONDICIONADO SPLIT INVERTER, HI-WALL (PAREDE), 18000 BTU/H, CICLO FRIO - FORNECIMENTO E INSTALAÇÃO. AF_11/2021_PE</v>
          </cell>
          <cell r="C3366" t="str">
            <v>UN</v>
          </cell>
          <cell r="D3366">
            <v>3915.66</v>
          </cell>
          <cell r="E3366">
            <v>100.55</v>
          </cell>
          <cell r="F3366">
            <v>116.02</v>
          </cell>
          <cell r="G3366">
            <v>3699.09</v>
          </cell>
        </row>
        <row r="3367">
          <cell r="A3367" t="str">
            <v>103251</v>
          </cell>
          <cell r="B3367" t="str">
            <v>AR CONDICIONADO SPLIT ON/OFF, HI-WALL (PAREDE), 18000 BTUS/H, CICLO FRIO - FORNECIMENTO E INSTALAÇÃO. AF_11/2021_PE</v>
          </cell>
          <cell r="C3367" t="str">
            <v>UN</v>
          </cell>
          <cell r="D3367">
            <v>3094.03</v>
          </cell>
          <cell r="E3367">
            <v>100.55</v>
          </cell>
          <cell r="F3367">
            <v>116.02</v>
          </cell>
          <cell r="G3367">
            <v>2877.46</v>
          </cell>
        </row>
        <row r="3368">
          <cell r="A3368" t="str">
            <v>103252</v>
          </cell>
          <cell r="B3368" t="str">
            <v>AR CONDICIONADO SPLIT ON/OFF, HI-WALL (PAREDE), 18000 BTUS/H, CICLO QUENTE/FRIO - FORNECIMENTO E INSTALAÇÃO. AF_11/2021_PE</v>
          </cell>
          <cell r="C3368" t="str">
            <v>UN</v>
          </cell>
          <cell r="D3368">
            <v>3425.37</v>
          </cell>
          <cell r="E3368">
            <v>100.55</v>
          </cell>
          <cell r="F3368">
            <v>116.02</v>
          </cell>
          <cell r="G3368">
            <v>3208.8</v>
          </cell>
        </row>
        <row r="3369">
          <cell r="A3369" t="str">
            <v>103253</v>
          </cell>
          <cell r="B3369" t="str">
            <v>AR CONDICIONADO SPLIT INVERTER, HI-WALL (PAREDE), 24000 BTU/H, CICLO FRIO - FORNECIMENTO E INSTALAÇÃO. AF_11/2021_PE</v>
          </cell>
          <cell r="C3369" t="str">
            <v>UN</v>
          </cell>
          <cell r="D3369">
            <v>5334.63</v>
          </cell>
          <cell r="E3369">
            <v>104.95</v>
          </cell>
          <cell r="F3369">
            <v>117.26</v>
          </cell>
          <cell r="G3369">
            <v>5112.42</v>
          </cell>
        </row>
        <row r="3370">
          <cell r="A3370" t="str">
            <v>103254</v>
          </cell>
          <cell r="B3370" t="str">
            <v>AR CONDICIONADO SPLIT ON/OFF, HI-WALL (PAREDE), 24000 BTUS/H, CICLO FRIO - FORNECIMENTO E INSTALAÇÃO. AF_11/2021_PE</v>
          </cell>
          <cell r="C3370" t="str">
            <v>UN</v>
          </cell>
          <cell r="D3370">
            <v>3991.35</v>
          </cell>
          <cell r="E3370">
            <v>104.95</v>
          </cell>
          <cell r="F3370">
            <v>117.26</v>
          </cell>
          <cell r="G3370">
            <v>3769.14</v>
          </cell>
        </row>
        <row r="3371">
          <cell r="A3371" t="str">
            <v>103255</v>
          </cell>
          <cell r="B3371" t="str">
            <v>AR CONDICIONADO SPLIT ON/OFF, HI-WALL (PAREDE), 24000 BTUS/H, CICLO QUENTE/FRIO - FORNECIMENTO E INSTALAÇÃO. AF_11/2021_PE</v>
          </cell>
          <cell r="C3371" t="str">
            <v>UN</v>
          </cell>
          <cell r="D3371">
            <v>4465.3</v>
          </cell>
          <cell r="E3371">
            <v>104.95</v>
          </cell>
          <cell r="F3371">
            <v>117.26</v>
          </cell>
          <cell r="G3371">
            <v>4243.09</v>
          </cell>
        </row>
        <row r="3372">
          <cell r="A3372" t="str">
            <v>103256</v>
          </cell>
          <cell r="B3372" t="str">
            <v>AR CONDICIONADO SPLIT INVERTER, PISO TETO, 18000 BTU/H, CICLO FRIO - FORNECIMENTO E INSTALAÇÃO. AF_11/2021_PE</v>
          </cell>
          <cell r="C3372" t="str">
            <v>UN</v>
          </cell>
          <cell r="D3372">
            <v>9895.26</v>
          </cell>
          <cell r="E3372">
            <v>154.24</v>
          </cell>
          <cell r="F3372">
            <v>147.96</v>
          </cell>
          <cell r="G3372">
            <v>9593.06</v>
          </cell>
        </row>
        <row r="3373">
          <cell r="A3373" t="str">
            <v>103257</v>
          </cell>
          <cell r="B3373" t="str">
            <v>AR CONDICIONADO SPLIT ON/OFF, PISO TETO, 18.000 BTU/H, CICLO FRIO - FORNECIMENTO E INSTALAÇÃO. AF_11/2021_PE</v>
          </cell>
          <cell r="C3373" t="str">
            <v>UN</v>
          </cell>
          <cell r="D3373">
            <v>5654.88</v>
          </cell>
          <cell r="E3373">
            <v>154.24</v>
          </cell>
          <cell r="F3373">
            <v>139.96</v>
          </cell>
          <cell r="G3373">
            <v>5360.68</v>
          </cell>
        </row>
        <row r="3374">
          <cell r="A3374" t="str">
            <v>103258</v>
          </cell>
          <cell r="B3374" t="str">
            <v>AR CONDICIONADO SPLIT INVERTER, PISO TETO, 24000 BTU/H, CICLO FRIO - FORNECIMENTO E INSTALAÇÃO. AF_11/2021_PE</v>
          </cell>
          <cell r="C3374" t="str">
            <v>UN</v>
          </cell>
          <cell r="D3374">
            <v>11062.01</v>
          </cell>
          <cell r="E3374">
            <v>158.34</v>
          </cell>
          <cell r="F3374">
            <v>149.05000000000001</v>
          </cell>
          <cell r="G3374">
            <v>10754.62</v>
          </cell>
        </row>
        <row r="3375">
          <cell r="A3375" t="str">
            <v>103259</v>
          </cell>
          <cell r="B3375" t="str">
            <v>AR CONDICIONADO SPLIT ON/OFF, PISO TETO, 24.000 BTU/H, CICLO FRIO - FORNECIMENTO E INSTALAÇÃO. AF_11/2021_PE</v>
          </cell>
          <cell r="C3375" t="str">
            <v>UN</v>
          </cell>
          <cell r="D3375">
            <v>5961.84</v>
          </cell>
          <cell r="E3375">
            <v>158.34</v>
          </cell>
          <cell r="F3375">
            <v>149.05000000000001</v>
          </cell>
          <cell r="G3375">
            <v>5654.45</v>
          </cell>
        </row>
        <row r="3376">
          <cell r="A3376" t="str">
            <v>103260</v>
          </cell>
          <cell r="B3376" t="str">
            <v>AR CONDICIONADO SPLIT INVERTER, PISO TETO, 24000 BTU/H, QUENTE/FRIO - FORNECIMENTO E INSTALAÇÃO. AF_11/2021_PE</v>
          </cell>
          <cell r="C3376" t="str">
            <v>UN</v>
          </cell>
          <cell r="D3376">
            <v>6124.14</v>
          </cell>
          <cell r="E3376">
            <v>158.34</v>
          </cell>
          <cell r="F3376">
            <v>149.05000000000001</v>
          </cell>
          <cell r="G3376">
            <v>5816.75</v>
          </cell>
        </row>
        <row r="3377">
          <cell r="A3377" t="str">
            <v>103261</v>
          </cell>
          <cell r="B3377" t="str">
            <v>AR CONDICIONADO SPLIT INVERTER, PISO TETO, 36000 BTU/H, CICLO FRIO - FORNECIMENTO E INSTALAÇÃO. AF_11/2021_PE</v>
          </cell>
          <cell r="C3377" t="str">
            <v>UN</v>
          </cell>
          <cell r="D3377">
            <v>12477.55</v>
          </cell>
          <cell r="E3377">
            <v>173.86</v>
          </cell>
          <cell r="F3377">
            <v>153.30000000000001</v>
          </cell>
          <cell r="G3377">
            <v>12150.39</v>
          </cell>
        </row>
        <row r="3378">
          <cell r="A3378" t="str">
            <v>103262</v>
          </cell>
          <cell r="B3378" t="str">
            <v>AR CONDICIONADO SPLIT ON/OFF, PISO TETO, 36.000 BTU/H, CICLO FRIO - FORNECIMENTO E INSTALAÇÃO. AF_11/2021_PE</v>
          </cell>
          <cell r="C3378" t="str">
            <v>UN</v>
          </cell>
          <cell r="D3378">
            <v>7830.6</v>
          </cell>
          <cell r="E3378">
            <v>173.86</v>
          </cell>
          <cell r="F3378">
            <v>153.30000000000001</v>
          </cell>
          <cell r="G3378">
            <v>7503.44</v>
          </cell>
        </row>
        <row r="3379">
          <cell r="A3379" t="str">
            <v>103263</v>
          </cell>
          <cell r="B3379" t="str">
            <v>AR CONDICIONADO SPLIT INVERTER, PISO TETO, 48000 BTU/H, CICLO FRIO - FORNECIMENTO E INSTALAÇÃO. AF_11/2021_PE</v>
          </cell>
          <cell r="C3379" t="str">
            <v>UN</v>
          </cell>
          <cell r="D3379">
            <v>17272.03</v>
          </cell>
          <cell r="E3379">
            <v>226.99</v>
          </cell>
          <cell r="F3379">
            <v>94.42</v>
          </cell>
          <cell r="G3379">
            <v>16948.38</v>
          </cell>
        </row>
        <row r="3380">
          <cell r="A3380" t="str">
            <v>103264</v>
          </cell>
          <cell r="B3380" t="str">
            <v>AR CONDICIONADO SPLIT ON/OFF, PISO TETO, 48.000 BTU/H, CICLO FRIO - FORNECIMENTO E INSTALAÇÃO. AF_11/2021_PE</v>
          </cell>
          <cell r="C3380" t="str">
            <v>UN</v>
          </cell>
          <cell r="D3380">
            <v>9663.65</v>
          </cell>
          <cell r="E3380">
            <v>226.99</v>
          </cell>
          <cell r="F3380">
            <v>94.42</v>
          </cell>
          <cell r="G3380">
            <v>9340</v>
          </cell>
        </row>
        <row r="3381">
          <cell r="A3381" t="str">
            <v>103265</v>
          </cell>
          <cell r="B3381" t="str">
            <v>AR CONDICIONADO SPLIT INVERTER, PISO TETO, APRESENTANDO ENTRE 54000 E 58000 BTU/H, CICLO FRIO - FORNECIMENTO E INSTALAÇÃO. AF_11/2021_PE</v>
          </cell>
          <cell r="C3381" t="str">
            <v>UN</v>
          </cell>
          <cell r="D3381">
            <v>20833.37</v>
          </cell>
          <cell r="E3381">
            <v>226.99</v>
          </cell>
          <cell r="F3381">
            <v>94.42</v>
          </cell>
          <cell r="G3381">
            <v>20509.72</v>
          </cell>
        </row>
        <row r="3382">
          <cell r="A3382" t="str">
            <v>103266</v>
          </cell>
          <cell r="B3382" t="str">
            <v>AR CONDICIONADO SPLIT ON/OFF, PISO TETO, 60.000 BTU/H, CICLO FRIO - FORNECIMENTO E INSTALAÇÃO. AF_11/2021_PE</v>
          </cell>
          <cell r="C3382" t="str">
            <v>UN</v>
          </cell>
          <cell r="D3382">
            <v>10798.55</v>
          </cell>
          <cell r="E3382">
            <v>226.99</v>
          </cell>
          <cell r="F3382">
            <v>94.42</v>
          </cell>
          <cell r="G3382">
            <v>10474.9</v>
          </cell>
        </row>
        <row r="3383">
          <cell r="A3383" t="str">
            <v>103267</v>
          </cell>
          <cell r="B3383" t="str">
            <v>AR CONDICIONADO SPLIT ON/OFF, CASSETE (TETO), FRIO 4 VIAS 18000 BTU/H - FORNECIMENTO E INSTALAÇÃO. AF_11/2021_PE</v>
          </cell>
          <cell r="C3383" t="str">
            <v>UN</v>
          </cell>
          <cell r="D3383">
            <v>6183.27</v>
          </cell>
          <cell r="E3383">
            <v>158.27000000000001</v>
          </cell>
          <cell r="F3383">
            <v>144.71</v>
          </cell>
          <cell r="G3383">
            <v>5880.29</v>
          </cell>
        </row>
        <row r="3384">
          <cell r="A3384" t="str">
            <v>103268</v>
          </cell>
          <cell r="B3384" t="str">
            <v>AR CONDICIONADO SPLIT ON/OFF, CASSETE (TETO), 18000 BTU/H, CICLO QUENTE/FRIO - FORNECIMENTO E INSTALAÇÃO. AF_11/2021_PE</v>
          </cell>
          <cell r="C3384" t="str">
            <v>UN</v>
          </cell>
          <cell r="D3384">
            <v>7339.27</v>
          </cell>
          <cell r="E3384">
            <v>158.27000000000001</v>
          </cell>
          <cell r="F3384">
            <v>144.71</v>
          </cell>
          <cell r="G3384">
            <v>7036.29</v>
          </cell>
        </row>
        <row r="3385">
          <cell r="A3385" t="str">
            <v>103269</v>
          </cell>
          <cell r="B3385" t="str">
            <v>AR CONDICIONADO SPLIT ON/OFF, CASSETE (TETO), FRIO 4 VIAS 24000 BTU/H - FORNECIMENTO E INSTALAÇÃO. AF_11/2021_PE</v>
          </cell>
          <cell r="C3385" t="str">
            <v>UN</v>
          </cell>
          <cell r="D3385">
            <v>7598.72</v>
          </cell>
          <cell r="E3385">
            <v>164.55</v>
          </cell>
          <cell r="F3385">
            <v>146.41999999999999</v>
          </cell>
          <cell r="G3385">
            <v>7287.75</v>
          </cell>
        </row>
        <row r="3386">
          <cell r="A3386" t="str">
            <v>103270</v>
          </cell>
          <cell r="B3386" t="str">
            <v>AR CONDICIONADO SPLIT ON/OFF, CASSETE (TETO), 24000 BTU/H, CICLO QUENTE/FRIO - FORNECIMENTO E INSTALAÇÃO. AF_11/2021_PE</v>
          </cell>
          <cell r="C3386" t="str">
            <v>UN</v>
          </cell>
          <cell r="D3386">
            <v>7887.51</v>
          </cell>
          <cell r="E3386">
            <v>164.55</v>
          </cell>
          <cell r="F3386">
            <v>146.41999999999999</v>
          </cell>
          <cell r="G3386">
            <v>7576.54</v>
          </cell>
        </row>
        <row r="3387">
          <cell r="A3387" t="str">
            <v>103271</v>
          </cell>
          <cell r="B3387" t="str">
            <v>AR CONDICIONADO SPLIT ON/OFF, CASSETE (TETO), FRIO 4 VIAS 36000 BTU/H - FORNECIMENTO E INSTALAÇÃO. AF_11/2021_PE</v>
          </cell>
          <cell r="C3387" t="str">
            <v>UN</v>
          </cell>
          <cell r="D3387">
            <v>11172.02</v>
          </cell>
          <cell r="E3387">
            <v>189.43</v>
          </cell>
          <cell r="F3387">
            <v>153.19</v>
          </cell>
          <cell r="G3387">
            <v>10829.4</v>
          </cell>
        </row>
        <row r="3388">
          <cell r="A3388" t="str">
            <v>103272</v>
          </cell>
          <cell r="B3388" t="str">
            <v>AR CONDICIONADO SPLIT ON/OFF, CASSETE (TETO), 36000 BTU/H, CICLO QUENTE/FRIO - FORNECIMENTO E INSTALAÇÃO. AF_11/2021_PE</v>
          </cell>
          <cell r="C3388" t="str">
            <v>UN</v>
          </cell>
          <cell r="D3388">
            <v>11539.26</v>
          </cell>
          <cell r="E3388">
            <v>189.43</v>
          </cell>
          <cell r="F3388">
            <v>153.19</v>
          </cell>
          <cell r="G3388">
            <v>11196.64</v>
          </cell>
        </row>
        <row r="3389">
          <cell r="A3389" t="str">
            <v>103273</v>
          </cell>
          <cell r="B3389" t="str">
            <v>AR CONDICIONADO SPLIT ON/OFF, CASSETE (TETO), FRIO 4 VIAS 48000 BTU/H - FORNECIMENTO E INSTALAÇÃO. AF_11/2021_PE</v>
          </cell>
          <cell r="C3389" t="str">
            <v>UN</v>
          </cell>
          <cell r="D3389">
            <v>11816.12</v>
          </cell>
          <cell r="E3389">
            <v>244.31</v>
          </cell>
          <cell r="F3389">
            <v>94.8</v>
          </cell>
          <cell r="G3389">
            <v>11474.77</v>
          </cell>
        </row>
        <row r="3390">
          <cell r="A3390" t="str">
            <v>103274</v>
          </cell>
          <cell r="B3390" t="str">
            <v>AR CONDICIONADO SPLIT ON/OFF, CASSETE (TETO), 48000 BTU/H, CICLO QUENTE/FRIO - FORNECIMENTO E INSTALAÇÃO. AF_11/2021_PE</v>
          </cell>
          <cell r="C3390" t="str">
            <v>UN</v>
          </cell>
          <cell r="D3390">
            <v>13543.3</v>
          </cell>
          <cell r="E3390">
            <v>244.31</v>
          </cell>
          <cell r="F3390">
            <v>94.8</v>
          </cell>
          <cell r="G3390">
            <v>13201.95</v>
          </cell>
        </row>
        <row r="3391">
          <cell r="A3391" t="str">
            <v>103275</v>
          </cell>
          <cell r="B3391" t="str">
            <v>AR CONDICIONADO SPLIT ON/OFF, CASSETE (TETO), FRIO 4 VIAS 60000 BTU/H - FORNECIMENTO E INSTALAÇÃO. AF_11/2021_PE</v>
          </cell>
          <cell r="C3391" t="str">
            <v>UN</v>
          </cell>
          <cell r="D3391">
            <v>13472.79</v>
          </cell>
          <cell r="E3391">
            <v>244.31</v>
          </cell>
          <cell r="F3391">
            <v>94.8</v>
          </cell>
          <cell r="G3391">
            <v>13131.44</v>
          </cell>
        </row>
        <row r="3392">
          <cell r="A3392" t="str">
            <v>103276</v>
          </cell>
          <cell r="B3392" t="str">
            <v>AR CONDICIONADO SPLIT ON/OFF, CASSETE (TETO), 60000 BTU/H, CICLO QUENTE/FRIO - FORNECIMENTO E INSTALAÇÃO. AF_11/2021_PE</v>
          </cell>
          <cell r="C3392" t="str">
            <v>UN</v>
          </cell>
          <cell r="D3392">
            <v>14140.81</v>
          </cell>
          <cell r="E3392">
            <v>244.31</v>
          </cell>
          <cell r="F3392">
            <v>94.8</v>
          </cell>
          <cell r="G3392">
            <v>13799.46</v>
          </cell>
        </row>
        <row r="3393">
          <cell r="A3393" t="str">
            <v>103277</v>
          </cell>
          <cell r="B3393" t="str">
            <v>AR CONDICIONADO SPLITÃO 10 TR - FORNECIMENTO E INSTALAÇÃO. AF_11/2021_PE</v>
          </cell>
          <cell r="C3393" t="str">
            <v>UN</v>
          </cell>
          <cell r="D3393">
            <v>26113.06</v>
          </cell>
          <cell r="E3393">
            <v>302.97000000000003</v>
          </cell>
          <cell r="F3393">
            <v>84.85</v>
          </cell>
          <cell r="G3393">
            <v>25720.75</v>
          </cell>
        </row>
        <row r="3394">
          <cell r="A3394" t="str">
            <v>103278</v>
          </cell>
          <cell r="B3394" t="str">
            <v>AR CONDICIONADO SPLITÃO 15 TR - FORNECIMENTO E INSTALAÇÃO. AF_11/2021_PE</v>
          </cell>
          <cell r="C3394" t="str">
            <v>UN</v>
          </cell>
          <cell r="D3394">
            <v>33451.449999999997</v>
          </cell>
          <cell r="E3394">
            <v>311.16000000000003</v>
          </cell>
          <cell r="F3394">
            <v>87.06</v>
          </cell>
          <cell r="G3394">
            <v>33048.74</v>
          </cell>
        </row>
        <row r="3395">
          <cell r="A3395" t="str">
            <v>103288</v>
          </cell>
          <cell r="B3395" t="str">
            <v>RASGO E CHUMBAMENTO EM ALVENARIA PARA TUBOS DE SPLIT PAREDE DE 9000 A 24000 BTUS/H. AF_11/2021</v>
          </cell>
          <cell r="C3395" t="str">
            <v>UN</v>
          </cell>
          <cell r="D3395">
            <v>18.170000000000002</v>
          </cell>
          <cell r="E3395">
            <v>14.29</v>
          </cell>
          <cell r="F3395">
            <v>3.88</v>
          </cell>
          <cell r="G3395">
            <v>0</v>
          </cell>
        </row>
        <row r="3396">
          <cell r="A3396" t="str">
            <v>103289</v>
          </cell>
          <cell r="B3396" t="str">
            <v>TUBO EM COBRE FLEXÍVEL, DN 1/4", COM ISOLAMENTO, INSTALADO EM FORRO, PARA RAMAL DE ALIMENTAÇÃO DE AR CONDICIONADO, INCLUSO FIXADOR. AF_11/2021</v>
          </cell>
          <cell r="C3396" t="str">
            <v>M</v>
          </cell>
          <cell r="D3396">
            <v>30.66</v>
          </cell>
          <cell r="E3396">
            <v>4.26</v>
          </cell>
          <cell r="F3396">
            <v>26.4</v>
          </cell>
          <cell r="G3396">
            <v>0</v>
          </cell>
        </row>
        <row r="3397">
          <cell r="A3397" t="str">
            <v>103290</v>
          </cell>
          <cell r="B3397" t="str">
            <v>TUBO EM COBRE FLEXÍVEL, DN 3/8", COM ISOLAMENTO, INSTALADO EM FORRO, PARA RAMAL DE ALIMENTAÇÃO DE AR CONDICIONADO, INCLUSO FIXADOR. AF_11/2021</v>
          </cell>
          <cell r="C3397" t="str">
            <v>M</v>
          </cell>
          <cell r="D3397">
            <v>47.94</v>
          </cell>
          <cell r="E3397">
            <v>4.5</v>
          </cell>
          <cell r="F3397">
            <v>43.44</v>
          </cell>
          <cell r="G3397">
            <v>0</v>
          </cell>
        </row>
        <row r="3398">
          <cell r="A3398" t="str">
            <v>103291</v>
          </cell>
          <cell r="B3398" t="str">
            <v>TUBO EM COBRE FLEXÍVEL, DN 1/2", COM ISOLAMENTO, INSTALADO EM FORRO, PARA RAMAL DE ALIMENTAÇÃO DE AR CONDICIONADO, INCLUSO FIXADOR. AF_11/2021</v>
          </cell>
          <cell r="C3398" t="str">
            <v>M</v>
          </cell>
          <cell r="D3398">
            <v>59.97</v>
          </cell>
          <cell r="E3398">
            <v>4.75</v>
          </cell>
          <cell r="F3398">
            <v>55.22</v>
          </cell>
          <cell r="G3398">
            <v>0</v>
          </cell>
        </row>
        <row r="3399">
          <cell r="A3399" t="str">
            <v>103292</v>
          </cell>
          <cell r="B3399" t="str">
            <v>TUBO EM COBRE FLEXÍVEL, DN 5/8", COM ISOLAMENTO, INSTALADO EM FORRO, PARA RAMAL DE ALIMENTAÇÃO DE AR CONDICIONADO, INCLUSO FIXADOR. AF_11/2021</v>
          </cell>
          <cell r="C3399" t="str">
            <v>M</v>
          </cell>
          <cell r="D3399">
            <v>72.38</v>
          </cell>
          <cell r="E3399">
            <v>4.92</v>
          </cell>
          <cell r="F3399">
            <v>67.459999999999994</v>
          </cell>
          <cell r="G3399">
            <v>0</v>
          </cell>
        </row>
        <row r="3400">
          <cell r="A3400" t="str">
            <v>101936</v>
          </cell>
          <cell r="B3400" t="str">
            <v>INSTALAÇÃO DE TUBOS E CONEXÕES, EM AÇO/FERRO GALVANIZADO, PARA O CENTRO DE MEDIÇÃO DE GÁS DE EDIFÍCIO RESIDENCIAL, COM 4 PAVIMENTOS, 16 UNIDADES HABITACIONAIS, DN 32 (1 1/4) - FORNECIMENTO E INSTALAÇÃO. AF_10/2020</v>
          </cell>
          <cell r="C3400" t="str">
            <v>UN</v>
          </cell>
          <cell r="D3400">
            <v>8693.56</v>
          </cell>
          <cell r="E3400">
            <v>3076.62</v>
          </cell>
          <cell r="F3400">
            <v>5616.94</v>
          </cell>
          <cell r="G3400">
            <v>0</v>
          </cell>
        </row>
        <row r="3401">
          <cell r="A3401" t="str">
            <v>101937</v>
          </cell>
          <cell r="B3401" t="str">
            <v>INSTALAÇÃO DE TUBOS E CONEXÕES, EM AÇO/FERRO GALVANIZADO, PARA O CENTRO DE MEDIÇÃO DE GÁS DE EDIFÍCIO RESIDENCIAL, COM 4 PAVIMENTOS, 16 UNIDADES HABITACIONAIS, DN 50 (2) - FORNECIMENTO E INSTALAÇÃO. AF_10/2020</v>
          </cell>
          <cell r="C3401" t="str">
            <v>UN</v>
          </cell>
          <cell r="D3401">
            <v>15703.32</v>
          </cell>
          <cell r="E3401">
            <v>6653.52</v>
          </cell>
          <cell r="F3401">
            <v>9049.7999999999993</v>
          </cell>
          <cell r="G3401">
            <v>0</v>
          </cell>
        </row>
        <row r="3402">
          <cell r="A3402" t="str">
            <v>98294</v>
          </cell>
          <cell r="B3402" t="str">
            <v>CABO ELETRÔNICO CATEGORIA 5E, INSTALADO EM EDIFICAÇÃO RESIDENCIAL - FORNECIMENTO E INSTALAÇÃO. AF_11/2019</v>
          </cell>
          <cell r="C3402" t="str">
            <v>M</v>
          </cell>
          <cell r="D3402">
            <v>6.69</v>
          </cell>
          <cell r="E3402">
            <v>0.67</v>
          </cell>
          <cell r="F3402">
            <v>6.02</v>
          </cell>
          <cell r="G3402">
            <v>0</v>
          </cell>
        </row>
        <row r="3403">
          <cell r="A3403" t="str">
            <v>98295</v>
          </cell>
          <cell r="B3403" t="str">
            <v>CABO ELETRÔNICO CATEGORIA 5E, INSTALADO EM EDIFICAÇÃO INSTITUCIONAL - FORNECIMENTO E INSTALAÇÃO. AF_11/2019</v>
          </cell>
          <cell r="C3403" t="str">
            <v>M</v>
          </cell>
          <cell r="D3403">
            <v>5.96</v>
          </cell>
          <cell r="E3403">
            <v>0.1</v>
          </cell>
          <cell r="F3403">
            <v>5.86</v>
          </cell>
          <cell r="G3403">
            <v>0</v>
          </cell>
        </row>
        <row r="3404">
          <cell r="A3404" t="str">
            <v>98296</v>
          </cell>
          <cell r="B3404" t="str">
            <v>CABO ELETRÔNICO CATEGORIA 6, INSTALADO EM EDIFICAÇÃO RESIDENCIAL - FORNECIMENTO E INSTALAÇÃO. AF_11/2019</v>
          </cell>
          <cell r="C3404" t="str">
            <v>M</v>
          </cell>
          <cell r="D3404">
            <v>9.77</v>
          </cell>
          <cell r="E3404">
            <v>1.07</v>
          </cell>
          <cell r="F3404">
            <v>8.6999999999999993</v>
          </cell>
          <cell r="G3404">
            <v>0</v>
          </cell>
        </row>
        <row r="3405">
          <cell r="A3405" t="str">
            <v>98297</v>
          </cell>
          <cell r="B3405" t="str">
            <v>CABO ELETRÔNICO CATEGORIA 6, INSTALADO EM EDIFICAÇÃO INSTITUCIONAL - FORNECIMENTO E INSTALAÇÃO. AF_11/2019</v>
          </cell>
          <cell r="C3405" t="str">
            <v>M</v>
          </cell>
          <cell r="D3405">
            <v>8.6199999999999992</v>
          </cell>
          <cell r="E3405">
            <v>0.17</v>
          </cell>
          <cell r="F3405">
            <v>8.4499999999999993</v>
          </cell>
          <cell r="G3405">
            <v>0</v>
          </cell>
        </row>
        <row r="3406">
          <cell r="A3406" t="str">
            <v>98298</v>
          </cell>
          <cell r="B3406" t="str">
            <v>CABO ELETRÔNICO CATEGORIA 6A, INSTALADO EM EDIFICAÇÃO RESIDENCIAL - FORNECIMENTO E INSTALAÇÃO. AF_11/2019</v>
          </cell>
          <cell r="C3406" t="str">
            <v>M</v>
          </cell>
          <cell r="D3406">
            <v>23.82</v>
          </cell>
          <cell r="E3406">
            <v>1.32</v>
          </cell>
          <cell r="F3406">
            <v>22.5</v>
          </cell>
          <cell r="G3406">
            <v>0</v>
          </cell>
        </row>
        <row r="3407">
          <cell r="A3407" t="str">
            <v>98299</v>
          </cell>
          <cell r="B3407" t="str">
            <v>CABO ELETRÔNICO CATEGORIA 6A, INSTALADO EM EDIFICAÇÃO INSTITUCIONAL - FORNECIMENTO E INSTALAÇÃO. AF_11/2019</v>
          </cell>
          <cell r="C3407" t="str">
            <v>M</v>
          </cell>
          <cell r="D3407">
            <v>22.41</v>
          </cell>
          <cell r="E3407">
            <v>0.2</v>
          </cell>
          <cell r="F3407">
            <v>22.21</v>
          </cell>
          <cell r="G3407">
            <v>0</v>
          </cell>
        </row>
        <row r="3408">
          <cell r="A3408" t="str">
            <v>98300</v>
          </cell>
          <cell r="B3408" t="str">
            <v>CABO COAXIAL RG6 95% - FORNECIMENTO E INSTALAÇÃO. AF_11/2019</v>
          </cell>
          <cell r="C3408" t="str">
            <v>M</v>
          </cell>
          <cell r="D3408">
            <v>5.85</v>
          </cell>
          <cell r="E3408">
            <v>3.06</v>
          </cell>
          <cell r="F3408">
            <v>2.79</v>
          </cell>
          <cell r="G3408">
            <v>0</v>
          </cell>
        </row>
        <row r="3409">
          <cell r="A3409" t="str">
            <v>98301</v>
          </cell>
          <cell r="B3409" t="str">
            <v>PATCH PANEL 24 PORTAS, CATEGORIA 5E - FORNECIMENTO E INSTALAÇÃO. AF_11/2019</v>
          </cell>
          <cell r="C3409" t="str">
            <v>UN</v>
          </cell>
          <cell r="D3409">
            <v>571.44000000000005</v>
          </cell>
          <cell r="E3409">
            <v>251.58</v>
          </cell>
          <cell r="F3409">
            <v>319.86</v>
          </cell>
          <cell r="G3409">
            <v>0</v>
          </cell>
        </row>
        <row r="3410">
          <cell r="A3410" t="str">
            <v>98302</v>
          </cell>
          <cell r="B3410" t="str">
            <v>PATCH PANEL 24 PORTAS, CATEGORIA 6 - FORNECIMENTO E INSTALAÇÃO. AF_11/2019</v>
          </cell>
          <cell r="C3410" t="str">
            <v>UN</v>
          </cell>
          <cell r="D3410">
            <v>993.56</v>
          </cell>
          <cell r="E3410">
            <v>251.57</v>
          </cell>
          <cell r="F3410">
            <v>741.99</v>
          </cell>
          <cell r="G3410">
            <v>0</v>
          </cell>
        </row>
        <row r="3411">
          <cell r="A3411" t="str">
            <v>98304</v>
          </cell>
          <cell r="B3411" t="str">
            <v>PATCH PANEL 48 PORTAS, CATEGORIA 6 - FORNECIMENTO E INSTALAÇÃO. AF_11/2019</v>
          </cell>
          <cell r="C3411" t="str">
            <v>UN</v>
          </cell>
          <cell r="D3411">
            <v>3010.12</v>
          </cell>
          <cell r="E3411">
            <v>499.96</v>
          </cell>
          <cell r="F3411">
            <v>2510.16</v>
          </cell>
          <cell r="G3411">
            <v>0</v>
          </cell>
        </row>
        <row r="3412">
          <cell r="A3412" t="str">
            <v>98305</v>
          </cell>
          <cell r="B3412" t="str">
            <v>RACK FECHADO PARA SERVIDOR - FORNECIMENTO E INSTALAÇÃO. AF_11/2019</v>
          </cell>
          <cell r="C3412" t="str">
            <v>UN</v>
          </cell>
          <cell r="D3412">
            <v>2099.9899999999998</v>
          </cell>
          <cell r="E3412">
            <v>41.6</v>
          </cell>
          <cell r="F3412">
            <v>2058.39</v>
          </cell>
          <cell r="G3412">
            <v>0</v>
          </cell>
        </row>
        <row r="3413">
          <cell r="A3413" t="str">
            <v>98306</v>
          </cell>
          <cell r="B3413" t="str">
            <v>BLOCO DE ENGATE RÁPIDO PARA BASTIDOR TIPO M10 - FORNECIMENTO E INSTALAÇÃO. AF_11/2019</v>
          </cell>
          <cell r="C3413" t="str">
            <v>UN</v>
          </cell>
          <cell r="D3413">
            <v>57.44</v>
          </cell>
          <cell r="E3413">
            <v>27.68</v>
          </cell>
          <cell r="F3413">
            <v>29.76</v>
          </cell>
          <cell r="G3413">
            <v>0</v>
          </cell>
        </row>
        <row r="3414">
          <cell r="A3414" t="str">
            <v>98307</v>
          </cell>
          <cell r="B3414" t="str">
            <v>TOMADA DE REDE RJ45 - FORNECIMENTO E INSTALAÇÃO. AF_11/2019</v>
          </cell>
          <cell r="C3414" t="str">
            <v>UN</v>
          </cell>
          <cell r="D3414">
            <v>50.46</v>
          </cell>
          <cell r="E3414">
            <v>8.35</v>
          </cell>
          <cell r="F3414">
            <v>42.11</v>
          </cell>
          <cell r="G3414">
            <v>0</v>
          </cell>
        </row>
        <row r="3415">
          <cell r="A3415" t="str">
            <v>98308</v>
          </cell>
          <cell r="B3415" t="str">
            <v>TOMADA PARA TELEFONE RJ11 - FORNECIMENTO E INSTALAÇÃO. AF_11/2019</v>
          </cell>
          <cell r="C3415" t="str">
            <v>UN</v>
          </cell>
          <cell r="D3415">
            <v>33.200000000000003</v>
          </cell>
          <cell r="E3415">
            <v>8.35</v>
          </cell>
          <cell r="F3415">
            <v>24.85</v>
          </cell>
          <cell r="G3415">
            <v>0</v>
          </cell>
        </row>
        <row r="3416">
          <cell r="A3416" t="str">
            <v>98593</v>
          </cell>
          <cell r="B3416" t="str">
            <v>PATCH PANEL 48 PORTAS, CATEGORIA 5E - FORNECIMENTO E INSTALAÇÃO. AF_11/2019</v>
          </cell>
          <cell r="C3416" t="str">
            <v>UN</v>
          </cell>
          <cell r="D3416">
            <v>2149.4</v>
          </cell>
          <cell r="E3416">
            <v>499.96</v>
          </cell>
          <cell r="F3416">
            <v>1649.44</v>
          </cell>
          <cell r="G3416">
            <v>0</v>
          </cell>
        </row>
        <row r="3417">
          <cell r="A3417" t="str">
            <v>100553</v>
          </cell>
          <cell r="B3417" t="str">
            <v>CABO COAXIAL RG11 95% - FORNECIMENTO E INSTALAÇÃO. AF_11/2019</v>
          </cell>
          <cell r="C3417" t="str">
            <v>M</v>
          </cell>
          <cell r="D3417">
            <v>25.5</v>
          </cell>
          <cell r="E3417">
            <v>3.07</v>
          </cell>
          <cell r="F3417">
            <v>22.43</v>
          </cell>
          <cell r="G3417">
            <v>0</v>
          </cell>
        </row>
        <row r="3418">
          <cell r="A3418" t="str">
            <v>100554</v>
          </cell>
          <cell r="B3418" t="str">
            <v>CABO COAXIAL RG59 95% - FORNECIMENTO E INSTALAÇÃO. AF_11/2019</v>
          </cell>
          <cell r="C3418" t="str">
            <v>M</v>
          </cell>
          <cell r="D3418">
            <v>5.59</v>
          </cell>
          <cell r="E3418">
            <v>2.89</v>
          </cell>
          <cell r="F3418">
            <v>2.7</v>
          </cell>
          <cell r="G3418">
            <v>0</v>
          </cell>
        </row>
        <row r="3419">
          <cell r="A3419" t="str">
            <v>100555</v>
          </cell>
          <cell r="B3419" t="str">
            <v>RACK ABERTO EM COLUNA 44U PARA SERVIDOR - FORNECIMENTO E INSTALAÇÃO. AF_11/2019</v>
          </cell>
          <cell r="C3419" t="str">
            <v>UN</v>
          </cell>
          <cell r="D3419">
            <v>1058.94</v>
          </cell>
          <cell r="E3419">
            <v>41.6</v>
          </cell>
          <cell r="F3419">
            <v>1017.34</v>
          </cell>
          <cell r="G3419">
            <v>0</v>
          </cell>
        </row>
        <row r="3420">
          <cell r="A3420" t="str">
            <v>89355</v>
          </cell>
          <cell r="B3420" t="str">
            <v>TUBO, PVC, SOLDÁVEL, DN 20MM, INSTALADO EM RAMAL OU SUB-RAMAL DE ÁGUA - FORNECIMENTO E INSTALAÇÃO. AF_06/2022</v>
          </cell>
          <cell r="C3420" t="str">
            <v>M</v>
          </cell>
          <cell r="D3420">
            <v>21.38</v>
          </cell>
          <cell r="E3420">
            <v>13.69</v>
          </cell>
          <cell r="F3420">
            <v>7.69</v>
          </cell>
          <cell r="G3420">
            <v>0</v>
          </cell>
        </row>
        <row r="3421">
          <cell r="A3421" t="str">
            <v>89356</v>
          </cell>
          <cell r="B3421" t="str">
            <v>TUBO, PVC, SOLDÁVEL, DN 25MM, INSTALADO EM RAMAL OU SUB-RAMAL DE ÁGUA - FORNECIMENTO E INSTALAÇÃO. AF_06/2022</v>
          </cell>
          <cell r="C3421" t="str">
            <v>M</v>
          </cell>
          <cell r="D3421">
            <v>24.63</v>
          </cell>
          <cell r="E3421">
            <v>15.85</v>
          </cell>
          <cell r="F3421">
            <v>8.7799999999999994</v>
          </cell>
          <cell r="G3421">
            <v>0</v>
          </cell>
        </row>
        <row r="3422">
          <cell r="A3422" t="str">
            <v>89357</v>
          </cell>
          <cell r="B3422" t="str">
            <v>TUBO, PVC, SOLDÁVEL, DN 32MM, INSTALADO EM RAMAL OU SUB-RAMAL DE ÁGUA - FORNECIMENTO E INSTALAÇÃO. AF_06/2022</v>
          </cell>
          <cell r="C3422" t="str">
            <v>M</v>
          </cell>
          <cell r="D3422">
            <v>34.090000000000003</v>
          </cell>
          <cell r="E3422">
            <v>18.89</v>
          </cell>
          <cell r="F3422">
            <v>15.2</v>
          </cell>
          <cell r="G3422">
            <v>0</v>
          </cell>
        </row>
        <row r="3423">
          <cell r="A3423" t="str">
            <v>89401</v>
          </cell>
          <cell r="B3423" t="str">
            <v>TUBO, PVC, SOLDÁVEL, DN 20MM, INSTALADO EM RAMAL DE DISTRIBUIÇÃO DE ÁGUA - FORNECIMENTO E INSTALAÇÃO. AF_06/2022</v>
          </cell>
          <cell r="C3423" t="str">
            <v>M</v>
          </cell>
          <cell r="D3423">
            <v>11.43</v>
          </cell>
          <cell r="E3423">
            <v>5.7</v>
          </cell>
          <cell r="F3423">
            <v>5.73</v>
          </cell>
          <cell r="G3423">
            <v>0</v>
          </cell>
        </row>
        <row r="3424">
          <cell r="A3424" t="str">
            <v>89402</v>
          </cell>
          <cell r="B3424" t="str">
            <v>TUBO, PVC, SOLDÁVEL, DN 25MM, INSTALADO EM RAMAL DE DISTRIBUIÇÃO DE ÁGUA - FORNECIMENTO E INSTALAÇÃO. AF_06/2022</v>
          </cell>
          <cell r="C3424" t="str">
            <v>M</v>
          </cell>
          <cell r="D3424">
            <v>13.11</v>
          </cell>
          <cell r="E3424">
            <v>6.61</v>
          </cell>
          <cell r="F3424">
            <v>6.5</v>
          </cell>
          <cell r="G3424">
            <v>0</v>
          </cell>
        </row>
        <row r="3425">
          <cell r="A3425" t="str">
            <v>89403</v>
          </cell>
          <cell r="B3425" t="str">
            <v>TUBO, PVC, SOLDÁVEL, DN 32MM, INSTALADO EM RAMAL DE DISTRIBUIÇÃO DE ÁGUA - FORNECIMENTO E INSTALAÇÃO. AF_06/2022</v>
          </cell>
          <cell r="C3425" t="str">
            <v>M</v>
          </cell>
          <cell r="D3425">
            <v>20.36</v>
          </cell>
          <cell r="E3425">
            <v>7.86</v>
          </cell>
          <cell r="F3425">
            <v>12.5</v>
          </cell>
          <cell r="G3425">
            <v>0</v>
          </cell>
        </row>
        <row r="3426">
          <cell r="A3426" t="str">
            <v>89446</v>
          </cell>
          <cell r="B3426" t="str">
            <v>TUBO, PVC, SOLDÁVEL, DN 25MM, INSTALADO EM PRUMADA DE ÁGUA - FORNECIMENTO E INSTALAÇÃO. AF_06/2022</v>
          </cell>
          <cell r="C3426" t="str">
            <v>M</v>
          </cell>
          <cell r="D3426">
            <v>5.88</v>
          </cell>
          <cell r="E3426">
            <v>0.79</v>
          </cell>
          <cell r="F3426">
            <v>5.09</v>
          </cell>
          <cell r="G3426">
            <v>0</v>
          </cell>
        </row>
        <row r="3427">
          <cell r="A3427" t="str">
            <v>89447</v>
          </cell>
          <cell r="B3427" t="str">
            <v>TUBO, PVC, SOLDÁVEL, DN 32MM, INSTALADO EM PRUMADA DE ÁGUA - FORNECIMENTO E INSTALAÇÃO. AF_06/2022</v>
          </cell>
          <cell r="C3427" t="str">
            <v>M</v>
          </cell>
          <cell r="D3427">
            <v>11.76</v>
          </cell>
          <cell r="E3427">
            <v>0.96</v>
          </cell>
          <cell r="F3427">
            <v>10.8</v>
          </cell>
          <cell r="G3427">
            <v>0</v>
          </cell>
        </row>
        <row r="3428">
          <cell r="A3428" t="str">
            <v>89448</v>
          </cell>
          <cell r="B3428" t="str">
            <v>TUBO, PVC, SOLDÁVEL, DN 40MM, INSTALADO EM PRUMADA DE ÁGUA - FORNECIMENTO E INSTALAÇÃO. AF_06/2022</v>
          </cell>
          <cell r="C3428" t="str">
            <v>M</v>
          </cell>
          <cell r="D3428">
            <v>18.010000000000002</v>
          </cell>
          <cell r="E3428">
            <v>1.1499999999999999</v>
          </cell>
          <cell r="F3428">
            <v>16.86</v>
          </cell>
          <cell r="G3428">
            <v>0</v>
          </cell>
        </row>
        <row r="3429">
          <cell r="A3429" t="str">
            <v>89449</v>
          </cell>
          <cell r="B3429" t="str">
            <v>TUBO, PVC, SOLDÁVEL, DN 50MM, INSTALADO EM PRUMADA DE ÁGUA - FORNECIMENTO E INSTALAÇÃO. AF_06/2022</v>
          </cell>
          <cell r="C3429" t="str">
            <v>M</v>
          </cell>
          <cell r="D3429">
            <v>19.93</v>
          </cell>
          <cell r="E3429">
            <v>1.4</v>
          </cell>
          <cell r="F3429">
            <v>18.53</v>
          </cell>
          <cell r="G3429">
            <v>0</v>
          </cell>
        </row>
        <row r="3430">
          <cell r="A3430" t="str">
            <v>89450</v>
          </cell>
          <cell r="B3430" t="str">
            <v>TUBO, PVC, SOLDÁVEL, DN 60MM, INSTALADO EM PRUMADA DE ÁGUA - FORNECIMENTO E INSTALAÇÃO. AF_06/2022</v>
          </cell>
          <cell r="C3430" t="str">
            <v>M</v>
          </cell>
          <cell r="D3430">
            <v>31.96</v>
          </cell>
          <cell r="E3430">
            <v>1.65</v>
          </cell>
          <cell r="F3430">
            <v>30.31</v>
          </cell>
          <cell r="G3430">
            <v>0</v>
          </cell>
        </row>
        <row r="3431">
          <cell r="A3431" t="str">
            <v>89451</v>
          </cell>
          <cell r="B3431" t="str">
            <v>TUBO, PVC, SOLDÁVEL, DN 75MM, INSTALADO EM PRUMADA DE ÁGUA - FORNECIMENTO E INSTALAÇÃO. AF_06/2022</v>
          </cell>
          <cell r="C3431" t="str">
            <v>M</v>
          </cell>
          <cell r="D3431">
            <v>52.1</v>
          </cell>
          <cell r="E3431">
            <v>2.04</v>
          </cell>
          <cell r="F3431">
            <v>50.06</v>
          </cell>
          <cell r="G3431">
            <v>0</v>
          </cell>
        </row>
        <row r="3432">
          <cell r="A3432" t="str">
            <v>89452</v>
          </cell>
          <cell r="B3432" t="str">
            <v>TUBO, PVC, SOLDÁVEL, DN 85MM, INSTALADO EM PRUMADA DE ÁGUA - FORNECIMENTO E INSTALAÇÃO. AF_06/2022</v>
          </cell>
          <cell r="C3432" t="str">
            <v>M</v>
          </cell>
          <cell r="D3432">
            <v>71.78</v>
          </cell>
          <cell r="E3432">
            <v>2.2799999999999998</v>
          </cell>
          <cell r="F3432">
            <v>69.5</v>
          </cell>
          <cell r="G3432">
            <v>0</v>
          </cell>
        </row>
        <row r="3433">
          <cell r="A3433" t="str">
            <v>89508</v>
          </cell>
          <cell r="B3433" t="str">
            <v>TUBO PVC, SÉRIE R, ÁGUA PLUVIAL, DN 40 MM, FORNECIDO E INSTALADO EM RAMAL DE ENCAMINHAMENTO. AF_06/2022</v>
          </cell>
          <cell r="C3433" t="str">
            <v>M</v>
          </cell>
          <cell r="D3433">
            <v>18.41</v>
          </cell>
          <cell r="E3433">
            <v>6.19</v>
          </cell>
          <cell r="F3433">
            <v>12.22</v>
          </cell>
          <cell r="G3433">
            <v>0</v>
          </cell>
        </row>
        <row r="3434">
          <cell r="A3434" t="str">
            <v>89509</v>
          </cell>
          <cell r="B3434" t="str">
            <v>TUBO PVC, SÉRIE R, ÁGUA PLUVIAL, DN 50 MM, FORNECIDO E INSTALADO EM RAMAL DE ENCAMINHAMENTO. AF_06/2022</v>
          </cell>
          <cell r="C3434" t="str">
            <v>M</v>
          </cell>
          <cell r="D3434">
            <v>24.95</v>
          </cell>
          <cell r="E3434">
            <v>7.88</v>
          </cell>
          <cell r="F3434">
            <v>17.07</v>
          </cell>
          <cell r="G3434">
            <v>0</v>
          </cell>
        </row>
        <row r="3435">
          <cell r="A3435" t="str">
            <v>89511</v>
          </cell>
          <cell r="B3435" t="str">
            <v>TUBO PVC, SÉRIE R, ÁGUA PLUVIAL, DN 75 MM, FORNECIDO E INSTALADO EM RAMAL DE ENCAMINHAMENTO. AF_06/2022</v>
          </cell>
          <cell r="C3435" t="str">
            <v>M</v>
          </cell>
          <cell r="D3435">
            <v>42.68</v>
          </cell>
          <cell r="E3435">
            <v>12.24</v>
          </cell>
          <cell r="F3435">
            <v>30.44</v>
          </cell>
          <cell r="G3435">
            <v>0</v>
          </cell>
        </row>
        <row r="3436">
          <cell r="A3436" t="str">
            <v>89512</v>
          </cell>
          <cell r="B3436" t="str">
            <v>TUBO PVC, SÉRIE R, ÁGUA PLUVIAL, DN 100 MM, FORNECIDO E INSTALADO EM RAMAL DE ENCAMINHAMENTO. AF_06/2022</v>
          </cell>
          <cell r="C3436" t="str">
            <v>M</v>
          </cell>
          <cell r="D3436">
            <v>53.98</v>
          </cell>
          <cell r="E3436">
            <v>16.760000000000002</v>
          </cell>
          <cell r="F3436">
            <v>37.22</v>
          </cell>
          <cell r="G3436">
            <v>0</v>
          </cell>
        </row>
        <row r="3437">
          <cell r="A3437" t="str">
            <v>89576</v>
          </cell>
          <cell r="B3437" t="str">
            <v>TUBO PVC, SÉRIE R, ÁGUA PLUVIAL, DN 75 MM, FORNECIDO E INSTALADO EM CONDUTORES VERTICAIS DE ÁGUAS PLUVIAIS. AF_06/2022</v>
          </cell>
          <cell r="C3437" t="str">
            <v>M</v>
          </cell>
          <cell r="D3437">
            <v>30.11</v>
          </cell>
          <cell r="E3437">
            <v>1.98</v>
          </cell>
          <cell r="F3437">
            <v>28.13</v>
          </cell>
          <cell r="G3437">
            <v>0</v>
          </cell>
        </row>
        <row r="3438">
          <cell r="A3438" t="str">
            <v>89578</v>
          </cell>
          <cell r="B3438" t="str">
            <v>TUBO PVC, SÉRIE R, ÁGUA PLUVIAL, DN 100 MM, FORNECIDO E INSTALADO EM CONDUTORES VERTICAIS DE ÁGUAS PLUVIAIS. AF_06/2022</v>
          </cell>
          <cell r="C3438" t="str">
            <v>M</v>
          </cell>
          <cell r="D3438">
            <v>37.270000000000003</v>
          </cell>
          <cell r="E3438">
            <v>3.14</v>
          </cell>
          <cell r="F3438">
            <v>34.130000000000003</v>
          </cell>
          <cell r="G3438">
            <v>0</v>
          </cell>
        </row>
        <row r="3439">
          <cell r="A3439" t="str">
            <v>89580</v>
          </cell>
          <cell r="B3439" t="str">
            <v>TUBO PVC, SÉRIE R, ÁGUA PLUVIAL, DN 150 MM, FORNECIDO E INSTALADO EM CONDUTORES VERTICAIS DE ÁGUAS PLUVIAIS. AF_06/2022</v>
          </cell>
          <cell r="C3439" t="str">
            <v>M</v>
          </cell>
          <cell r="D3439">
            <v>77.209999999999994</v>
          </cell>
          <cell r="E3439">
            <v>5.43</v>
          </cell>
          <cell r="F3439">
            <v>71.78</v>
          </cell>
          <cell r="G3439">
            <v>0</v>
          </cell>
        </row>
        <row r="3440">
          <cell r="A3440" t="str">
            <v>89633</v>
          </cell>
          <cell r="B3440" t="str">
            <v>TUBO, CPVC, SOLDÁVEL, DN 15MM, INSTALADO EM RAMAL OU SUB-RAMAL DE ÁGUA - FORNECIMENTO E INSTALAÇÃO. AF_06/2022</v>
          </cell>
          <cell r="C3440" t="str">
            <v>M</v>
          </cell>
          <cell r="D3440">
            <v>26.69</v>
          </cell>
          <cell r="E3440">
            <v>11.5</v>
          </cell>
          <cell r="F3440">
            <v>15.19</v>
          </cell>
          <cell r="G3440">
            <v>0</v>
          </cell>
        </row>
        <row r="3441">
          <cell r="A3441" t="str">
            <v>89634</v>
          </cell>
          <cell r="B3441" t="str">
            <v>TUBO, CPVC, SOLDÁVEL, DN 22MM, INSTALADO EM RAMAL OU SUB-RAMAL DE ÁGUA - FORNECIMENTO E INSTALAÇÃO. AF_06/2022</v>
          </cell>
          <cell r="C3441" t="str">
            <v>M</v>
          </cell>
          <cell r="D3441">
            <v>37.950000000000003</v>
          </cell>
          <cell r="E3441">
            <v>14.54</v>
          </cell>
          <cell r="F3441">
            <v>23.41</v>
          </cell>
          <cell r="G3441">
            <v>0</v>
          </cell>
        </row>
        <row r="3442">
          <cell r="A3442" t="str">
            <v>89635</v>
          </cell>
          <cell r="B3442" t="str">
            <v>TUBO, CPVC, SOLDÁVEL, DN 28MM, INSTALADO EM RAMAL OU SUB-RAMAL DE ÁGUA - FORNECIMENTO E INSTALAÇÃO. AF_06/2022</v>
          </cell>
          <cell r="C3442" t="str">
            <v>M</v>
          </cell>
          <cell r="D3442">
            <v>55.64</v>
          </cell>
          <cell r="E3442">
            <v>17.13</v>
          </cell>
          <cell r="F3442">
            <v>38.51</v>
          </cell>
          <cell r="G3442">
            <v>0</v>
          </cell>
        </row>
        <row r="3443">
          <cell r="A3443" t="str">
            <v>89636</v>
          </cell>
          <cell r="B3443" t="str">
            <v>TUBO, CPVC, SOLDÁVEL, DN 35MM, INSTALADO EM RAMAL OU SUB-RAMAL DE ÁGUA   FORNECIMENTO E INSTALAÇÃO. AF_06/2022</v>
          </cell>
          <cell r="C3443" t="str">
            <v>M</v>
          </cell>
          <cell r="D3443">
            <v>69.94</v>
          </cell>
          <cell r="E3443">
            <v>20.170000000000002</v>
          </cell>
          <cell r="F3443">
            <v>49.77</v>
          </cell>
          <cell r="G3443">
            <v>0</v>
          </cell>
        </row>
        <row r="3444">
          <cell r="A3444" t="str">
            <v>89711</v>
          </cell>
          <cell r="B3444" t="str">
            <v>TUBO PVC, SERIE NORMAL, ESGOTO PREDIAL, DN 40 MM, FORNECIDO E INSTALADO EM RAMAL DE DESCARGA OU RAMAL DE ESGOTO SANITÁRIO. AF_08/2022</v>
          </cell>
          <cell r="C3444" t="str">
            <v>M</v>
          </cell>
          <cell r="D3444">
            <v>22.93</v>
          </cell>
          <cell r="E3444">
            <v>12.22</v>
          </cell>
          <cell r="F3444">
            <v>10.71</v>
          </cell>
          <cell r="G3444">
            <v>0</v>
          </cell>
        </row>
        <row r="3445">
          <cell r="A3445" t="str">
            <v>89712</v>
          </cell>
          <cell r="B3445" t="str">
            <v>TUBO PVC, SERIE NORMAL, ESGOTO PREDIAL, DN 50 MM, FORNECIDO E INSTALADO EM RAMAL DE DESCARGA OU RAMAL DE ESGOTO SANITÁRIO. AF_08/2022</v>
          </cell>
          <cell r="C3445" t="str">
            <v>M</v>
          </cell>
          <cell r="D3445">
            <v>29.37</v>
          </cell>
          <cell r="E3445">
            <v>13.26</v>
          </cell>
          <cell r="F3445">
            <v>16.11</v>
          </cell>
          <cell r="G3445">
            <v>0</v>
          </cell>
        </row>
        <row r="3446">
          <cell r="A3446" t="str">
            <v>89713</v>
          </cell>
          <cell r="B3446" t="str">
            <v>TUBO PVC, SERIE NORMAL, ESGOTO PREDIAL, DN 75 MM, FORNECIDO E INSTALADO EM RAMAL DE DESCARGA OU RAMAL DE ESGOTO SANITÁRIO. AF_08/2022</v>
          </cell>
          <cell r="C3446" t="str">
            <v>M</v>
          </cell>
          <cell r="D3446">
            <v>36.67</v>
          </cell>
          <cell r="E3446">
            <v>15.89</v>
          </cell>
          <cell r="F3446">
            <v>20.78</v>
          </cell>
          <cell r="G3446">
            <v>0</v>
          </cell>
        </row>
        <row r="3447">
          <cell r="A3447" t="str">
            <v>89714</v>
          </cell>
          <cell r="B3447" t="str">
            <v>TUBO PVC, SERIE NORMAL, ESGOTO PREDIAL, DN 100 MM, FORNECIDO E INSTALADO EM RAMAL DE DESCARGA OU RAMAL DE ESGOTO SANITÁRIO. AF_08/2022</v>
          </cell>
          <cell r="C3447" t="str">
            <v>M</v>
          </cell>
          <cell r="D3447">
            <v>40.880000000000003</v>
          </cell>
          <cell r="E3447">
            <v>18.52</v>
          </cell>
          <cell r="F3447">
            <v>22.36</v>
          </cell>
          <cell r="G3447">
            <v>0</v>
          </cell>
        </row>
        <row r="3448">
          <cell r="A3448" t="str">
            <v>89716</v>
          </cell>
          <cell r="B3448" t="str">
            <v>TUBO, CPVC, SOLDÁVEL, DN 22MM, INSTALADO EM RAMAL DE DISTRIBUIÇÃO DE ÁGUA - FORNECIMENTO E INSTALAÇÃO. AF_06/2022</v>
          </cell>
          <cell r="C3448" t="str">
            <v>M</v>
          </cell>
          <cell r="D3448">
            <v>27.51</v>
          </cell>
          <cell r="E3448">
            <v>6.05</v>
          </cell>
          <cell r="F3448">
            <v>21.46</v>
          </cell>
          <cell r="G3448">
            <v>0</v>
          </cell>
        </row>
        <row r="3449">
          <cell r="A3449" t="str">
            <v>89717</v>
          </cell>
          <cell r="B3449" t="str">
            <v>TUBO, CPVC, SOLDÁVEL, DN 28MM, INSTALADO EM RAMAL DE DISTRIBUIÇÃO DE ÁGUA - FORNECIMENTO E INSTALAÇÃO. AF_06/2022</v>
          </cell>
          <cell r="C3449" t="str">
            <v>M</v>
          </cell>
          <cell r="D3449">
            <v>43.33</v>
          </cell>
          <cell r="E3449">
            <v>7.14</v>
          </cell>
          <cell r="F3449">
            <v>36.19</v>
          </cell>
          <cell r="G3449">
            <v>0</v>
          </cell>
        </row>
        <row r="3450">
          <cell r="A3450" t="str">
            <v>89770</v>
          </cell>
          <cell r="B3450" t="str">
            <v>TUBO, CPVC, SOLDÁVEL, DN 35MM, INSTALADO EM PRUMADA DE ÁGUA   FORNECIMENTO E INSTALAÇÃO. AF_06/2022</v>
          </cell>
          <cell r="C3450" t="str">
            <v>M</v>
          </cell>
          <cell r="D3450">
            <v>46.35</v>
          </cell>
          <cell r="E3450">
            <v>1.01</v>
          </cell>
          <cell r="F3450">
            <v>45.34</v>
          </cell>
          <cell r="G3450">
            <v>0</v>
          </cell>
        </row>
        <row r="3451">
          <cell r="A3451" t="str">
            <v>89771</v>
          </cell>
          <cell r="B3451" t="str">
            <v>TUBO, CPVC, SOLDÁVEL, DN 42MM, INSTALADO EM PRUMADA DE ÁGUA   FORNECIMENTO E INSTALAÇÃO. AF_06/2022</v>
          </cell>
          <cell r="C3451" t="str">
            <v>M</v>
          </cell>
          <cell r="D3451">
            <v>61.86</v>
          </cell>
          <cell r="E3451">
            <v>1.22</v>
          </cell>
          <cell r="F3451">
            <v>60.64</v>
          </cell>
          <cell r="G3451">
            <v>0</v>
          </cell>
        </row>
        <row r="3452">
          <cell r="A3452" t="str">
            <v>89773</v>
          </cell>
          <cell r="B3452" t="str">
            <v>TUBO, CPVC, SOLDÁVEL, DN 73MM, INSTALADO EM PRUMADA DE ÁGUA   FORNECIMENTO E INSTALAÇÃO. AF_06/2022</v>
          </cell>
          <cell r="C3452" t="str">
            <v>M</v>
          </cell>
          <cell r="D3452">
            <v>145.35</v>
          </cell>
          <cell r="E3452">
            <v>1.98</v>
          </cell>
          <cell r="F3452">
            <v>143.37</v>
          </cell>
          <cell r="G3452">
            <v>0</v>
          </cell>
        </row>
        <row r="3453">
          <cell r="A3453" t="str">
            <v>89775</v>
          </cell>
          <cell r="B3453" t="str">
            <v>TUBO, CPVC, SOLDÁVEL, DN 89MM, INSTALADO EM PRUMADA DE ÁGUA   FORNECIMENTO E INSTALAÇÃO. AF_06/2022</v>
          </cell>
          <cell r="C3453" t="str">
            <v>M</v>
          </cell>
          <cell r="D3453">
            <v>227.22</v>
          </cell>
          <cell r="E3453">
            <v>2.39</v>
          </cell>
          <cell r="F3453">
            <v>224.83</v>
          </cell>
          <cell r="G3453">
            <v>0</v>
          </cell>
        </row>
        <row r="3454">
          <cell r="A3454" t="str">
            <v>89798</v>
          </cell>
          <cell r="B3454" t="str">
            <v>TUBO PVC, SERIE NORMAL, ESGOTO PREDIAL, DN 50 MM, FORNECIDO E INSTALADO EM PRUMADA DE ESGOTO SANITÁRIO OU VENTILAÇÃO. AF_08/2022</v>
          </cell>
          <cell r="C3454" t="str">
            <v>M</v>
          </cell>
          <cell r="D3454">
            <v>15.17</v>
          </cell>
          <cell r="E3454">
            <v>1.7</v>
          </cell>
          <cell r="F3454">
            <v>13.47</v>
          </cell>
          <cell r="G3454">
            <v>0</v>
          </cell>
        </row>
        <row r="3455">
          <cell r="A3455" t="str">
            <v>89799</v>
          </cell>
          <cell r="B3455" t="str">
            <v>TUBO PVC, SERIE NORMAL, ESGOTO PREDIAL, DN 75 MM, FORNECIDO E INSTALADO EM PRUMADA DE ESGOTO SANITÁRIO OU VENTILAÇÃO. AF_08/2022</v>
          </cell>
          <cell r="C3455" t="str">
            <v>M</v>
          </cell>
          <cell r="D3455">
            <v>24.87</v>
          </cell>
          <cell r="E3455">
            <v>6.34</v>
          </cell>
          <cell r="F3455">
            <v>18.53</v>
          </cell>
          <cell r="G3455">
            <v>0</v>
          </cell>
        </row>
        <row r="3456">
          <cell r="A3456" t="str">
            <v>89800</v>
          </cell>
          <cell r="B3456" t="str">
            <v>TUBO PVC, SERIE NORMAL, ESGOTO PREDIAL, DN 100 MM, FORNECIDO E INSTALADO EM PRUMADA DE ESGOTO SANITÁRIO OU VENTILAÇÃO. AF_08/2022</v>
          </cell>
          <cell r="C3456" t="str">
            <v>M</v>
          </cell>
          <cell r="D3456">
            <v>31.54</v>
          </cell>
          <cell r="E3456">
            <v>10.96</v>
          </cell>
          <cell r="F3456">
            <v>20.58</v>
          </cell>
          <cell r="G3456">
            <v>0</v>
          </cell>
        </row>
        <row r="3457">
          <cell r="A3457" t="str">
            <v>89848</v>
          </cell>
          <cell r="B3457" t="str">
            <v>TUBO PVC, SERIE NORMAL, ESGOTO PREDIAL, DN 100 MM, FORNECIDO E INSTALADO EM SUBCOLETOR AÉREO DE ESGOTO SANITÁRIO. AF_08/2022</v>
          </cell>
          <cell r="C3457" t="str">
            <v>M</v>
          </cell>
          <cell r="D3457">
            <v>30.32</v>
          </cell>
          <cell r="E3457">
            <v>9.98</v>
          </cell>
          <cell r="F3457">
            <v>20.34</v>
          </cell>
          <cell r="G3457">
            <v>0</v>
          </cell>
        </row>
        <row r="3458">
          <cell r="A3458" t="str">
            <v>89849</v>
          </cell>
          <cell r="B3458" t="str">
            <v>TUBO PVC, SERIE NORMAL, ESGOTO PREDIAL, DN 150 MM, FORNECIDO E INSTALADO EM SUBCOLETOR AÉREO DE ESGOTO SANITÁRIO. AF_08/2022</v>
          </cell>
          <cell r="C3458" t="str">
            <v>M</v>
          </cell>
          <cell r="D3458">
            <v>63.07</v>
          </cell>
          <cell r="E3458">
            <v>12.96</v>
          </cell>
          <cell r="F3458">
            <v>50.11</v>
          </cell>
          <cell r="G3458">
            <v>0</v>
          </cell>
        </row>
        <row r="3459">
          <cell r="A3459" t="str">
            <v>89865</v>
          </cell>
          <cell r="B3459" t="str">
            <v>TUBO, PVC, SOLDÁVEL, DN 25MM, INSTALADO EM DRENO DE AR-CONDICIONADO - FORNECIMENTO E INSTALAÇÃO. AF_08/2022</v>
          </cell>
          <cell r="C3459" t="str">
            <v>M</v>
          </cell>
          <cell r="D3459">
            <v>18.04</v>
          </cell>
          <cell r="E3459">
            <v>10.65</v>
          </cell>
          <cell r="F3459">
            <v>7.39</v>
          </cell>
          <cell r="G3459">
            <v>0</v>
          </cell>
        </row>
        <row r="3460">
          <cell r="A3460" t="str">
            <v>91784</v>
          </cell>
          <cell r="B3460" t="str">
            <v>(COMPOSIÇÃO REPRESENTATIVA) DO SERVIÇO DE INSTALAÇÃO DE TUBOS DE PVC, SOLDÁVEL, ÁGUA FRIA, DN 20 MM (INSTALADO EM RAMAL, SUB-RAMAL OU RAMAL DE DISTRIBUIÇÃO), INCLUSIVE CONEXÕES, CORTES E FIXAÇÕES, PARA PRÉDIOS. AF_10/2015</v>
          </cell>
          <cell r="C3460" t="str">
            <v>M</v>
          </cell>
          <cell r="D3460">
            <v>49.18</v>
          </cell>
          <cell r="E3460">
            <v>30.54</v>
          </cell>
          <cell r="F3460">
            <v>18.64</v>
          </cell>
          <cell r="G3460">
            <v>0</v>
          </cell>
        </row>
        <row r="3461">
          <cell r="A3461" t="str">
            <v>91785</v>
          </cell>
          <cell r="B3461" t="str">
            <v>(COMPOSIÇÃO REPRESENTATIVA) DO SERVIÇO DE INSTALAÇÃO DE TUBOS DE PVC, SOLDÁVEL, ÁGUA FRIA, DN 25 MM (INSTALADO EM RAMAL, SUB-RAMAL, RAMAL DE DISTRIBUIÇÃO OU PRUMADA), INCLUSIVE CONEXÕES, CORTES E FIXAÇÕES, PARA PRÉDIOS. AF_10/2015</v>
          </cell>
          <cell r="C3461" t="str">
            <v>M</v>
          </cell>
          <cell r="D3461">
            <v>48.11</v>
          </cell>
          <cell r="E3461">
            <v>29.8</v>
          </cell>
          <cell r="F3461">
            <v>18.309999999999999</v>
          </cell>
          <cell r="G3461">
            <v>0</v>
          </cell>
        </row>
        <row r="3462">
          <cell r="A3462" t="str">
            <v>91786</v>
          </cell>
          <cell r="B3462" t="str">
            <v>(COMPOSIÇÃO REPRESENTATIVA) DO SERVIÇO DE INSTALAÇÃO TUBOS DE PVC, SOLDÁVEL, ÁGUA FRIA, DN 32 MM (INSTALADO EM RAMAL, SUB-RAMAL, RAMAL DE DISTRIBUIÇÃO OU PRUMADA), INCLUSIVE CONEXÕES, CORTES E FIXAÇÕES, PARA PRÉDIOS. AF_10/2015</v>
          </cell>
          <cell r="C3462" t="str">
            <v>M</v>
          </cell>
          <cell r="D3462">
            <v>33.85</v>
          </cell>
          <cell r="E3462">
            <v>13.04</v>
          </cell>
          <cell r="F3462">
            <v>20.81</v>
          </cell>
          <cell r="G3462">
            <v>0</v>
          </cell>
        </row>
        <row r="3463">
          <cell r="A3463" t="str">
            <v>91787</v>
          </cell>
          <cell r="B3463" t="str">
            <v>(COMPOSIÇÃO REPRESENTATIVA) DO SERVIÇO DE INSTALAÇÃO DE TUBOS DE PVC, SOLDÁVEL, ÁGUA FRIA, DN 40 MM (INSTALADO EM PRUMADA), INCLUSIVE CONEXÕES, CORTES E FIXAÇÕES, PARA PRÉDIOS. AF_10/2015</v>
          </cell>
          <cell r="C3463" t="str">
            <v>M</v>
          </cell>
          <cell r="D3463">
            <v>37.049999999999997</v>
          </cell>
          <cell r="E3463">
            <v>5.81</v>
          </cell>
          <cell r="F3463">
            <v>31.24</v>
          </cell>
          <cell r="G3463">
            <v>0</v>
          </cell>
        </row>
        <row r="3464">
          <cell r="A3464" t="str">
            <v>91788</v>
          </cell>
          <cell r="B3464" t="str">
            <v>(COMPOSIÇÃO REPRESENTATIVA) DO SERVIÇO DE INSTALAÇÃO DE TUBOS DE PVC, SOLDÁVEL, ÁGUA FRIA, DN 50 MM (INSTALADO EM PRUMADA), INCLUSIVE CONEXÕES, CORTES E FIXAÇÕES, PARA PRÉDIOS. AF_10/2015</v>
          </cell>
          <cell r="C3464" t="str">
            <v>M</v>
          </cell>
          <cell r="D3464">
            <v>45.27</v>
          </cell>
          <cell r="E3464">
            <v>9.44</v>
          </cell>
          <cell r="F3464">
            <v>35.83</v>
          </cell>
          <cell r="G3464">
            <v>0</v>
          </cell>
        </row>
        <row r="3465">
          <cell r="A3465" t="str">
            <v>91789</v>
          </cell>
          <cell r="B3465" t="str">
            <v>(COMPOSIÇÃO REPRESENTATIVA) DO SERVIÇO DE INSTALAÇÃO DE TUBOS DE PVC, SÉRIE R, ÁGUA PLUVIAL, DN 75 MM (INSTALADO EM RAMAL DE ENCAMINHAMENTO, OU CONDUTORES VERTICAIS), INCLUSIVE CONEXÕES, CORTE E FIXAÇÕES, PARA PRÉDIOS. AF_10/2015</v>
          </cell>
          <cell r="C3465" t="str">
            <v>M</v>
          </cell>
          <cell r="D3465">
            <v>55.72</v>
          </cell>
          <cell r="E3465">
            <v>8.1199999999999992</v>
          </cell>
          <cell r="F3465">
            <v>47.6</v>
          </cell>
          <cell r="G3465">
            <v>0</v>
          </cell>
        </row>
        <row r="3466">
          <cell r="A3466" t="str">
            <v>91790</v>
          </cell>
          <cell r="B3466" t="str">
            <v>(COMPOSIÇÃO REPRESENTATIVA) DO SERVIÇO DE INSTALAÇÃO DE TUBOS DE PVC, SÉRIE R, ÁGUA PLUVIAL, DN 100 MM (INSTALADO EM RAMAL DE ENCAMINHAMENTO, OU CONDUTORES VERTICAIS), INCLUSIVE CONEXÕES, CORTES E FIXAÇÕES, PARA PRÉDIOS. AF_10/2015</v>
          </cell>
          <cell r="C3466" t="str">
            <v>M</v>
          </cell>
          <cell r="D3466">
            <v>64.27</v>
          </cell>
          <cell r="E3466">
            <v>14.37</v>
          </cell>
          <cell r="F3466">
            <v>49.9</v>
          </cell>
          <cell r="G3466">
            <v>0</v>
          </cell>
        </row>
        <row r="3467">
          <cell r="A3467" t="str">
            <v>91791</v>
          </cell>
          <cell r="B3467" t="str">
            <v>(COMPOSIÇÃO REPRESENTATIVA) DO SERVIÇO DE INSTALAÇÃO DE TUBOS DE PVC, SÉRIE R, ÁGUA PLUVIAL, DN 150 MM (INSTALADO EM CONDUTORES VERTICAIS), INCLUSIVE CONEXÕES, CORTES E FIXAÇÕES, PARA PRÉDIOS. AF_10/2015</v>
          </cell>
          <cell r="C3467" t="str">
            <v>M</v>
          </cell>
          <cell r="D3467">
            <v>84.14</v>
          </cell>
          <cell r="E3467">
            <v>6.7</v>
          </cell>
          <cell r="F3467">
            <v>77.44</v>
          </cell>
          <cell r="G3467">
            <v>0</v>
          </cell>
        </row>
        <row r="3468">
          <cell r="A3468" t="str">
            <v>91792</v>
          </cell>
          <cell r="B3468" t="str">
            <v>(COMPOSIÇÃO REPRESENTATIVA) DO SERVIÇO DE INSTALAÇÃO DE TUBO DE PVC, SÉRIE NORMAL, ESGOTO PREDIAL, DN 40 MM (INSTALADO EM RAMAL DE DESCARGA OU RAMAL DE ESGOTO SANITÁRIO), INCLUSIVE CONEXÕES, CORTES E FIXAÇÕES, PARA PRÉDIOS. AF_10/2015</v>
          </cell>
          <cell r="C3468" t="str">
            <v>M</v>
          </cell>
          <cell r="D3468">
            <v>67.849999999999994</v>
          </cell>
          <cell r="E3468">
            <v>39.07</v>
          </cell>
          <cell r="F3468">
            <v>28.78</v>
          </cell>
          <cell r="G3468">
            <v>0</v>
          </cell>
        </row>
        <row r="3469">
          <cell r="A3469" t="str">
            <v>91793</v>
          </cell>
          <cell r="B3469" t="str">
            <v>(COMPOSIÇÃO REPRESENTATIVA) DO SERVIÇO DE INSTALAÇÃO DE TUBO DE PVC, SÉRIE NORMAL, ESGOTO PREDIAL, DN 50 MM (INSTALADO EM RAMAL DE DESCARGA OU RAMAL DE ESGOTO SANITÁRIO), INCLUSIVE CONEXÕES, CORTES E FIXAÇÕES PARA, PRÉDIOS. AF_10/2015</v>
          </cell>
          <cell r="C3469" t="str">
            <v>M</v>
          </cell>
          <cell r="D3469">
            <v>103.42</v>
          </cell>
          <cell r="E3469">
            <v>45.11</v>
          </cell>
          <cell r="F3469">
            <v>58.31</v>
          </cell>
          <cell r="G3469">
            <v>0</v>
          </cell>
        </row>
        <row r="3470">
          <cell r="A3470" t="str">
            <v>91794</v>
          </cell>
          <cell r="B3470" t="str">
            <v>(COMPOSIÇÃO REPRESENTATIVA) DO SERVIÇO DE INST. TUBO PVC, SÉRIE N, ESGOTO PREDIAL, DN 75 MM, (INST. EM RAMAL DE DESCARGA, RAMAL DE ESG. SANITÁRIO, PRUMADA DE ESG. SANITÁRIO OU VENTILAÇÃO), INCL. CONEXÕES, CORTES E FIXAÇÕES, P/ PRÉDIOS. AF_10/2015</v>
          </cell>
          <cell r="C3470" t="str">
            <v>M</v>
          </cell>
          <cell r="D3470">
            <v>48.89</v>
          </cell>
          <cell r="E3470">
            <v>15.2</v>
          </cell>
          <cell r="F3470">
            <v>33.69</v>
          </cell>
          <cell r="G3470">
            <v>0</v>
          </cell>
        </row>
        <row r="3471">
          <cell r="A3471" t="str">
            <v>91795</v>
          </cell>
          <cell r="B3471" t="str">
            <v>(COMPOSIÇÃO REPRESENTATIVA) DO SERVIÇO DE INST. TUBO PVC, SÉRIE N, ESGOTO PREDIAL, 100 MM (INST. RAMAL DESCARGA, RAMAL DE ESG. SANIT., PRUMADA ESG. SANIT., VENTILAÇÃO OU SUB-COLETOR AÉREO), INCL. CONEXÕES E CORTES, FIXAÇÕES, P/ PRÉDIOS. AF_10/2015</v>
          </cell>
          <cell r="C3471" t="str">
            <v>M</v>
          </cell>
          <cell r="D3471">
            <v>76.680000000000007</v>
          </cell>
          <cell r="E3471">
            <v>26.83</v>
          </cell>
          <cell r="F3471">
            <v>49.85</v>
          </cell>
          <cell r="G3471">
            <v>0</v>
          </cell>
        </row>
        <row r="3472">
          <cell r="A3472" t="str">
            <v>91796</v>
          </cell>
          <cell r="B3472" t="str">
            <v>(COMPOSIÇÃO REPRESENTATIVA) DO SERVIÇO DE INSTALAÇÃO DE TUBO DE PVC, SÉRIE NORMAL, ESGOTO PREDIAL, DN 150 MM (INSTALADO EM SUB-COLETOR AÉREO), INCLUSIVE CONEXÕES, CORTES E FIXAÇÕES, PARA PRÉDIOS. AF_10/2015</v>
          </cell>
          <cell r="C3472" t="str">
            <v>M</v>
          </cell>
          <cell r="D3472">
            <v>80.55</v>
          </cell>
          <cell r="E3472">
            <v>21.27</v>
          </cell>
          <cell r="F3472">
            <v>59.28</v>
          </cell>
          <cell r="G3472">
            <v>0</v>
          </cell>
        </row>
        <row r="3473">
          <cell r="A3473" t="str">
            <v>92275</v>
          </cell>
          <cell r="B3473" t="str">
            <v>TUBO EM COBRE RÍGIDO, DN 22 MM, CLASSE E, SEM ISOLAMENTO, INSTALADO EM PRUMADA DE HIDRÁULICA PREDIAL - FORNECIMENTO E INSTALAÇÃO. AF_04/2022</v>
          </cell>
          <cell r="C3473" t="str">
            <v>M</v>
          </cell>
          <cell r="D3473">
            <v>55.24</v>
          </cell>
          <cell r="E3473">
            <v>1.81</v>
          </cell>
          <cell r="F3473">
            <v>53.43</v>
          </cell>
          <cell r="G3473">
            <v>0</v>
          </cell>
        </row>
        <row r="3474">
          <cell r="A3474" t="str">
            <v>92276</v>
          </cell>
          <cell r="B3474" t="str">
            <v>TUBO EM COBRE RÍGIDO, DN 28 MM, CLASSE E, SEM ISOLAMENTO, INSTALADO EM PRUMADA DE HIDRÁULICA PREDIAL - FORNECIMENTO E INSTALAÇÃO. AF_04/2022</v>
          </cell>
          <cell r="C3474" t="str">
            <v>M</v>
          </cell>
          <cell r="D3474">
            <v>70.16</v>
          </cell>
          <cell r="E3474">
            <v>2.34</v>
          </cell>
          <cell r="F3474">
            <v>67.819999999999993</v>
          </cell>
          <cell r="G3474">
            <v>0</v>
          </cell>
        </row>
        <row r="3475">
          <cell r="A3475" t="str">
            <v>92277</v>
          </cell>
          <cell r="B3475" t="str">
            <v>TUBO EM COBRE RÍGIDO, DN 35 MM, CLASSE E, SEM ISOLAMENTO, INSTALADO EM PRUMADA DE HIDRÁULICA PREDIAL - FORNECIMENTO E INSTALAÇÃO. AF_04/2022</v>
          </cell>
          <cell r="C3475" t="str">
            <v>M</v>
          </cell>
          <cell r="D3475">
            <v>101.33</v>
          </cell>
          <cell r="E3475">
            <v>2.96</v>
          </cell>
          <cell r="F3475">
            <v>98.37</v>
          </cell>
          <cell r="G3475">
            <v>0</v>
          </cell>
        </row>
        <row r="3476">
          <cell r="A3476" t="str">
            <v>92278</v>
          </cell>
          <cell r="B3476" t="str">
            <v>TUBO EM COBRE RÍGIDO, DN 42 MM, CLASSE E, SEM ISOLAMENTO, INSTALADO EM PRUMADA DE HIDRÁULICA PREDIAL - FORNECIMENTO E INSTALAÇÃO. AF_04/2022</v>
          </cell>
          <cell r="C3476" t="str">
            <v>M</v>
          </cell>
          <cell r="D3476">
            <v>136.31</v>
          </cell>
          <cell r="E3476">
            <v>3.59</v>
          </cell>
          <cell r="F3476">
            <v>132.72</v>
          </cell>
          <cell r="G3476">
            <v>0</v>
          </cell>
        </row>
        <row r="3477">
          <cell r="A3477" t="str">
            <v>92279</v>
          </cell>
          <cell r="B3477" t="str">
            <v>TUBO EM COBRE RÍGIDO, DN 54 MM, CLASSE E, SEM ISOLAMENTO, INSTALADO EM PRUMADA DE HIDRÁULICA PREDIAL - FORNECIMENTO E INSTALAÇÃO. AF_04/2022</v>
          </cell>
          <cell r="C3477" t="str">
            <v>M</v>
          </cell>
          <cell r="D3477">
            <v>197</v>
          </cell>
          <cell r="E3477">
            <v>4.63</v>
          </cell>
          <cell r="F3477">
            <v>192.37</v>
          </cell>
          <cell r="G3477">
            <v>0</v>
          </cell>
        </row>
        <row r="3478">
          <cell r="A3478" t="str">
            <v>92280</v>
          </cell>
          <cell r="B3478" t="str">
            <v>TUBO EM COBRE RÍGIDO, DN 66 MM, CLASSE E, SEM ISOLAMENTO, INSTALADO EM PRUMADA DE HIDRÁULICA PREDIAL - FORNECIMENTO E INSTALAÇÃO. AF_04/2022</v>
          </cell>
          <cell r="C3478" t="str">
            <v>M</v>
          </cell>
          <cell r="D3478">
            <v>276.51</v>
          </cell>
          <cell r="E3478">
            <v>5.69</v>
          </cell>
          <cell r="F3478">
            <v>270.82</v>
          </cell>
          <cell r="G3478">
            <v>0</v>
          </cell>
        </row>
        <row r="3479">
          <cell r="A3479" t="str">
            <v>92281</v>
          </cell>
          <cell r="B3479" t="str">
            <v>TUBO EM COBRE RÍGIDO, DN 22 MM, CLASSE E, COM ISOLAMENTO, INSTALADO EM PRUMADA DE HIDRÁULICA PREDIAL - FORNECIMENTO E INSTALAÇÃO. AF_04/2022</v>
          </cell>
          <cell r="C3479" t="str">
            <v>M</v>
          </cell>
          <cell r="D3479">
            <v>114.98</v>
          </cell>
          <cell r="E3479">
            <v>2.68</v>
          </cell>
          <cell r="F3479">
            <v>112.3</v>
          </cell>
          <cell r="G3479">
            <v>0</v>
          </cell>
        </row>
        <row r="3480">
          <cell r="A3480" t="str">
            <v>92282</v>
          </cell>
          <cell r="B3480" t="str">
            <v>TUBO EM COBRE RÍGIDO, DN 28 MM, CLASSE E, COM ISOLAMENTO, INSTALADO EM PRUMADA DE HIDRÁULICA PREDIAL - FORNECIMENTO E INSTALAÇÃO. AF_04/2022</v>
          </cell>
          <cell r="C3480" t="str">
            <v>M</v>
          </cell>
          <cell r="D3480">
            <v>132.33000000000001</v>
          </cell>
          <cell r="E3480">
            <v>3.21</v>
          </cell>
          <cell r="F3480">
            <v>129.12</v>
          </cell>
          <cell r="G3480">
            <v>0</v>
          </cell>
        </row>
        <row r="3481">
          <cell r="A3481" t="str">
            <v>92283</v>
          </cell>
          <cell r="B3481" t="str">
            <v>TUBO EM COBRE RÍGIDO, DN 35 MM, CLASSE E, COM ISOLAMENTO, INSTALADO EM PRUMADA DE HIDRÁULICA PREDIAL - FORNECIMENTO E INSTALAÇÃO. AF_04/2022</v>
          </cell>
          <cell r="C3481" t="str">
            <v>M</v>
          </cell>
          <cell r="D3481">
            <v>179.82</v>
          </cell>
          <cell r="E3481">
            <v>3.82</v>
          </cell>
          <cell r="F3481">
            <v>176</v>
          </cell>
          <cell r="G3481">
            <v>0</v>
          </cell>
        </row>
        <row r="3482">
          <cell r="A3482" t="str">
            <v>92284</v>
          </cell>
          <cell r="B3482" t="str">
            <v>TUBO EM COBRE RÍGIDO, DN 42 MM, CLASSE E, COM ISOLAMENTO, INSTALADO EM PRUMADA DE HIDRÁULICA PREDIAL - FORNECIMENTO E INSTALAÇÃO. AF_04/2022</v>
          </cell>
          <cell r="C3482" t="str">
            <v>M</v>
          </cell>
          <cell r="D3482">
            <v>225.75</v>
          </cell>
          <cell r="E3482">
            <v>4.4400000000000004</v>
          </cell>
          <cell r="F3482">
            <v>221.31</v>
          </cell>
          <cell r="G3482">
            <v>0</v>
          </cell>
        </row>
        <row r="3483">
          <cell r="A3483" t="str">
            <v>92285</v>
          </cell>
          <cell r="B3483" t="str">
            <v>TUBO EM COBRE RÍGIDO, DN 54 MM, CLASSE E, COM ISOLAMENTO, INSTALADO EM PRUMADA DE HIDRÁULICA PREDIAL - FORNECIMENTO E INSTALAÇÃO. AF_04/2022</v>
          </cell>
          <cell r="C3483" t="str">
            <v>M</v>
          </cell>
          <cell r="D3483">
            <v>303.82</v>
          </cell>
          <cell r="E3483">
            <v>5.5</v>
          </cell>
          <cell r="F3483">
            <v>298.32</v>
          </cell>
          <cell r="G3483">
            <v>0</v>
          </cell>
        </row>
        <row r="3484">
          <cell r="A3484" t="str">
            <v>92286</v>
          </cell>
          <cell r="B3484" t="str">
            <v>TUBO EM COBRE RÍGIDO, DN 66 MM, CLASSE E, COM ISOLAMENTO, INSTALADO EM PRUMADA DE HIDRÁULICA PREDIAL - FORNECIMENTO E INSTALAÇÃO. AF_04/2022</v>
          </cell>
          <cell r="C3484" t="str">
            <v>M</v>
          </cell>
          <cell r="D3484">
            <v>384.82</v>
          </cell>
          <cell r="E3484">
            <v>6.56</v>
          </cell>
          <cell r="F3484">
            <v>378.26</v>
          </cell>
          <cell r="G3484">
            <v>0</v>
          </cell>
        </row>
        <row r="3485">
          <cell r="A3485" t="str">
            <v>92305</v>
          </cell>
          <cell r="B3485" t="str">
            <v>TUBO EM COBRE RÍGIDO, DN 15 MM, CLASSE E, SEM ISOLAMENTO, INSTALADO EM RAMAL DE DISTRIBUIÇÃO DE HIDRÁULICA PREDIAL - FORNECIMENTO E INSTALAÇÃO. AF_04/2022</v>
          </cell>
          <cell r="C3485" t="str">
            <v>M</v>
          </cell>
          <cell r="D3485">
            <v>37.770000000000003</v>
          </cell>
          <cell r="E3485">
            <v>5.64</v>
          </cell>
          <cell r="F3485">
            <v>32.130000000000003</v>
          </cell>
          <cell r="G3485">
            <v>0</v>
          </cell>
        </row>
        <row r="3486">
          <cell r="A3486" t="str">
            <v>92306</v>
          </cell>
          <cell r="B3486" t="str">
            <v>TUBO EM COBRE RÍGIDO, DN 22 MM, CLASSE E, SEM ISOLAMENTO, INSTALADO EM RAMAL DE DISTRIBUIÇÃO DE HIDRÁULICA PREDIAL - FORNECIMENTO E INSTALAÇÃO. AF_04/2022</v>
          </cell>
          <cell r="C3486" t="str">
            <v>M</v>
          </cell>
          <cell r="D3486">
            <v>61.03</v>
          </cell>
          <cell r="E3486">
            <v>6.5</v>
          </cell>
          <cell r="F3486">
            <v>54.53</v>
          </cell>
          <cell r="G3486">
            <v>0</v>
          </cell>
        </row>
        <row r="3487">
          <cell r="A3487" t="str">
            <v>92307</v>
          </cell>
          <cell r="B3487" t="str">
            <v>TUBO EM COBRE RÍGIDO, DN 28 MM, CLASSE E, SEM ISOLAMENTO, INSTALADO EM RAMAL DE DISTRIBUIÇÃO DE HIDRÁULICA PREDIAL - FORNECIMENTO E INSTALAÇÃO. AF_04/2022</v>
          </cell>
          <cell r="C3487" t="str">
            <v>M</v>
          </cell>
          <cell r="D3487">
            <v>76.22</v>
          </cell>
          <cell r="E3487">
            <v>7.26</v>
          </cell>
          <cell r="F3487">
            <v>68.959999999999994</v>
          </cell>
          <cell r="G3487">
            <v>0</v>
          </cell>
        </row>
        <row r="3488">
          <cell r="A3488" t="str">
            <v>92308</v>
          </cell>
          <cell r="B3488" t="str">
            <v>TUBO EM COBRE RÍGIDO, DN 15 MM, CLASSE E, COM ISOLAMENTO, INSTALADO EM RAMAL DE DISTRIBUIÇÃO DE HIDRÁULICA PREDIAL - FORNECIMENTO E INSTALAÇÃO. AF_04/2022</v>
          </cell>
          <cell r="C3488" t="str">
            <v>M</v>
          </cell>
          <cell r="D3488">
            <v>53.59</v>
          </cell>
          <cell r="E3488">
            <v>8.85</v>
          </cell>
          <cell r="F3488">
            <v>44.74</v>
          </cell>
          <cell r="G3488">
            <v>0</v>
          </cell>
        </row>
        <row r="3489">
          <cell r="A3489" t="str">
            <v>92309</v>
          </cell>
          <cell r="B3489" t="str">
            <v>TUBO EM COBRE RÍGIDO, DN 22 MM, CLASSE E, COM ISOLAMENTO, INSTALADO EM RAMAL DE DISTRIBUIÇÃO DE HIDRÁULICA PREDIAL - FORNECIMENTO E INSTALAÇÃO. AF_04/2022</v>
          </cell>
          <cell r="C3489" t="str">
            <v>M</v>
          </cell>
          <cell r="D3489">
            <v>123.66</v>
          </cell>
          <cell r="E3489">
            <v>9.7200000000000006</v>
          </cell>
          <cell r="F3489">
            <v>113.94</v>
          </cell>
          <cell r="G3489">
            <v>0</v>
          </cell>
        </row>
        <row r="3490">
          <cell r="A3490" t="str">
            <v>92310</v>
          </cell>
          <cell r="B3490" t="str">
            <v>TUBO EM COBRE RÍGIDO, DN 28 MM, CLASSE E, COM ISOLAMENTO, INSTALADO EM RAMAL DE DISTRIBUIÇÃO DE HIDRÁULICA PREDIAL - FORNECIMENTO E INSTALAÇÃO. AF_04/2022</v>
          </cell>
          <cell r="C3490" t="str">
            <v>M</v>
          </cell>
          <cell r="D3490">
            <v>141.28</v>
          </cell>
          <cell r="E3490">
            <v>10.47</v>
          </cell>
          <cell r="F3490">
            <v>130.81</v>
          </cell>
          <cell r="G3490">
            <v>0</v>
          </cell>
        </row>
        <row r="3491">
          <cell r="A3491" t="str">
            <v>92320</v>
          </cell>
          <cell r="B3491" t="str">
            <v>TUBO EM COBRE RÍGIDO, DN 15 MM, CLASSE E, SEM ISOLAMENTO, INSTALADO EM RAMAL E SUB-RAMAL DE HIDRÁULICA PREDIAL - FORNECIMENTO E INSTALAÇÃO. AF_04/2022</v>
          </cell>
          <cell r="C3491" t="str">
            <v>M</v>
          </cell>
          <cell r="D3491">
            <v>49.66</v>
          </cell>
          <cell r="E3491">
            <v>15.31</v>
          </cell>
          <cell r="F3491">
            <v>34.35</v>
          </cell>
          <cell r="G3491">
            <v>0</v>
          </cell>
        </row>
        <row r="3492">
          <cell r="A3492" t="str">
            <v>92321</v>
          </cell>
          <cell r="B3492" t="str">
            <v>TUBO EM COBRE RÍGIDO, DN 22 MM, CLASSE E, SEM ISOLAMENTO, INSTALADO EM RAMAL E SUB-RAMAL DE HIDRÁULICA PREDIAL - FORNECIMENTO E INSTALAÇÃO. AF_04/2022</v>
          </cell>
          <cell r="C3492" t="str">
            <v>M</v>
          </cell>
          <cell r="D3492">
            <v>81.52</v>
          </cell>
          <cell r="E3492">
            <v>23.15</v>
          </cell>
          <cell r="F3492">
            <v>58.37</v>
          </cell>
          <cell r="G3492">
            <v>0</v>
          </cell>
        </row>
        <row r="3493">
          <cell r="A3493" t="str">
            <v>92322</v>
          </cell>
          <cell r="B3493" t="str">
            <v>TUBO EM COBRE RÍGIDO, DN 28 MM, CLASSE E, SEM ISOLAMENTO, INSTALADO EM RAMAL E SUB-RAMAL DE HIDRÁULICA PREDIAL - FORNECIMENTO E INSTALAÇÃO. AF_04/2022</v>
          </cell>
          <cell r="C3493" t="str">
            <v>M</v>
          </cell>
          <cell r="D3493">
            <v>104.07</v>
          </cell>
          <cell r="E3493">
            <v>29.88</v>
          </cell>
          <cell r="F3493">
            <v>74.19</v>
          </cell>
          <cell r="G3493">
            <v>0</v>
          </cell>
        </row>
        <row r="3494">
          <cell r="A3494" t="str">
            <v>92323</v>
          </cell>
          <cell r="B3494" t="str">
            <v>TUBO EM COBRE RÍGIDO, DN 15 MM, CLASSE E, COM ISOLAMENTO, INSTALADO EM RAMAL E SUB-RAMAL DE HIDRÁULICA PREDIAL - FORNECIMENTO E INSTALAÇÃO. AF_04/2022</v>
          </cell>
          <cell r="C3494" t="str">
            <v>M</v>
          </cell>
          <cell r="D3494">
            <v>62.64</v>
          </cell>
          <cell r="E3494">
            <v>16.190000000000001</v>
          </cell>
          <cell r="F3494">
            <v>46.45</v>
          </cell>
          <cell r="G3494">
            <v>0</v>
          </cell>
        </row>
        <row r="3495">
          <cell r="A3495" t="str">
            <v>92324</v>
          </cell>
          <cell r="B3495" t="str">
            <v>TUBO EM COBRE RÍGIDO, DN 22 MM, CLASSE E, COM ISOLAMENTO, INSTALADO EM RAMAL E SUB-RAMAL DE HIDRÁULICA PREDIAL - FORNECIMENTO E INSTALAÇÃO. AF_04/2022</v>
          </cell>
          <cell r="C3495" t="str">
            <v>M</v>
          </cell>
          <cell r="D3495">
            <v>141.29</v>
          </cell>
          <cell r="E3495">
            <v>24.03</v>
          </cell>
          <cell r="F3495">
            <v>117.26</v>
          </cell>
          <cell r="G3495">
            <v>0</v>
          </cell>
        </row>
        <row r="3496">
          <cell r="A3496" t="str">
            <v>92325</v>
          </cell>
          <cell r="B3496" t="str">
            <v>TUBO EM COBRE RÍGIDO, DN 28 MM, CLASSE E, COM ISOLAMENTO, INSTALADO EM RAMAL E SUB-RAMAL DE HIDRÁULICA PREDIAL - FORNECIMENTO E INSTALAÇÃO. AF_04/2022</v>
          </cell>
          <cell r="C3496" t="str">
            <v>M</v>
          </cell>
          <cell r="D3496">
            <v>166.28</v>
          </cell>
          <cell r="E3496">
            <v>30.76</v>
          </cell>
          <cell r="F3496">
            <v>135.52000000000001</v>
          </cell>
          <cell r="G3496">
            <v>0</v>
          </cell>
        </row>
        <row r="3497">
          <cell r="A3497" t="str">
            <v>92335</v>
          </cell>
          <cell r="B3497" t="str">
            <v>TUBO DE AÇO GALVANIZADO COM COSTURA, CLASSE MÉDIA, CONEXÃO RANHURADA, DN 50 (2"), INSTALADO EM PRUMADAS - FORNECIMENTO E INSTALAÇÃO. AF_10/2020</v>
          </cell>
          <cell r="C3497" t="str">
            <v>M</v>
          </cell>
          <cell r="D3497">
            <v>91.9</v>
          </cell>
          <cell r="E3497">
            <v>11.03</v>
          </cell>
          <cell r="F3497">
            <v>80.87</v>
          </cell>
          <cell r="G3497">
            <v>0</v>
          </cell>
        </row>
        <row r="3498">
          <cell r="A3498" t="str">
            <v>92336</v>
          </cell>
          <cell r="B3498" t="str">
            <v>TUBO DE AÇO GALVANIZADO COM COSTURA, CLASSE MÉDIA, CONEXÃO RANHURADA, DN 65 (2 1/2"), INSTALADO EM PRUMADAS - FORNECIMENTO E INSTALAÇÃO. AF_10/2020</v>
          </cell>
          <cell r="C3498" t="str">
            <v>M</v>
          </cell>
          <cell r="D3498">
            <v>112.85</v>
          </cell>
          <cell r="E3498">
            <v>12.74</v>
          </cell>
          <cell r="F3498">
            <v>100.11</v>
          </cell>
          <cell r="G3498">
            <v>0</v>
          </cell>
        </row>
        <row r="3499">
          <cell r="A3499" t="str">
            <v>92337</v>
          </cell>
          <cell r="B3499" t="str">
            <v>TUBO DE AÇO GALVANIZADO COM COSTURA, CLASSE MÉDIA, CONEXÃO RANHURADA, DN 80 (3"), INSTALADO EM PRUMADAS - FORNECIMENTO E INSTALAÇÃO. AF_10/2020</v>
          </cell>
          <cell r="C3499" t="str">
            <v>M</v>
          </cell>
          <cell r="D3499">
            <v>148.47999999999999</v>
          </cell>
          <cell r="E3499">
            <v>14.41</v>
          </cell>
          <cell r="F3499">
            <v>134.07</v>
          </cell>
          <cell r="G3499">
            <v>0</v>
          </cell>
        </row>
        <row r="3500">
          <cell r="A3500" t="str">
            <v>92338</v>
          </cell>
          <cell r="B3500" t="str">
            <v>TUBO DE AÇO PRETO SEM COSTURA, CONEXÃO SOLDADA, DN 50 (2"), INSTALADO EM PRUMADAS - FORNECIMENTO E INSTALAÇÃO. AF_10/2020</v>
          </cell>
          <cell r="C3500" t="str">
            <v>M</v>
          </cell>
          <cell r="D3500">
            <v>123.4</v>
          </cell>
          <cell r="E3500">
            <v>26.28</v>
          </cell>
          <cell r="F3500">
            <v>97.12</v>
          </cell>
          <cell r="G3500">
            <v>0</v>
          </cell>
        </row>
        <row r="3501">
          <cell r="A3501" t="str">
            <v>92339</v>
          </cell>
          <cell r="B3501" t="str">
            <v>TUBO DE AÇO PRETO SEM COSTURA, CONEXÃO SOLDADA, DN 65 (2 1/2"), INSTALADO EM PRUMADAS - FORNECIMENTO E INSTALAÇÃO. AF_10/2020</v>
          </cell>
          <cell r="C3501" t="str">
            <v>M</v>
          </cell>
          <cell r="D3501">
            <v>183.37</v>
          </cell>
          <cell r="E3501">
            <v>29.13</v>
          </cell>
          <cell r="F3501">
            <v>154.24</v>
          </cell>
          <cell r="G3501">
            <v>0</v>
          </cell>
        </row>
        <row r="3502">
          <cell r="A3502" t="str">
            <v>92341</v>
          </cell>
          <cell r="B3502" t="str">
            <v>TUBO DE AÇO GALVANIZADO COM COSTURA, CLASSE MÉDIA, DN 50 (2"), CONEXÃO ROSQUEADA, INSTALADO EM PRUMADAS - FORNECIMENTO E INSTALAÇÃO. AF_10/2020</v>
          </cell>
          <cell r="C3502" t="str">
            <v>M</v>
          </cell>
          <cell r="D3502">
            <v>102.81</v>
          </cell>
          <cell r="E3502">
            <v>19.899999999999999</v>
          </cell>
          <cell r="F3502">
            <v>82.91</v>
          </cell>
          <cell r="G3502">
            <v>0</v>
          </cell>
        </row>
        <row r="3503">
          <cell r="A3503" t="str">
            <v>92342</v>
          </cell>
          <cell r="B3503" t="str">
            <v>TUBO DE AÇO GALVANIZADO COM COSTURA, CLASSE MÉDIA, DN 65 (2 1/2"), CONEXÃO ROSQUEADA, INSTALADO EM PRUMADAS - FORNECIMENTO E INSTALAÇÃO. AF_10/2020</v>
          </cell>
          <cell r="C3503" t="str">
            <v>M</v>
          </cell>
          <cell r="D3503">
            <v>123.84</v>
          </cell>
          <cell r="E3503">
            <v>21.66</v>
          </cell>
          <cell r="F3503">
            <v>102.18</v>
          </cell>
          <cell r="G3503">
            <v>0</v>
          </cell>
        </row>
        <row r="3504">
          <cell r="A3504" t="str">
            <v>92343</v>
          </cell>
          <cell r="B3504" t="str">
            <v>TUBO DE AÇO GALVANIZADO COM COSTURA, CLASSE MÉDIA, DN 80 (3"), CONEXÃO ROSQUEADA, INSTALADO EM PRUMADAS - FORNECIMENTO E INSTALAÇÃO. AF_10/2020</v>
          </cell>
          <cell r="C3504" t="str">
            <v>M</v>
          </cell>
          <cell r="D3504">
            <v>159.57</v>
          </cell>
          <cell r="E3504">
            <v>23.41</v>
          </cell>
          <cell r="F3504">
            <v>136.16</v>
          </cell>
          <cell r="G3504">
            <v>0</v>
          </cell>
        </row>
        <row r="3505">
          <cell r="A3505" t="str">
            <v>92359</v>
          </cell>
          <cell r="B3505" t="str">
            <v>TUBO DE AÇO PRETO SEM COSTURA, CONEXÃO SOLDADA, DN 25 (1"), INSTALADO EM REDE DE ALIMENTAÇÃO PARA HIDRANTE - FORNECIMENTO E INSTALAÇÃO. AF_10/2020</v>
          </cell>
          <cell r="C3505" t="str">
            <v>M</v>
          </cell>
          <cell r="D3505">
            <v>55.06</v>
          </cell>
          <cell r="E3505">
            <v>3.44</v>
          </cell>
          <cell r="F3505">
            <v>51.62</v>
          </cell>
          <cell r="G3505">
            <v>0</v>
          </cell>
        </row>
        <row r="3506">
          <cell r="A3506" t="str">
            <v>92360</v>
          </cell>
          <cell r="B3506" t="str">
            <v>TUBO DE AÇO PRETO SEM COSTURA, CONEXÃO SOLDADA, DN 32 (1 1/4"), INSTALADO EM REDE DE ALIMENTAÇÃO PARA HIDRANTE - FORNECIMENTO E INSTALAÇÃO. AF_10/2020</v>
          </cell>
          <cell r="C3506" t="str">
            <v>M</v>
          </cell>
          <cell r="D3506">
            <v>73.56</v>
          </cell>
          <cell r="E3506">
            <v>4.43</v>
          </cell>
          <cell r="F3506">
            <v>69.13</v>
          </cell>
          <cell r="G3506">
            <v>0</v>
          </cell>
        </row>
        <row r="3507">
          <cell r="A3507" t="str">
            <v>92361</v>
          </cell>
          <cell r="B3507" t="str">
            <v>TUBO DE AÇO PRETO SEM COSTURA, CONEXÃO SOLDADA, DN 50 (2"), INSTALADO EM REDE DE ALIMENTAÇÃO PARA HIDRANTE - FORNECIMENTO E INSTALAÇÃO. AF_10/2020</v>
          </cell>
          <cell r="C3507" t="str">
            <v>M</v>
          </cell>
          <cell r="D3507">
            <v>99.59</v>
          </cell>
          <cell r="E3507">
            <v>6.93</v>
          </cell>
          <cell r="F3507">
            <v>92.66</v>
          </cell>
          <cell r="G3507">
            <v>0</v>
          </cell>
        </row>
        <row r="3508">
          <cell r="A3508" t="str">
            <v>92362</v>
          </cell>
          <cell r="B3508" t="str">
            <v>TUBO DE AÇO PRETO SEM COSTURA, CONEXÃO SOLDADA, DN 65 (2 1/2"), INSTALADO EM REDE DE ALIMENTAÇÃO PARA HIDRANTE - FORNECIMENTO E INSTALAÇÃO. AF_10/2020</v>
          </cell>
          <cell r="C3508" t="str">
            <v>M</v>
          </cell>
          <cell r="D3508">
            <v>158.63999999999999</v>
          </cell>
          <cell r="E3508">
            <v>9.01</v>
          </cell>
          <cell r="F3508">
            <v>149.63</v>
          </cell>
          <cell r="G3508">
            <v>0</v>
          </cell>
        </row>
        <row r="3509">
          <cell r="A3509" t="str">
            <v>92364</v>
          </cell>
          <cell r="B3509" t="str">
            <v>TUBO DE AÇO GALVANIZADO COM COSTURA, CLASSE MÉDIA, DN 32 (1 1/4"), CONEXÃO ROSQUEADA, INSTALADO EM REDE DE ALIMENTAÇÃO PARA HIDRANTE - FORNECIMENTO E INSTALAÇÃO. AF_10/2020</v>
          </cell>
          <cell r="C3509" t="str">
            <v>M</v>
          </cell>
          <cell r="D3509">
            <v>55.86</v>
          </cell>
          <cell r="E3509">
            <v>7.4</v>
          </cell>
          <cell r="F3509">
            <v>48.46</v>
          </cell>
          <cell r="G3509">
            <v>0</v>
          </cell>
        </row>
        <row r="3510">
          <cell r="A3510" t="str">
            <v>92365</v>
          </cell>
          <cell r="B3510" t="str">
            <v>TUBO DE AÇO GALVANIZADO COM COSTURA, CLASSE MÉDIA, DN 40 (1 1/2"), CONEXÃO ROSQUEADA, INSTALADO EM REDE DE ALIMENTAÇÃO PARA HIDRANTE - FORNECIMENTO E INSTALAÇÃO. AF_10/2020</v>
          </cell>
          <cell r="C3510" t="str">
            <v>M</v>
          </cell>
          <cell r="D3510">
            <v>64.23</v>
          </cell>
          <cell r="E3510">
            <v>8.06</v>
          </cell>
          <cell r="F3510">
            <v>56.17</v>
          </cell>
          <cell r="G3510">
            <v>0</v>
          </cell>
        </row>
        <row r="3511">
          <cell r="A3511" t="str">
            <v>92366</v>
          </cell>
          <cell r="B3511" t="str">
            <v>TUBO DE AÇO GALVANIZADO COM COSTURA, CLASSE MÉDIA, DN 50 (2"), CONEXÃO ROSQUEADA, INSTALADO EM REDE DE ALIMENTAÇÃO PARA HIDRANTE - FORNECIMENTO E INSTALAÇÃO. AF_10/2020</v>
          </cell>
          <cell r="C3511" t="str">
            <v>M</v>
          </cell>
          <cell r="D3511">
            <v>89.3</v>
          </cell>
          <cell r="E3511">
            <v>8.94</v>
          </cell>
          <cell r="F3511">
            <v>80.36</v>
          </cell>
          <cell r="G3511">
            <v>0</v>
          </cell>
        </row>
        <row r="3512">
          <cell r="A3512" t="str">
            <v>92367</v>
          </cell>
          <cell r="B3512" t="str">
            <v>TUBO DE AÇO GALVANIZADO COM COSTURA, CLASSE MÉDIA, DN 65 (2 1/2"), CONEXÃO ROSQUEADA, INSTALADO EM REDE DE ALIMENTAÇÃO PARA HIDRANTE - FORNECIMENTO E INSTALAÇÃO. AF_10/2020</v>
          </cell>
          <cell r="C3512" t="str">
            <v>M</v>
          </cell>
          <cell r="D3512">
            <v>109.72</v>
          </cell>
          <cell r="E3512">
            <v>10.19</v>
          </cell>
          <cell r="F3512">
            <v>99.53</v>
          </cell>
          <cell r="G3512">
            <v>0</v>
          </cell>
        </row>
        <row r="3513">
          <cell r="A3513" t="str">
            <v>92368</v>
          </cell>
          <cell r="B3513" t="str">
            <v>TUBO DE AÇO GALVANIZADO COM COSTURA, CLASSE MÉDIA, DN 80 (3"), CONEXÃO ROSQUEADA, INSTALADO EM REDE DE ALIMENTAÇÃO PARA HIDRANTE - FORNECIMENTO E INSTALAÇÃO. AF_10/2020</v>
          </cell>
          <cell r="C3513" t="str">
            <v>M</v>
          </cell>
          <cell r="D3513">
            <v>144.88999999999999</v>
          </cell>
          <cell r="E3513">
            <v>11.48</v>
          </cell>
          <cell r="F3513">
            <v>133.41</v>
          </cell>
          <cell r="G3513">
            <v>0</v>
          </cell>
        </row>
        <row r="3514">
          <cell r="A3514" t="str">
            <v>92645</v>
          </cell>
          <cell r="B3514" t="str">
            <v>TUBO DE AÇO PRETO SEM COSTURA, CONEXÃO SOLDADA, DN 25 (1"), INSTALADO EM REDE DE ALIMENTAÇÃO PARA SPRINKLER - FORNECIMENTO E INSTALAÇÃO. AF_10/2020</v>
          </cell>
          <cell r="C3514" t="str">
            <v>M</v>
          </cell>
          <cell r="D3514">
            <v>59.34</v>
          </cell>
          <cell r="E3514">
            <v>6.94</v>
          </cell>
          <cell r="F3514">
            <v>52.4</v>
          </cell>
          <cell r="G3514">
            <v>0</v>
          </cell>
        </row>
        <row r="3515">
          <cell r="A3515" t="str">
            <v>92646</v>
          </cell>
          <cell r="B3515" t="str">
            <v>TUBO DE AÇO PRETO SEM COSTURA, CONEXÃO SOLDADA, DN 32 (1 1/4"), INSTALADO EM REDE DE ALIMENTAÇÃO PARA SPRINKLER - FORNECIMENTO E INSTALAÇÃO. AF_10/2020</v>
          </cell>
          <cell r="C3515" t="str">
            <v>M</v>
          </cell>
          <cell r="D3515">
            <v>77.84</v>
          </cell>
          <cell r="E3515">
            <v>7.9</v>
          </cell>
          <cell r="F3515">
            <v>69.94</v>
          </cell>
          <cell r="G3515">
            <v>0</v>
          </cell>
        </row>
        <row r="3516">
          <cell r="A3516" t="str">
            <v>92648</v>
          </cell>
          <cell r="B3516" t="str">
            <v>TUBO DE AÇO PRETO SEM COSTURA, CONEXÃO SOLDADA, DN 40 (1 1/2"), INSTALADO EM REDE DE ALIMENTAÇÃO PARA SPRINKLER - FORNECIMENTO E INSTALAÇÃO. AF_10/2020</v>
          </cell>
          <cell r="C3516" t="str">
            <v>M</v>
          </cell>
          <cell r="D3516">
            <v>85.32</v>
          </cell>
          <cell r="E3516">
            <v>9.02</v>
          </cell>
          <cell r="F3516">
            <v>76.3</v>
          </cell>
          <cell r="G3516">
            <v>0</v>
          </cell>
        </row>
        <row r="3517">
          <cell r="A3517" t="str">
            <v>92649</v>
          </cell>
          <cell r="B3517" t="str">
            <v>TUBO DE AÇO PRETO SEM COSTURA, CONEXÃO SOLDADA, DN 50 (2"), INSTALADO EM REDE DE ALIMENTAÇÃO PARA SPRINKLER - FORNECIMENTO E INSTALAÇÃO. AF_10/2020</v>
          </cell>
          <cell r="C3517" t="str">
            <v>M</v>
          </cell>
          <cell r="D3517">
            <v>103.87</v>
          </cell>
          <cell r="E3517">
            <v>10.41</v>
          </cell>
          <cell r="F3517">
            <v>93.46</v>
          </cell>
          <cell r="G3517">
            <v>0</v>
          </cell>
        </row>
        <row r="3518">
          <cell r="A3518" t="str">
            <v>92650</v>
          </cell>
          <cell r="B3518" t="str">
            <v>TUBO DE AÇO PRETO SEM COSTURA, CONEXÃO SOLDADA, DN 65 (2 1/2"), INSTALADO EM REDE DE ALIMENTAÇÃO PARA SPRINKLER - FORNECIMENTO E INSTALAÇÃO. AF_10/2020</v>
          </cell>
          <cell r="C3518" t="str">
            <v>M</v>
          </cell>
          <cell r="D3518">
            <v>162.91999999999999</v>
          </cell>
          <cell r="E3518">
            <v>12.49</v>
          </cell>
          <cell r="F3518">
            <v>150.43</v>
          </cell>
          <cell r="G3518">
            <v>0</v>
          </cell>
        </row>
        <row r="3519">
          <cell r="A3519" t="str">
            <v>92652</v>
          </cell>
          <cell r="B3519" t="str">
            <v>TUBO DE AÇO GALVANIZADO COM COSTURA, CLASSE MÉDIA, CONEXÃO ROSQUEADA, DN 32 (1 1/4"), INSTALADO EM REDE DE ALIMENTAÇÃO PARA SPRINKLER - FORNECIMENTO E INSTALAÇÃO. AF_10/2020</v>
          </cell>
          <cell r="C3519" t="str">
            <v>M</v>
          </cell>
          <cell r="D3519">
            <v>60.84</v>
          </cell>
          <cell r="E3519">
            <v>11.44</v>
          </cell>
          <cell r="F3519">
            <v>49.4</v>
          </cell>
          <cell r="G3519">
            <v>0</v>
          </cell>
        </row>
        <row r="3520">
          <cell r="A3520" t="str">
            <v>92653</v>
          </cell>
          <cell r="B3520" t="str">
            <v>TUBO DE AÇO GALVANIZADO COM COSTURA, CLASSE MÉDIA, CONEXÃO ROSQUEADA, DN 40 (1 1/2"), INSTALADO EM REDE DE ALIMENTAÇÃO PARA SPRINKLER - FORNECIMENTO E INSTALAÇÃO. AF_10/2020</v>
          </cell>
          <cell r="C3520" t="str">
            <v>M</v>
          </cell>
          <cell r="D3520">
            <v>69.260000000000005</v>
          </cell>
          <cell r="E3520">
            <v>12.14</v>
          </cell>
          <cell r="F3520">
            <v>57.12</v>
          </cell>
          <cell r="G3520">
            <v>0</v>
          </cell>
        </row>
        <row r="3521">
          <cell r="A3521" t="str">
            <v>92654</v>
          </cell>
          <cell r="B3521" t="str">
            <v>TUBO DE AÇO GALVANIZADO COM COSTURA, CLASSE MÉDIA, CONEXÃO ROSQUEADA, DN 50 (2"), INSTALADO EM REDE DE ALIMENTAÇÃO PARA SPRINKLER - FORNECIMENTO E INSTALAÇÃO. AF_10/2020</v>
          </cell>
          <cell r="C3521" t="str">
            <v>M</v>
          </cell>
          <cell r="D3521">
            <v>94.34</v>
          </cell>
          <cell r="E3521">
            <v>13.01</v>
          </cell>
          <cell r="F3521">
            <v>81.33</v>
          </cell>
          <cell r="G3521">
            <v>0</v>
          </cell>
        </row>
        <row r="3522">
          <cell r="A3522" t="str">
            <v>92655</v>
          </cell>
          <cell r="B3522" t="str">
            <v>TUBO DE AÇO GALVANIZADO COM COSTURA, CLASSE MÉDIA, CONEXÃO ROSQUEADA, DN 65 (2 1/2"), INSTALADO EM REDE DE ALIMENTAÇÃO PARA SPRINKLER - FORNECIMENTO E INSTALAÇÃO. AF_10/2020</v>
          </cell>
          <cell r="C3522" t="str">
            <v>M</v>
          </cell>
          <cell r="D3522">
            <v>114.85</v>
          </cell>
          <cell r="E3522">
            <v>14.36</v>
          </cell>
          <cell r="F3522">
            <v>100.49</v>
          </cell>
          <cell r="G3522">
            <v>0</v>
          </cell>
        </row>
        <row r="3523">
          <cell r="A3523" t="str">
            <v>92656</v>
          </cell>
          <cell r="B3523" t="str">
            <v>TUBO DE AÇO GALVANIZADO COM COSTURA, CLASSE MÉDIA, CONEXÃO ROSQUEADA, DN 80 (3"), INSTALADO EM REDE DE ALIMENTAÇÃO PARA SPRINKLER - FORNECIMENTO E INSTALAÇÃO. AF_10/2020</v>
          </cell>
          <cell r="C3523" t="str">
            <v>M</v>
          </cell>
          <cell r="D3523">
            <v>150.02000000000001</v>
          </cell>
          <cell r="E3523">
            <v>15.65</v>
          </cell>
          <cell r="F3523">
            <v>134.37</v>
          </cell>
          <cell r="G3523">
            <v>0</v>
          </cell>
        </row>
        <row r="3524">
          <cell r="A3524" t="str">
            <v>92687</v>
          </cell>
          <cell r="B3524" t="str">
            <v>TUBO DE AÇO GALVANIZADO COM COSTURA, CLASSE MÉDIA, CONEXÃO ROSQUEADA, DN 15 (1/2"), INSTALADO EM RAMAIS E SUB-RAMAIS DE GÁS - FORNECIMENTO E INSTALAÇÃO. AF_10/2020</v>
          </cell>
          <cell r="C3524" t="str">
            <v>M</v>
          </cell>
          <cell r="D3524">
            <v>28.61</v>
          </cell>
          <cell r="E3524">
            <v>7.21</v>
          </cell>
          <cell r="F3524">
            <v>21.4</v>
          </cell>
          <cell r="G3524">
            <v>0</v>
          </cell>
        </row>
        <row r="3525">
          <cell r="A3525" t="str">
            <v>92688</v>
          </cell>
          <cell r="B3525" t="str">
            <v>TUBO DE AÇO GALVANIZADO COM COSTURA, CLASSE MÉDIA, CONEXÃO ROSQUEADA, DN 20 (3/4"), INSTALADO EM RAMAIS E SUB-RAMAIS DE GÁS - FORNECIMENTO E INSTALAÇÃO. AF_10/2020</v>
          </cell>
          <cell r="C3525" t="str">
            <v>M</v>
          </cell>
          <cell r="D3525">
            <v>40.200000000000003</v>
          </cell>
          <cell r="E3525">
            <v>12.38</v>
          </cell>
          <cell r="F3525">
            <v>27.82</v>
          </cell>
          <cell r="G3525">
            <v>0</v>
          </cell>
        </row>
        <row r="3526">
          <cell r="A3526" t="str">
            <v>92689</v>
          </cell>
          <cell r="B3526" t="str">
            <v>TUBO DE AÇO PRETO SEM COSTURA, CLASSE MÉDIA, CONEXÃO SOLDADA, DN 15 (1/2"), INSTALADO EM RAMAIS E SUB-RAMAIS DE GÁS - FORNECIMENTO E INSTALAÇÃO. AF_10/2020</v>
          </cell>
          <cell r="C3526" t="str">
            <v>M</v>
          </cell>
          <cell r="D3526">
            <v>42.84</v>
          </cell>
          <cell r="E3526">
            <v>7.91</v>
          </cell>
          <cell r="F3526">
            <v>34.93</v>
          </cell>
          <cell r="G3526">
            <v>0</v>
          </cell>
        </row>
        <row r="3527">
          <cell r="A3527" t="str">
            <v>92690</v>
          </cell>
          <cell r="B3527" t="str">
            <v>TUBO DE AÇO PRETO SEM COSTURA, CLASSE MÉDIA, CONEXÃO SOLDADA, DN 20 (3/4"), INSTALADO EM RAMAIS E SUB-RAMAIS DE GÁS - FORNECIMENTO E INSTALAÇÃO. AF_10/2020</v>
          </cell>
          <cell r="C3527" t="str">
            <v>M</v>
          </cell>
          <cell r="D3527">
            <v>61.9</v>
          </cell>
          <cell r="E3527">
            <v>13.62</v>
          </cell>
          <cell r="F3527">
            <v>48.28</v>
          </cell>
          <cell r="G3527">
            <v>0</v>
          </cell>
        </row>
        <row r="3528">
          <cell r="A3528" t="str">
            <v>92691</v>
          </cell>
          <cell r="B3528" t="str">
            <v>TUBO DE AÇO PRETO SEM COSTURA, CLASSE MÉDIA, CONEXÃO SOLDADA, DN 25 (1"), INSTALADO EM RAMAIS  E SUB-RAMAIS DE GÁS - FORNECIMENTO E INSTALAÇÃO. AF_10/2020</v>
          </cell>
          <cell r="C3528" t="str">
            <v>M</v>
          </cell>
          <cell r="D3528">
            <v>83.48</v>
          </cell>
          <cell r="E3528">
            <v>26.57</v>
          </cell>
          <cell r="F3528">
            <v>56.91</v>
          </cell>
          <cell r="G3528">
            <v>0</v>
          </cell>
        </row>
        <row r="3529">
          <cell r="A3529" t="str">
            <v>94462</v>
          </cell>
          <cell r="B3529" t="str">
            <v>TUBO DE AÇO GALVANIZADO COM COSTURA, CLASSE MÉDIA, DN 50 (2), CONEXÃO ROSQUEADA, INSTALADO EM RESERVAÇÃO DE ÁGUA DE EDIFICAÇÃO QUE POSSUA RESERVATÓRIO DE FIBRA/FIBROCIMENTO  FORNECIMENTO E INSTALAÇÃO. AF_06/2016</v>
          </cell>
          <cell r="C3529" t="str">
            <v>M</v>
          </cell>
          <cell r="D3529">
            <v>101.95</v>
          </cell>
          <cell r="E3529">
            <v>24.16</v>
          </cell>
          <cell r="F3529">
            <v>77.790000000000006</v>
          </cell>
          <cell r="G3529">
            <v>0</v>
          </cell>
        </row>
        <row r="3530">
          <cell r="A3530" t="str">
            <v>94463</v>
          </cell>
          <cell r="B3530" t="str">
            <v>TUBO DE AÇO GALVANIZADO COM COSTURA, CLASSE MÉDIA, DN 65 (2 1/2), CONEXÃO ROSQUEADA, INSTALADO EM RESERVAÇÃO DE ÁGUA DE EDIFICAÇÃO QUE POSSUA RESERVATÓRIO DE FIBRA/FIBROCIMENTO  FORNECIMENTO E INSTALAÇÃO. AF_06/2016</v>
          </cell>
          <cell r="C3530" t="str">
            <v>M</v>
          </cell>
          <cell r="D3530">
            <v>119.35</v>
          </cell>
          <cell r="E3530">
            <v>24.16</v>
          </cell>
          <cell r="F3530">
            <v>95.19</v>
          </cell>
          <cell r="G3530">
            <v>0</v>
          </cell>
        </row>
        <row r="3531">
          <cell r="A3531" t="str">
            <v>94464</v>
          </cell>
          <cell r="B3531" t="str">
            <v>TUBO DE AÇO GALVANIZADO COM COSTURA, CLASSE MÉDIA, DN 80 (3), CONEXÃO ROSQUEADA, INSTALADO EM RESERVAÇÃO DE ÁGUA DE EDIFICAÇÃO QUE POSSUA RESERVATÓRIO DE FIBRA/FIBROCIMENTO  FORNECIMENTO E INSTALAÇÃO. AF_06/2016</v>
          </cell>
          <cell r="C3531" t="str">
            <v>M</v>
          </cell>
          <cell r="D3531">
            <v>167.94</v>
          </cell>
          <cell r="E3531">
            <v>30.19</v>
          </cell>
          <cell r="F3531">
            <v>137.75</v>
          </cell>
          <cell r="G3531">
            <v>0</v>
          </cell>
        </row>
        <row r="3532">
          <cell r="A3532" t="str">
            <v>94602</v>
          </cell>
          <cell r="B3532" t="str">
            <v>TUBO EM COBRE RÍGIDO, DN 54 MM, CLASSE E, SEM ISOLAMENTO, INSTALADO EM RESERVAÇÃO DE ÁGUA DE EDIFICAÇÃO QUE POSSUA RESERVATÓRIO DE FIBRA/FIBROCIMENTO  FORNECIMENTO E INSTALAÇÃO. AF_06/2016</v>
          </cell>
          <cell r="C3532" t="str">
            <v>M</v>
          </cell>
          <cell r="D3532">
            <v>213.09</v>
          </cell>
          <cell r="E3532">
            <v>28.39</v>
          </cell>
          <cell r="F3532">
            <v>184.7</v>
          </cell>
          <cell r="G3532">
            <v>0</v>
          </cell>
        </row>
        <row r="3533">
          <cell r="A3533" t="str">
            <v>94603</v>
          </cell>
          <cell r="B3533" t="str">
            <v>TUBO EM COBRE RÍGIDO, DN 66 MM, CLASSE E, SEM ISOLAMENTO, INSTALADO EM RESERVAÇÃO DE ÁGUA DE EDIFICAÇÃO QUE POSSUA RESERVATÓRIO DE FIBRA/FIBROCIMENTO  FORNECIMENTO E INSTALAÇÃO. AF_06/2016</v>
          </cell>
          <cell r="C3533" t="str">
            <v>M</v>
          </cell>
          <cell r="D3533">
            <v>285.89</v>
          </cell>
          <cell r="E3533">
            <v>28.38</v>
          </cell>
          <cell r="F3533">
            <v>257.51</v>
          </cell>
          <cell r="G3533">
            <v>0</v>
          </cell>
        </row>
        <row r="3534">
          <cell r="A3534" t="str">
            <v>94604</v>
          </cell>
          <cell r="B3534" t="str">
            <v>TUBO EM COBRE RÍGIDO, DN 79 MM, CLASSE E, SEM ISOLAMENTO, INSTALADO EM RESERVAÇÃO DE ÁGUA DE EDIFICAÇÃO QUE POSSUA RESERVATÓRIO DE FIBRA/FIBROCIMENTO  FORNECIMENTO E INSTALAÇÃO. AF_06/2016</v>
          </cell>
          <cell r="C3534" t="str">
            <v>M</v>
          </cell>
          <cell r="D3534">
            <v>390.27</v>
          </cell>
          <cell r="E3534">
            <v>30.94</v>
          </cell>
          <cell r="F3534">
            <v>359.33</v>
          </cell>
          <cell r="G3534">
            <v>0</v>
          </cell>
        </row>
        <row r="3535">
          <cell r="A3535" t="str">
            <v>94605</v>
          </cell>
          <cell r="B3535" t="str">
            <v>TUBO EM COBRE RÍGIDO, DN 104 MM, CLASSE E, SEM ISOLAMENTO, INSTALADO EM RESERVAÇÃO DE ÁGUA DE EDIFICAÇÃO QUE POSSUA RESERVATÓRIO DE FIBRA/FIBROCIMENTO  FORNECIMENTO E INSTALAÇÃO. AF_06/2016</v>
          </cell>
          <cell r="C3535" t="str">
            <v>M</v>
          </cell>
          <cell r="D3535">
            <v>557.38</v>
          </cell>
          <cell r="E3535">
            <v>30.94</v>
          </cell>
          <cell r="F3535">
            <v>526.44000000000005</v>
          </cell>
          <cell r="G3535">
            <v>0</v>
          </cell>
        </row>
        <row r="3536">
          <cell r="A3536" t="str">
            <v>94648</v>
          </cell>
          <cell r="B3536" t="str">
            <v>TUBO, PVC, SOLDÁVEL, DN  25 MM, INSTALADO EM RESERVAÇÃO DE ÁGUA DE EDIFICAÇÃO QUE POSSUA RESERVATÓRIO DE FIBRA/FIBROCIMENTO   FORNECIMENTO E INSTALAÇÃO. AF_06/2016</v>
          </cell>
          <cell r="C3536" t="str">
            <v>M</v>
          </cell>
          <cell r="D3536">
            <v>11.68</v>
          </cell>
          <cell r="E3536">
            <v>5.55</v>
          </cell>
          <cell r="F3536">
            <v>6.13</v>
          </cell>
          <cell r="G3536">
            <v>0</v>
          </cell>
        </row>
        <row r="3537">
          <cell r="A3537" t="str">
            <v>94649</v>
          </cell>
          <cell r="B3537" t="str">
            <v>TUBO, PVC, SOLDÁVEL, DN 32 MM, INSTALADO EM RESERVAÇÃO DE ÁGUA DE EDIFICAÇÃO QUE POSSUA RESERVATÓRIO DE FIBRA/FIBROCIMENTO   FORNECIMENTO E INSTALAÇÃO. AF_06/2016</v>
          </cell>
          <cell r="C3537" t="str">
            <v>M</v>
          </cell>
          <cell r="D3537">
            <v>17.309999999999999</v>
          </cell>
          <cell r="E3537">
            <v>5.54</v>
          </cell>
          <cell r="F3537">
            <v>11.77</v>
          </cell>
          <cell r="G3537">
            <v>0</v>
          </cell>
        </row>
        <row r="3538">
          <cell r="A3538" t="str">
            <v>94650</v>
          </cell>
          <cell r="B3538" t="str">
            <v>TUBO, PVC, SOLDÁVEL, DN 40 MM, INSTALADO EM RESERVAÇÃO DE ÁGUA DE EDIFICAÇÃO QUE POSSUA RESERVATÓRIO DE FIBRA/FIBROCIMENTO   FORNECIMENTO E INSTALAÇÃO. AF_06/2016</v>
          </cell>
          <cell r="C3538" t="str">
            <v>M</v>
          </cell>
          <cell r="D3538">
            <v>25.93</v>
          </cell>
          <cell r="E3538">
            <v>7.86</v>
          </cell>
          <cell r="F3538">
            <v>18.07</v>
          </cell>
          <cell r="G3538">
            <v>0</v>
          </cell>
        </row>
        <row r="3539">
          <cell r="A3539" t="str">
            <v>94651</v>
          </cell>
          <cell r="B3539" t="str">
            <v>TUBO, PVC, SOLDÁVEL, DN 50 MM, INSTALADO EM RESERVAÇÃO DE ÁGUA DE EDIFICAÇÃO QUE POSSUA RESERVATÓRIO DE FIBRA/FIBROCIMENTO   FORNECIMENTO E INSTALAÇÃO. AF_06/2016</v>
          </cell>
          <cell r="C3539" t="str">
            <v>M</v>
          </cell>
          <cell r="D3539">
            <v>27.5</v>
          </cell>
          <cell r="E3539">
            <v>7.86</v>
          </cell>
          <cell r="F3539">
            <v>19.64</v>
          </cell>
          <cell r="G3539">
            <v>0</v>
          </cell>
        </row>
        <row r="3540">
          <cell r="A3540" t="str">
            <v>94652</v>
          </cell>
          <cell r="B3540" t="str">
            <v>TUBO, PVC, SOLDÁVEL, DN 60 MM, INSTALADO EM RESERVAÇÃO DE ÁGUA DE EDIFICAÇÃO QUE POSSUA RESERVATÓRIO DE FIBRA/FIBROCIMENTO   FORNECIMENTO E INSTALAÇÃO. AF_06/2016</v>
          </cell>
          <cell r="C3540" t="str">
            <v>M</v>
          </cell>
          <cell r="D3540">
            <v>44.03</v>
          </cell>
          <cell r="E3540">
            <v>12.78</v>
          </cell>
          <cell r="F3540">
            <v>31.25</v>
          </cell>
          <cell r="G3540">
            <v>0</v>
          </cell>
        </row>
        <row r="3541">
          <cell r="A3541" t="str">
            <v>94653</v>
          </cell>
          <cell r="B3541" t="str">
            <v>TUBO, PVC, SOLDÁVEL, DN 75 MM, INSTALADO EM RESERVAÇÃO DE ÁGUA DE EDIFICAÇÃO QUE POSSUA RESERVATÓRIO DE FIBRA/FIBROCIMENTO   FORNECIMENTO E INSTALAÇÃO. AF_06/2016</v>
          </cell>
          <cell r="C3541" t="str">
            <v>M</v>
          </cell>
          <cell r="D3541">
            <v>62.58</v>
          </cell>
          <cell r="E3541">
            <v>12.77</v>
          </cell>
          <cell r="F3541">
            <v>49.81</v>
          </cell>
          <cell r="G3541">
            <v>0</v>
          </cell>
        </row>
        <row r="3542">
          <cell r="A3542" t="str">
            <v>94654</v>
          </cell>
          <cell r="B3542" t="str">
            <v>TUBO, PVC, SOLDÁVEL, DN 85 MM, INSTALADO EM RESERVAÇÃO DE ÁGUA DE EDIFICAÇÃO QUE POSSUA RESERVATÓRIO DE FIBRA/FIBROCIMENTO   FORNECIMENTO E INSTALAÇÃO. AF_06/2016</v>
          </cell>
          <cell r="C3542" t="str">
            <v>M</v>
          </cell>
          <cell r="D3542">
            <v>89.56</v>
          </cell>
          <cell r="E3542">
            <v>22.41</v>
          </cell>
          <cell r="F3542">
            <v>67.150000000000006</v>
          </cell>
          <cell r="G3542">
            <v>0</v>
          </cell>
        </row>
        <row r="3543">
          <cell r="A3543" t="str">
            <v>94655</v>
          </cell>
          <cell r="B3543" t="str">
            <v>TUBO, PVC, SOLDÁVEL, DN 110 MM, INSTALADO EM RESERVAÇÃO DE ÁGUA DE EDIFICAÇÃO QUE POSSUA RESERVATÓRIO DE FIBRA/FIBROCIMENTO   FORNECIMENTO E INSTALAÇÃO. AF_06/2016</v>
          </cell>
          <cell r="C3543" t="str">
            <v>M</v>
          </cell>
          <cell r="D3543">
            <v>124.52</v>
          </cell>
          <cell r="E3543">
            <v>22.4</v>
          </cell>
          <cell r="F3543">
            <v>102.12</v>
          </cell>
          <cell r="G3543">
            <v>0</v>
          </cell>
        </row>
        <row r="3544">
          <cell r="A3544" t="str">
            <v>94716</v>
          </cell>
          <cell r="B3544" t="str">
            <v>TUBO, CPVC, SOLDÁVEL, DN 22 MM, INSTALADO EM RESERVAÇÃO DE ÁGUA DE EDIFICAÇÃO QUE POSSUA RESERVATÓRIO DE FIBRA/FIBROCIMENTO  FORNECIMENTO E INSTALAÇÃO. AF_06/2016</v>
          </cell>
          <cell r="C3544" t="str">
            <v>M</v>
          </cell>
          <cell r="D3544">
            <v>25.97</v>
          </cell>
          <cell r="E3544">
            <v>5.16</v>
          </cell>
          <cell r="F3544">
            <v>20.81</v>
          </cell>
          <cell r="G3544">
            <v>0</v>
          </cell>
        </row>
        <row r="3545">
          <cell r="A3545" t="str">
            <v>94717</v>
          </cell>
          <cell r="B3545" t="str">
            <v>TUBO, CPVC, SOLDÁVEL, DN 28 MM, INSTALADO EM RESERVAÇÃO DE ÁGUA DE EDIFICAÇÃO QUE POSSUA RESERVATÓRIO DE FIBRA/FIBROCIMENTO  FORNECIMENTO E INSTALAÇÃO. AF_06/2016</v>
          </cell>
          <cell r="C3545" t="str">
            <v>M</v>
          </cell>
          <cell r="D3545">
            <v>40.14</v>
          </cell>
          <cell r="E3545">
            <v>5.16</v>
          </cell>
          <cell r="F3545">
            <v>34.979999999999997</v>
          </cell>
          <cell r="G3545">
            <v>0</v>
          </cell>
        </row>
        <row r="3546">
          <cell r="A3546" t="str">
            <v>94718</v>
          </cell>
          <cell r="B3546" t="str">
            <v>TUBO, CPVC, SOLDÁVEL, DN 35 MM, INSTALADO EM RESERVAÇÃO DE ÁGUA DE EDIFICAÇÃO QUE POSSUA RESERVATÓRIO DE FIBRA/FIBROCIMENTO  FORNECIMENTO E INSTALAÇÃO. AF_06/2016</v>
          </cell>
          <cell r="C3546" t="str">
            <v>M</v>
          </cell>
          <cell r="D3546">
            <v>51.94</v>
          </cell>
          <cell r="E3546">
            <v>6.82</v>
          </cell>
          <cell r="F3546">
            <v>45.12</v>
          </cell>
          <cell r="G3546">
            <v>0</v>
          </cell>
        </row>
        <row r="3547">
          <cell r="A3547" t="str">
            <v>94719</v>
          </cell>
          <cell r="B3547" t="str">
            <v>TUBO, CPVC, SOLDÁVEL, DN 42 MM, INSTALADO EM RESERVAÇÃO DE ÁGUA DE EDIFICAÇÃO QUE POSSUA RESERVATÓRIO DE FIBRA/FIBROCIMENTO  FORNECIMENTO E INSTALAÇÃO. AF_06/2016</v>
          </cell>
          <cell r="C3547" t="str">
            <v>M</v>
          </cell>
          <cell r="D3547">
            <v>66.680000000000007</v>
          </cell>
          <cell r="E3547">
            <v>6.81</v>
          </cell>
          <cell r="F3547">
            <v>59.87</v>
          </cell>
          <cell r="G3547">
            <v>0</v>
          </cell>
        </row>
        <row r="3548">
          <cell r="A3548" t="str">
            <v>94720</v>
          </cell>
          <cell r="B3548" t="str">
            <v>TUBO, CPVC, SOLDÁVEL, DN 54 MM, INSTALADO EM RESERVAÇÃO DE ÁGUA DE EDIFICAÇÃO QUE POSSUA RESERVATÓRIO DE FIBRA/FIBROCIMENTO  FORNECIMENTO E INSTALAÇÃO. AF_06/2016</v>
          </cell>
          <cell r="C3548" t="str">
            <v>M</v>
          </cell>
          <cell r="D3548">
            <v>97.26</v>
          </cell>
          <cell r="E3548">
            <v>11.8</v>
          </cell>
          <cell r="F3548">
            <v>85.46</v>
          </cell>
          <cell r="G3548">
            <v>0</v>
          </cell>
        </row>
        <row r="3549">
          <cell r="A3549" t="str">
            <v>94721</v>
          </cell>
          <cell r="B3549" t="str">
            <v>TUBO, CPVC, SOLDÁVEL, DN 73 MM, INSTALADO EM RESERVAÇÃO DE ÁGUA DE EDIFICAÇÃO QUE POSSUA RESERVATÓRIO DE FIBRA/FIBROCIMENTO  FORNECIMENTO E INSTALAÇÃO. AF_06/2016</v>
          </cell>
          <cell r="C3549" t="str">
            <v>M</v>
          </cell>
          <cell r="D3549">
            <v>148.28</v>
          </cell>
          <cell r="E3549">
            <v>11.8</v>
          </cell>
          <cell r="F3549">
            <v>136.47999999999999</v>
          </cell>
          <cell r="G3549">
            <v>0</v>
          </cell>
        </row>
        <row r="3550">
          <cell r="A3550" t="str">
            <v>94722</v>
          </cell>
          <cell r="B3550" t="str">
            <v>TUBO, CPVC, SOLDÁVEL, DN 89 MM, INSTALADO EM RESERVAÇÃO DE ÁGUA DE EDIFICAÇÃO QUE POSSUA RESERVATÓRIO DE FIBRA/FIBROCIMENTO  FORNECIMENTO E INSTALAÇÃO. AF_06/2016</v>
          </cell>
          <cell r="C3550" t="str">
            <v>M</v>
          </cell>
          <cell r="D3550">
            <v>256.27</v>
          </cell>
          <cell r="E3550">
            <v>23.94</v>
          </cell>
          <cell r="F3550">
            <v>232.33</v>
          </cell>
          <cell r="G3550">
            <v>0</v>
          </cell>
        </row>
        <row r="3551">
          <cell r="A3551" t="str">
            <v>94723</v>
          </cell>
          <cell r="B3551" t="str">
            <v>TUBO, CPVC, SOLDÁVEL, DN 114 MM, INSTALADO EM RESERVAÇÃO DE ÁGUA DE EDIFICAÇÃO QUE POSSUA RESERVATÓRIO DE FIBRA/FIBROCIMENTO  FORNECIMENTO E INSTALAÇÃO. AF_06/2016</v>
          </cell>
          <cell r="C3551" t="str">
            <v>M</v>
          </cell>
          <cell r="D3551">
            <v>461.08</v>
          </cell>
          <cell r="E3551">
            <v>23.94</v>
          </cell>
          <cell r="F3551">
            <v>437.14</v>
          </cell>
          <cell r="G3551">
            <v>0</v>
          </cell>
        </row>
        <row r="3552">
          <cell r="A3552" t="str">
            <v>95697</v>
          </cell>
          <cell r="B3552" t="str">
            <v>TUBO DE AÇO PRETO SEM COSTURA, CONEXÃO SOLDADA, DN 40 (1 1/2"), INSTALADO EM REDE DE ALIMENTAÇÃO PARA HIDRANTE - FORNECIMENTO E INSTALAÇÃO. AF_10/2020</v>
          </cell>
          <cell r="C3552" t="str">
            <v>M</v>
          </cell>
          <cell r="D3552">
            <v>81.040000000000006</v>
          </cell>
          <cell r="E3552">
            <v>5.54</v>
          </cell>
          <cell r="F3552">
            <v>75.5</v>
          </cell>
          <cell r="G3552">
            <v>0</v>
          </cell>
        </row>
        <row r="3553">
          <cell r="A3553" t="str">
            <v>96635</v>
          </cell>
          <cell r="B3553" t="str">
            <v>TUBO, PPR, DN 25, CLASSE PN 20,  INSTALADO EM RAMAL OU SUB-RAMAL DE ÁGUA   FORNECIMENTO E INSTALAÇÃO. AF_08/2022</v>
          </cell>
          <cell r="C3553" t="str">
            <v>M</v>
          </cell>
          <cell r="D3553">
            <v>41.12</v>
          </cell>
          <cell r="E3553">
            <v>22.44</v>
          </cell>
          <cell r="F3553">
            <v>18.39</v>
          </cell>
          <cell r="G3553">
            <v>0.08</v>
          </cell>
        </row>
        <row r="3554">
          <cell r="A3554" t="str">
            <v>96636</v>
          </cell>
          <cell r="B3554" t="str">
            <v>TUBO, PPR, DN 25, CLASSE PN 25 INSTALADO EM RAMAL OU SUB-RAMAL DE ÁGUA   FORNECIMENTO E INSTALAÇÃO. AF_08/2022</v>
          </cell>
          <cell r="C3554" t="str">
            <v>M</v>
          </cell>
          <cell r="D3554">
            <v>43.55</v>
          </cell>
          <cell r="E3554">
            <v>23.11</v>
          </cell>
          <cell r="F3554">
            <v>20.14</v>
          </cell>
          <cell r="G3554">
            <v>0.09</v>
          </cell>
        </row>
        <row r="3555">
          <cell r="A3555" t="str">
            <v>96644</v>
          </cell>
          <cell r="B3555" t="str">
            <v>TUBO, PPR, DN 25, CLASSE PN 20,  INSTALADO EM RAMAL DE DISTRIBUIÇÃO DE ÁGUA   FORNECIMENTO E INSTALAÇÃO. AF_08/2022</v>
          </cell>
          <cell r="C3555" t="str">
            <v>M</v>
          </cell>
          <cell r="D3555">
            <v>22.07</v>
          </cell>
          <cell r="E3555">
            <v>7.13</v>
          </cell>
          <cell r="F3555">
            <v>14.88</v>
          </cell>
          <cell r="G3555">
            <v>0</v>
          </cell>
        </row>
        <row r="3556">
          <cell r="A3556" t="str">
            <v>96645</v>
          </cell>
          <cell r="B3556" t="str">
            <v>TUBO, PPR, DN 32, CLASSE PN 12,  INSTALADO EM RAMAL DE DISTRIBUIÇÃO DE ÁGUA   FORNECIMENTO E INSTALAÇÃO. AF_08/2022</v>
          </cell>
          <cell r="C3556" t="str">
            <v>M</v>
          </cell>
          <cell r="D3556">
            <v>19.61</v>
          </cell>
          <cell r="E3556">
            <v>7.05</v>
          </cell>
          <cell r="F3556">
            <v>12.5</v>
          </cell>
          <cell r="G3556">
            <v>0</v>
          </cell>
        </row>
        <row r="3557">
          <cell r="A3557" t="str">
            <v>96646</v>
          </cell>
          <cell r="B3557" t="str">
            <v>TUBO, PPR, DN 40, CLASSE PN 12,  INSTALADO EM RAMAL DE DISTRIBUIÇÃO DE ÁGUA   FORNECIMENTO E INSTALAÇÃO. AF_08/2022</v>
          </cell>
          <cell r="C3557" t="str">
            <v>M</v>
          </cell>
          <cell r="D3557">
            <v>23.9</v>
          </cell>
          <cell r="E3557">
            <v>7.46</v>
          </cell>
          <cell r="F3557">
            <v>16.38</v>
          </cell>
          <cell r="G3557">
            <v>0</v>
          </cell>
        </row>
        <row r="3558">
          <cell r="A3558" t="str">
            <v>96647</v>
          </cell>
          <cell r="B3558" t="str">
            <v>TUBO, PPR, DN 25, CLASSE PN 25,  INSTALADO EM RAMAL DE DISTRIBUIÇÃO DE ÁGUA   FORNECIMENTO E INSTALAÇÃO. AF_08/2022</v>
          </cell>
          <cell r="C3558" t="str">
            <v>M</v>
          </cell>
          <cell r="D3558">
            <v>23.93</v>
          </cell>
          <cell r="E3558">
            <v>7.34</v>
          </cell>
          <cell r="F3558">
            <v>16.53</v>
          </cell>
          <cell r="G3558">
            <v>0</v>
          </cell>
        </row>
        <row r="3559">
          <cell r="A3559" t="str">
            <v>96648</v>
          </cell>
          <cell r="B3559" t="str">
            <v>TUBO, PPR, DN 32, CLASSE PN 25,  INSTALADO EM RAMAL DE DISTRIBUIÇÃO DE ÁGUA   FORNECIMENTO E INSTALAÇÃO. AF_08/2022</v>
          </cell>
          <cell r="C3559" t="str">
            <v>M</v>
          </cell>
          <cell r="D3559">
            <v>29.41</v>
          </cell>
          <cell r="E3559">
            <v>7.71</v>
          </cell>
          <cell r="F3559">
            <v>21.62</v>
          </cell>
          <cell r="G3559">
            <v>0.01</v>
          </cell>
        </row>
        <row r="3560">
          <cell r="A3560" t="str">
            <v>96649</v>
          </cell>
          <cell r="B3560" t="str">
            <v>TUBO, PPR, DN 40, CLASSE PN 25,  INSTALADO EM RAMAL DE DISTRIBUIÇÃO DE ÁGUA   FORNECIMENTO E INSTALAÇÃO. AF_08/2022</v>
          </cell>
          <cell r="C3560" t="str">
            <v>M</v>
          </cell>
          <cell r="D3560">
            <v>38.75</v>
          </cell>
          <cell r="E3560">
            <v>8.15</v>
          </cell>
          <cell r="F3560">
            <v>30.52</v>
          </cell>
          <cell r="G3560">
            <v>0.01</v>
          </cell>
        </row>
        <row r="3561">
          <cell r="A3561" t="str">
            <v>96668</v>
          </cell>
          <cell r="B3561" t="str">
            <v>TUBO, PPR, DN 25, CLASSE PN 20,  INSTALADO EM PRUMADA DE ÁGUA   FORNECIMENTO E INSTALAÇÃO. AF_08/2022</v>
          </cell>
          <cell r="C3561" t="str">
            <v>M</v>
          </cell>
          <cell r="D3561">
            <v>16.989999999999998</v>
          </cell>
          <cell r="E3561">
            <v>3.05</v>
          </cell>
          <cell r="F3561">
            <v>13.92</v>
          </cell>
          <cell r="G3561">
            <v>0</v>
          </cell>
        </row>
        <row r="3562">
          <cell r="A3562" t="str">
            <v>96669</v>
          </cell>
          <cell r="B3562" t="str">
            <v>TUBO, PPR, DN 32, CLASSE PN 12,  INSTALADO EM PRUMADA DE ÁGUA   FORNECIMENTO E INSTALAÇÃO. AF_08/2022</v>
          </cell>
          <cell r="C3562" t="str">
            <v>M</v>
          </cell>
          <cell r="D3562">
            <v>16.91</v>
          </cell>
          <cell r="E3562">
            <v>4.8899999999999997</v>
          </cell>
          <cell r="F3562">
            <v>11.98</v>
          </cell>
          <cell r="G3562">
            <v>0</v>
          </cell>
        </row>
        <row r="3563">
          <cell r="A3563" t="str">
            <v>96670</v>
          </cell>
          <cell r="B3563" t="str">
            <v>TUBO, PPR, DN 40, CLASSE PN 12,  INSTALADO EM PRUMADA DE ÁGUA   FORNECIMENTO E INSTALAÇÃO. AF_08/2022</v>
          </cell>
          <cell r="C3563" t="str">
            <v>M</v>
          </cell>
          <cell r="D3563">
            <v>21.95</v>
          </cell>
          <cell r="E3563">
            <v>5.89</v>
          </cell>
          <cell r="F3563">
            <v>16.010000000000002</v>
          </cell>
          <cell r="G3563">
            <v>0</v>
          </cell>
        </row>
        <row r="3564">
          <cell r="A3564" t="str">
            <v>96671</v>
          </cell>
          <cell r="B3564" t="str">
            <v>TUBO, PPR, DN 50, CLASSE PN 12,  INSTALADO EM PRUMADA DE ÁGUA   FORNECIMENTO E INSTALAÇÃO. AF_08/2022</v>
          </cell>
          <cell r="C3564" t="str">
            <v>M</v>
          </cell>
          <cell r="D3564">
            <v>33.07</v>
          </cell>
          <cell r="E3564">
            <v>7.15</v>
          </cell>
          <cell r="F3564">
            <v>25.86</v>
          </cell>
          <cell r="G3564">
            <v>0</v>
          </cell>
        </row>
        <row r="3565">
          <cell r="A3565" t="str">
            <v>96672</v>
          </cell>
          <cell r="B3565" t="str">
            <v>TUBO, PPR, DN 63, CLASSE PN 12,  INSTALADO EM PRUMADA DE ÁGUA   FORNECIMENTO E INSTALAÇÃO. AF_08/2022</v>
          </cell>
          <cell r="C3565" t="str">
            <v>M</v>
          </cell>
          <cell r="D3565">
            <v>50.18</v>
          </cell>
          <cell r="E3565">
            <v>8.77</v>
          </cell>
          <cell r="F3565">
            <v>41.31</v>
          </cell>
          <cell r="G3565">
            <v>0.02</v>
          </cell>
        </row>
        <row r="3566">
          <cell r="A3566" t="str">
            <v>96673</v>
          </cell>
          <cell r="B3566" t="str">
            <v>TUBO, PPR, DN 75, CLASSE PN 12,  INSTALADO EM PRUMADA DE ÁGUA   FORNECIMENTO E INSTALAÇÃO. AF_08/2022</v>
          </cell>
          <cell r="C3566" t="str">
            <v>M</v>
          </cell>
          <cell r="D3566">
            <v>63.21</v>
          </cell>
          <cell r="E3566">
            <v>10.28</v>
          </cell>
          <cell r="F3566">
            <v>52.77</v>
          </cell>
          <cell r="G3566">
            <v>0.03</v>
          </cell>
        </row>
        <row r="3567">
          <cell r="A3567" t="str">
            <v>96674</v>
          </cell>
          <cell r="B3567" t="str">
            <v>TUBO, PPR, DN 90, CLASSE PN 12,  INSTALADO EM PRUMADA DE ÁGUA   FORNECIMENTO E INSTALAÇÃO. AF_08/2022</v>
          </cell>
          <cell r="C3567" t="str">
            <v>M</v>
          </cell>
          <cell r="D3567">
            <v>101.77</v>
          </cell>
          <cell r="E3567">
            <v>12.14</v>
          </cell>
          <cell r="F3567">
            <v>89.43</v>
          </cell>
          <cell r="G3567">
            <v>0.05</v>
          </cell>
        </row>
        <row r="3568">
          <cell r="A3568" t="str">
            <v>96675</v>
          </cell>
          <cell r="B3568" t="str">
            <v>TUBO, PPR, DN 110, CLASSE PN 12,  INSTALADO EM PRUMADA DE ÁGUA   FORNECIMENTO E INSTALAÇÃO. AF_08/2022</v>
          </cell>
          <cell r="C3568" t="str">
            <v>M</v>
          </cell>
          <cell r="D3568">
            <v>147.69</v>
          </cell>
          <cell r="E3568">
            <v>14.67</v>
          </cell>
          <cell r="F3568">
            <v>132.77000000000001</v>
          </cell>
          <cell r="G3568">
            <v>7.0000000000000007E-2</v>
          </cell>
        </row>
        <row r="3569">
          <cell r="A3569" t="str">
            <v>96676</v>
          </cell>
          <cell r="B3569" t="str">
            <v>TUBO, PPR, DN 25, CLASSE PN 25,  INSTALADO EM PRUMADA DE ÁGUA   FORNECIMENTO E INSTALAÇÃO. AF_08/2022</v>
          </cell>
          <cell r="C3569" t="str">
            <v>M</v>
          </cell>
          <cell r="D3569">
            <v>21.61</v>
          </cell>
          <cell r="E3569">
            <v>5.47</v>
          </cell>
          <cell r="F3569">
            <v>16.09</v>
          </cell>
          <cell r="G3569">
            <v>0</v>
          </cell>
        </row>
        <row r="3570">
          <cell r="A3570" t="str">
            <v>96677</v>
          </cell>
          <cell r="B3570" t="str">
            <v>TUBO, PPR, DN 32, CLASSE PN 25,  INSTALADO EM PRUMADA DE ÁGUA   FORNECIMENTO E INSTALAÇÃO. AF_08/2022</v>
          </cell>
          <cell r="C3570" t="str">
            <v>M</v>
          </cell>
          <cell r="D3570">
            <v>28.11</v>
          </cell>
          <cell r="E3570">
            <v>6.66</v>
          </cell>
          <cell r="F3570">
            <v>21.39</v>
          </cell>
          <cell r="G3570">
            <v>0</v>
          </cell>
        </row>
        <row r="3571">
          <cell r="A3571" t="str">
            <v>96678</v>
          </cell>
          <cell r="B3571" t="str">
            <v>TUBO, PPR, DN 40, CLASSE PN 25,  INSTALADO EM PRUMADA DE ÁGUA   FORNECIMENTO E INSTALAÇÃO. AF_08/2022</v>
          </cell>
          <cell r="C3571" t="str">
            <v>M</v>
          </cell>
          <cell r="D3571">
            <v>38.61</v>
          </cell>
          <cell r="E3571">
            <v>8.0299999999999994</v>
          </cell>
          <cell r="F3571">
            <v>30.5</v>
          </cell>
          <cell r="G3571">
            <v>0.01</v>
          </cell>
        </row>
        <row r="3572">
          <cell r="A3572" t="str">
            <v>96679</v>
          </cell>
          <cell r="B3572" t="str">
            <v>TUBO, PPR, DN 50, CLASSE PN 25,  INSTALADO EM PRUMADA DE ÁGUA   FORNECIMENTO E INSTALAÇÃO. AF_08/2022</v>
          </cell>
          <cell r="C3572" t="str">
            <v>M</v>
          </cell>
          <cell r="D3572">
            <v>57.34</v>
          </cell>
          <cell r="E3572">
            <v>9.75</v>
          </cell>
          <cell r="F3572">
            <v>47.48</v>
          </cell>
          <cell r="G3572">
            <v>0.02</v>
          </cell>
        </row>
        <row r="3573">
          <cell r="A3573" t="str">
            <v>96680</v>
          </cell>
          <cell r="B3573" t="str">
            <v>TUBO, PPR, DN 63, CLASSE PN 25,  INSTALADO EM PRUMADA DE ÁGUA   FORNECIMENTO E INSTALAÇÃO. AF_08/2022</v>
          </cell>
          <cell r="C3573" t="str">
            <v>M</v>
          </cell>
          <cell r="D3573">
            <v>94.46</v>
          </cell>
          <cell r="E3573">
            <v>11.96</v>
          </cell>
          <cell r="F3573">
            <v>82.36</v>
          </cell>
          <cell r="G3573">
            <v>0.03</v>
          </cell>
        </row>
        <row r="3574">
          <cell r="A3574" t="str">
            <v>96681</v>
          </cell>
          <cell r="B3574" t="str">
            <v>TUBO, PPR, DN 75, CLASSE PN 25,  INSTALADO EM PRUMADA DE ÁGUA   FORNECIMENTO E INSTALAÇÃO. AF_08/2022</v>
          </cell>
          <cell r="C3574" t="str">
            <v>M</v>
          </cell>
          <cell r="D3574">
            <v>126.91</v>
          </cell>
          <cell r="E3574">
            <v>14.01</v>
          </cell>
          <cell r="F3574">
            <v>112.66</v>
          </cell>
          <cell r="G3574">
            <v>7.0000000000000007E-2</v>
          </cell>
        </row>
        <row r="3575">
          <cell r="A3575" t="str">
            <v>96682</v>
          </cell>
          <cell r="B3575" t="str">
            <v>TUBO, PPR, DN 90, CLASSE PN 25,  INSTALADO EM PRUMADA DE ÁGUA   FORNECIMENTO E INSTALAÇÃO. AF_08/2022</v>
          </cell>
          <cell r="C3575" t="str">
            <v>M</v>
          </cell>
          <cell r="D3575">
            <v>208.81</v>
          </cell>
          <cell r="E3575">
            <v>16.579999999999998</v>
          </cell>
          <cell r="F3575">
            <v>191.93</v>
          </cell>
          <cell r="G3575">
            <v>0.09</v>
          </cell>
        </row>
        <row r="3576">
          <cell r="A3576" t="str">
            <v>96683</v>
          </cell>
          <cell r="B3576" t="str">
            <v>TUBO, PPR, DN 110, CLASSE PN 25,  INSTALADO EM PRUMADA DE ÁGUA   FORNECIMENTO E INSTALAÇÃO. AF_08/2022</v>
          </cell>
          <cell r="C3576" t="str">
            <v>M</v>
          </cell>
          <cell r="D3576">
            <v>286.37</v>
          </cell>
          <cell r="E3576">
            <v>20.010000000000002</v>
          </cell>
          <cell r="F3576">
            <v>266.01</v>
          </cell>
          <cell r="G3576">
            <v>0.1</v>
          </cell>
        </row>
        <row r="3577">
          <cell r="A3577" t="str">
            <v>96718</v>
          </cell>
          <cell r="B3577" t="str">
            <v>TUBO, PPR, DN 20, CLASSE PN 20,  INSTALADO EM RESERVAÇÃO DE ÁGUA DE EDIFICAÇÃO QUE POSSUA RESERVATÓRIO DE FIBRA/FIBROCIMENTO  FORNECIMENTO E INSTALAÇÃO. AF_06/2016</v>
          </cell>
          <cell r="C3577" t="str">
            <v>M</v>
          </cell>
          <cell r="D3577">
            <v>9.74</v>
          </cell>
          <cell r="E3577">
            <v>0.28000000000000003</v>
          </cell>
          <cell r="F3577">
            <v>9.4600000000000009</v>
          </cell>
          <cell r="G3577">
            <v>0</v>
          </cell>
        </row>
        <row r="3578">
          <cell r="A3578" t="str">
            <v>96719</v>
          </cell>
          <cell r="B3578" t="str">
            <v>TUBO, PPR, DN 25, CLASSE PN 20,  INSTALADO EM RESERVAÇÃO DE ÁGUA DE EDIFICAÇÃO QUE POSSUA RESERVATÓRIO DE FIBRA/FIBROCIMENTO  FORNECIMENTO E INSTALAÇÃO. AF_06/2016</v>
          </cell>
          <cell r="C3578" t="str">
            <v>M</v>
          </cell>
          <cell r="D3578">
            <v>19.440000000000001</v>
          </cell>
          <cell r="E3578">
            <v>5.45</v>
          </cell>
          <cell r="F3578">
            <v>13.99</v>
          </cell>
          <cell r="G3578">
            <v>0</v>
          </cell>
        </row>
        <row r="3579">
          <cell r="A3579" t="str">
            <v>96720</v>
          </cell>
          <cell r="B3579" t="str">
            <v>TUBO, PPR, DN 32, CLASSE PN 12,  INSTALADO EM RESERVAÇÃO DE ÁGUA DE EDIFICAÇÃO QUE POSSUA RESERVATÓRIO DE FIBRA/FIBROCIMENTO  FORNECIMENTO E INSTALAÇÃO. AF_06/2016</v>
          </cell>
          <cell r="C3579" t="str">
            <v>M</v>
          </cell>
          <cell r="D3579">
            <v>18.2</v>
          </cell>
          <cell r="E3579">
            <v>6.38</v>
          </cell>
          <cell r="F3579">
            <v>11.82</v>
          </cell>
          <cell r="G3579">
            <v>0</v>
          </cell>
        </row>
        <row r="3580">
          <cell r="A3580" t="str">
            <v>96721</v>
          </cell>
          <cell r="B3580" t="str">
            <v>TUBO, PPR, DN 40, CLASSE PN 12,  INSTALADO EM RESERVAÇÃO DE ÁGUA DE EDIFICAÇÃO QUE POSSUA RESERVATÓRIO DE FIBRA/FIBROCIMENTO  FORNECIMENTO E INSTALAÇÃO. AF_06/2016</v>
          </cell>
          <cell r="C3580" t="str">
            <v>M</v>
          </cell>
          <cell r="D3580">
            <v>21.81</v>
          </cell>
          <cell r="E3580">
            <v>6.38</v>
          </cell>
          <cell r="F3580">
            <v>15.43</v>
          </cell>
          <cell r="G3580">
            <v>0</v>
          </cell>
        </row>
        <row r="3581">
          <cell r="A3581" t="str">
            <v>96722</v>
          </cell>
          <cell r="B3581" t="str">
            <v>TUBO, PPR, DN 50, CLASSE PN 12,  INSTALADO EM RESERVAÇÃO DE ÁGUA DE EDIFICAÇÃO QUE POSSUA RESERVATÓRIO DE FIBRA/FIBROCIMENTO  FORNECIMENTO E INSTALAÇÃO. AF_06/2016</v>
          </cell>
          <cell r="C3581" t="str">
            <v>M</v>
          </cell>
          <cell r="D3581">
            <v>34.83</v>
          </cell>
          <cell r="E3581">
            <v>9.7100000000000009</v>
          </cell>
          <cell r="F3581">
            <v>25.12</v>
          </cell>
          <cell r="G3581">
            <v>0</v>
          </cell>
        </row>
        <row r="3582">
          <cell r="A3582" t="str">
            <v>96723</v>
          </cell>
          <cell r="B3582" t="str">
            <v>TUBO, PPR, DN 63, CLASSE PN 12,  INSTALADO EM RESERVAÇÃO DE ÁGUA DE EDIFICAÇÃO QUE POSSUA RESERVATÓRIO DE FIBRA/FIBROCIMENTO  FORNECIMENTO E INSTALAÇÃO. AF_06/2016</v>
          </cell>
          <cell r="C3582" t="str">
            <v>M</v>
          </cell>
          <cell r="D3582">
            <v>49.1</v>
          </cell>
          <cell r="E3582">
            <v>9.6999999999999993</v>
          </cell>
          <cell r="F3582">
            <v>39.4</v>
          </cell>
          <cell r="G3582">
            <v>0</v>
          </cell>
        </row>
        <row r="3583">
          <cell r="A3583" t="str">
            <v>96724</v>
          </cell>
          <cell r="B3583" t="str">
            <v>TUBO, PPR, DN 75, CLASSE PN 12,  INSTALADO EM RESERVAÇÃO DE ÁGUA DE EDIFICAÇÃO QUE POSSUA RESERVATÓRIO DE FIBRA/FIBROCIMENTO  FORNECIMENTO E INSTALAÇÃO. AF_06/2016</v>
          </cell>
          <cell r="C3583" t="str">
            <v>M</v>
          </cell>
          <cell r="D3583">
            <v>66.239999999999995</v>
          </cell>
          <cell r="E3583">
            <v>15.99</v>
          </cell>
          <cell r="F3583">
            <v>50.25</v>
          </cell>
          <cell r="G3583">
            <v>0</v>
          </cell>
        </row>
        <row r="3584">
          <cell r="A3584" t="str">
            <v>96725</v>
          </cell>
          <cell r="B3584" t="str">
            <v>TUBO, PPR, DN 90, CLASSE PN 12,  INSTALADO EM RESERVAÇÃO DE ÁGUA DE EDIFICAÇÃO QUE POSSUA RESERVATÓRIO DE FIBRA/FIBROCIMENTO  FORNECIMENTO E INSTALAÇÃO. AF_06/2016</v>
          </cell>
          <cell r="C3584" t="str">
            <v>M</v>
          </cell>
          <cell r="D3584">
            <v>99.71</v>
          </cell>
          <cell r="E3584">
            <v>15.99</v>
          </cell>
          <cell r="F3584">
            <v>83.72</v>
          </cell>
          <cell r="G3584">
            <v>0</v>
          </cell>
        </row>
        <row r="3585">
          <cell r="A3585" t="str">
            <v>96726</v>
          </cell>
          <cell r="B3585" t="str">
            <v>TUBO, PPR, DN 110, CLASSE PN 12,  INSTALADO EM RESERVAÇÃO DE ÁGUA DE EDIFICAÇÃO QUE POSSUA RESERVATÓRIO DE FIBRA/FIBROCIMENTO  FORNECIMENTO E INSTALAÇÃO. AF_06/2016</v>
          </cell>
          <cell r="C3585" t="str">
            <v>M</v>
          </cell>
          <cell r="D3585">
            <v>142.01</v>
          </cell>
          <cell r="E3585">
            <v>25.12</v>
          </cell>
          <cell r="F3585">
            <v>116.89</v>
          </cell>
          <cell r="G3585">
            <v>0</v>
          </cell>
        </row>
        <row r="3586">
          <cell r="A3586" t="str">
            <v>96727</v>
          </cell>
          <cell r="B3586" t="str">
            <v>TUBO, PPR, DN 20, CLASSE PN 25,  INSTALADO EM RESERVAÇÃO DE ÁGUA DE EDIFICAÇÃO QUE POSSUA RESERVATÓRIO DE FIBRA/FIBROCIMENTO  FORNECIMENTO E INSTALAÇÃO. AF_06/2016</v>
          </cell>
          <cell r="C3586" t="str">
            <v>M</v>
          </cell>
          <cell r="D3586">
            <v>17.66</v>
          </cell>
          <cell r="E3586">
            <v>5.95</v>
          </cell>
          <cell r="F3586">
            <v>11.71</v>
          </cell>
          <cell r="G3586">
            <v>0</v>
          </cell>
        </row>
        <row r="3587">
          <cell r="A3587" t="str">
            <v>96728</v>
          </cell>
          <cell r="B3587" t="str">
            <v>TUBO, PPR, DN 25, CLASSE PN 25,  INSTALADO EM RESERVAÇÃO DE ÁGUA DE EDIFICAÇÃO QUE POSSUA RESERVATÓRIO DE FIBRA/FIBROCIMENTO  FORNECIMENTO E INSTALAÇÃO. AF_06/2016</v>
          </cell>
          <cell r="C3587" t="str">
            <v>M</v>
          </cell>
          <cell r="D3587">
            <v>21.6</v>
          </cell>
          <cell r="E3587">
            <v>5.95</v>
          </cell>
          <cell r="F3587">
            <v>15.65</v>
          </cell>
          <cell r="G3587">
            <v>0</v>
          </cell>
        </row>
        <row r="3588">
          <cell r="A3588" t="str">
            <v>96729</v>
          </cell>
          <cell r="B3588" t="str">
            <v>TUBO, PPR, DN 32, CLASSE PN 25,  INSTALADO EM RESERVAÇÃO DE ÁGUA DE EDIFICAÇÃO QUE POSSUA RESERVATÓRIO DE FIBRA/FIBROCIMENTO  FORNECIMENTO E INSTALAÇÃO. AF_06/2016</v>
          </cell>
          <cell r="C3588" t="str">
            <v>M</v>
          </cell>
          <cell r="D3588">
            <v>28.31</v>
          </cell>
          <cell r="E3588">
            <v>7.63</v>
          </cell>
          <cell r="F3588">
            <v>20.68</v>
          </cell>
          <cell r="G3588">
            <v>0</v>
          </cell>
        </row>
        <row r="3589">
          <cell r="A3589" t="str">
            <v>96730</v>
          </cell>
          <cell r="B3589" t="str">
            <v>TUBO, PPR, DN 40, CLASSE PN 25,  INSTALADO EM RESERVAÇÃO DE ÁGUA DE EDIFICAÇÃO QUE POSSUA RESERVATÓRIO DE FIBRA/FIBROCIMENTO  FORNECIMENTO E INSTALAÇÃO. AF_06/2016</v>
          </cell>
          <cell r="C3589" t="str">
            <v>M</v>
          </cell>
          <cell r="D3589">
            <v>36.700000000000003</v>
          </cell>
          <cell r="E3589">
            <v>7.62</v>
          </cell>
          <cell r="F3589">
            <v>29.08</v>
          </cell>
          <cell r="G3589">
            <v>0</v>
          </cell>
        </row>
        <row r="3590">
          <cell r="A3590" t="str">
            <v>96731</v>
          </cell>
          <cell r="B3590" t="str">
            <v>TUBO, PPR, DN 50, CLASSE PN 25,  INSTALADO EM RESERVAÇÃO DE ÁGUA DE EDIFICAÇÃO QUE POSSUA RESERVATÓRIO DE FIBRA/FIBROCIMENTO  FORNECIMENTO E INSTALAÇÃO. AF_06/2016</v>
          </cell>
          <cell r="C3590" t="str">
            <v>M</v>
          </cell>
          <cell r="D3590">
            <v>57.09</v>
          </cell>
          <cell r="E3590">
            <v>11.62</v>
          </cell>
          <cell r="F3590">
            <v>45.47</v>
          </cell>
          <cell r="G3590">
            <v>0</v>
          </cell>
        </row>
        <row r="3591">
          <cell r="A3591" t="str">
            <v>96732</v>
          </cell>
          <cell r="B3591" t="str">
            <v>TUBO, PPR, DN 63, CLASSE PN 25,  INSTALADO EM RESERVAÇÃO DE ÁGUA DE EDIFICAÇÃO QUE POSSUA RESERVATÓRIO DE FIBRA/FIBROCIMENTO  FORNECIMENTO E INSTALAÇÃO. AF_06/2016</v>
          </cell>
          <cell r="C3591" t="str">
            <v>M</v>
          </cell>
          <cell r="D3591">
            <v>89.58</v>
          </cell>
          <cell r="E3591">
            <v>11.61</v>
          </cell>
          <cell r="F3591">
            <v>77.97</v>
          </cell>
          <cell r="G3591">
            <v>0</v>
          </cell>
        </row>
        <row r="3592">
          <cell r="A3592" t="str">
            <v>96733</v>
          </cell>
          <cell r="B3592" t="str">
            <v>TUBO, PPR, DN 75, CLASSE PN 25,  INSTALADO EM RESERVAÇÃO DE ÁGUA DE EDIFICAÇÃO QUE POSSUA RESERVATÓRIO DE FIBRA/FIBROCIMENTO  FORNECIMENTO E INSTALAÇÃO. AF_06/2016</v>
          </cell>
          <cell r="C3592" t="str">
            <v>M</v>
          </cell>
          <cell r="D3592">
            <v>124.76</v>
          </cell>
          <cell r="E3592">
            <v>19.190000000000001</v>
          </cell>
          <cell r="F3592">
            <v>105.57</v>
          </cell>
          <cell r="G3592">
            <v>0</v>
          </cell>
        </row>
        <row r="3593">
          <cell r="A3593" t="str">
            <v>96734</v>
          </cell>
          <cell r="B3593" t="str">
            <v>TUBO, PPR, DN 90, CLASSE PN 25,  INSTALADO EM RESERVAÇÃO DE ÁGUA DE EDIFICAÇÃO QUE POSSUA RESERVATÓRIO DE FIBRA/FIBROCIMENTO  FORNECIMENTO E INSTALAÇÃO. AF_06/2016</v>
          </cell>
          <cell r="C3593" t="str">
            <v>M</v>
          </cell>
          <cell r="D3593">
            <v>197.49</v>
          </cell>
          <cell r="E3593">
            <v>19.18</v>
          </cell>
          <cell r="F3593">
            <v>178.31</v>
          </cell>
          <cell r="G3593">
            <v>0</v>
          </cell>
        </row>
        <row r="3594">
          <cell r="A3594" t="str">
            <v>96735</v>
          </cell>
          <cell r="B3594" t="str">
            <v>TUBO, PPR, DN 110, CLASSE PN 25,  INSTALADO EM RESERVAÇÃO DE ÁGUA DE EDIFICAÇÃO QUE POSSUA RESERVATÓRIO DE FIBRA/FIBROCIMENTO  FORNECIMENTO E INSTALAÇÃO. AF_06/2016</v>
          </cell>
          <cell r="C3594" t="str">
            <v>M</v>
          </cell>
          <cell r="D3594">
            <v>261.51</v>
          </cell>
          <cell r="E3594">
            <v>30.1</v>
          </cell>
          <cell r="F3594">
            <v>231.41</v>
          </cell>
          <cell r="G3594">
            <v>0</v>
          </cell>
        </row>
        <row r="3595">
          <cell r="A3595" t="str">
            <v>96798</v>
          </cell>
          <cell r="B3595" t="str">
            <v>TUBO, PEX, MONOCAMADA, DN 16, INSTALADO EM RAMAL/SUB-RAMAL OU DISTRIBUIÇÃO DE ÁGUA - FORNECIMENTO E INSTALAÇÃO. AF_02/2023</v>
          </cell>
          <cell r="C3595" t="str">
            <v>M</v>
          </cell>
          <cell r="D3595">
            <v>10.81</v>
          </cell>
          <cell r="E3595">
            <v>2.4300000000000002</v>
          </cell>
          <cell r="F3595">
            <v>8.3800000000000008</v>
          </cell>
          <cell r="G3595">
            <v>0</v>
          </cell>
        </row>
        <row r="3596">
          <cell r="A3596" t="str">
            <v>96799</v>
          </cell>
          <cell r="B3596" t="str">
            <v>TUBO, PEX, MONOCAMADA, DN 20, INSTALADO EM RAMAL/SUB-RAMAL OU DISTRIBUIÇÃO DE ÁGUA - FORNECIMENTO E INSTALAÇÃO. AF_02/2023</v>
          </cell>
          <cell r="C3596" t="str">
            <v>M</v>
          </cell>
          <cell r="D3596">
            <v>13.88</v>
          </cell>
          <cell r="E3596">
            <v>3.08</v>
          </cell>
          <cell r="F3596">
            <v>10.8</v>
          </cell>
          <cell r="G3596">
            <v>0</v>
          </cell>
        </row>
        <row r="3597">
          <cell r="A3597" t="str">
            <v>96800</v>
          </cell>
          <cell r="B3597" t="str">
            <v>TUBO, PEX, MONOCAMADA, DN 25, INSTALADO EM RAMAL/SUB-RAMAL OU DISTRIBUIÇÃO DE ÁGUA - FORNECIMENTO E INSTALAÇÃO. AF_02/2023</v>
          </cell>
          <cell r="C3597" t="str">
            <v>M</v>
          </cell>
          <cell r="D3597">
            <v>19.14</v>
          </cell>
          <cell r="E3597">
            <v>3.87</v>
          </cell>
          <cell r="F3597">
            <v>15.27</v>
          </cell>
          <cell r="G3597">
            <v>0</v>
          </cell>
        </row>
        <row r="3598">
          <cell r="A3598" t="str">
            <v>96801</v>
          </cell>
          <cell r="B3598" t="str">
            <v>TUBO, PEX, MONOCAMADA, DN 32, INSTALADO EM RAMAL/SUB-RAMAL OU DISTRIBUIÇÃO DE ÁGUA - FORNECIMENTO E INSTALAÇÃO. AF_02/2023</v>
          </cell>
          <cell r="C3598" t="str">
            <v>M</v>
          </cell>
          <cell r="D3598">
            <v>29.65</v>
          </cell>
          <cell r="E3598">
            <v>5</v>
          </cell>
          <cell r="F3598">
            <v>24.65</v>
          </cell>
          <cell r="G3598">
            <v>0</v>
          </cell>
        </row>
        <row r="3599">
          <cell r="A3599" t="str">
            <v>97327</v>
          </cell>
          <cell r="B3599" t="str">
            <v>TUBO EM COBRE FLEXÍVEL, DN 1/4, COM ISOLAMENTO, INSTALADO EM RAMAL DE ALIMENTAÇÃO DE AR CONDICIONADO COM CONDENSADORA INDIVIDUAL   FORNECIMENTO E INSTALAÇÃO. AF_12/2015</v>
          </cell>
          <cell r="C3599" t="str">
            <v>M</v>
          </cell>
          <cell r="D3599">
            <v>26.36</v>
          </cell>
          <cell r="E3599">
            <v>2.15</v>
          </cell>
          <cell r="F3599">
            <v>24.21</v>
          </cell>
          <cell r="G3599">
            <v>0</v>
          </cell>
        </row>
        <row r="3600">
          <cell r="A3600" t="str">
            <v>97328</v>
          </cell>
          <cell r="B3600" t="str">
            <v>TUBO EM COBRE FLEXÍVEL, DN 3/8", COM ISOLAMENTO, INSTALADO EM RAMAL DE ALIMENTAÇÃO DE AR CONDICIONADO COM CONDENSADORA INDIVIDUAL  FORNECIMENTO E INSTALAÇÃO. AF_12/2015</v>
          </cell>
          <cell r="C3600" t="str">
            <v>M</v>
          </cell>
          <cell r="D3600">
            <v>43.59</v>
          </cell>
          <cell r="E3600">
            <v>2.35</v>
          </cell>
          <cell r="F3600">
            <v>41.24</v>
          </cell>
          <cell r="G3600">
            <v>0</v>
          </cell>
        </row>
        <row r="3601">
          <cell r="A3601" t="str">
            <v>97329</v>
          </cell>
          <cell r="B3601" t="str">
            <v>TUBO EM COBRE FLEXÍVEL, DN 1/2", COM ISOLAMENTO, INSTALADO EM RAMAL DE ALIMENTAÇÃO DE AR CONDICIONADO COM CONDENSADORA INDIVIDUAL  FORNECIMENTO E INSTALAÇÃO. AF_12/2015</v>
          </cell>
          <cell r="C3601" t="str">
            <v>M</v>
          </cell>
          <cell r="D3601">
            <v>55.52</v>
          </cell>
          <cell r="E3601">
            <v>2.5299999999999998</v>
          </cell>
          <cell r="F3601">
            <v>52.99</v>
          </cell>
          <cell r="G3601">
            <v>0</v>
          </cell>
        </row>
        <row r="3602">
          <cell r="A3602" t="str">
            <v>97330</v>
          </cell>
          <cell r="B3602" t="str">
            <v>TUBO EM COBRE FLEXÍVEL, DN 5/8", COM ISOLAMENTO, INSTALADO EM RAMAL DE ALIMENTAÇÃO DE AR CONDICIONADO COM CONDENSADORA INDIVIDUAL  FORNECIMENTO E INSTALAÇÃO. AF_12/2015</v>
          </cell>
          <cell r="C3602" t="str">
            <v>M</v>
          </cell>
          <cell r="D3602">
            <v>67.88</v>
          </cell>
          <cell r="E3602">
            <v>2.65</v>
          </cell>
          <cell r="F3602">
            <v>65.23</v>
          </cell>
          <cell r="G3602">
            <v>0</v>
          </cell>
        </row>
        <row r="3603">
          <cell r="A3603" t="str">
            <v>97331</v>
          </cell>
          <cell r="B3603" t="str">
            <v>TUBO EM COBRE FLEXÍVEL, DN 1/4", COM ISOLAMENTO, INSTALADO EM RAMAL DE ALIMENTAÇÃO DE AR CONDICIONADO COM CONDENSADORA CENTRAL  FORNECIMENTO E INSTALAÇÃO. AF_12/2015</v>
          </cell>
          <cell r="C3603" t="str">
            <v>M</v>
          </cell>
          <cell r="D3603">
            <v>26.72</v>
          </cell>
          <cell r="E3603">
            <v>2.44</v>
          </cell>
          <cell r="F3603">
            <v>24.28</v>
          </cell>
          <cell r="G3603">
            <v>0</v>
          </cell>
        </row>
        <row r="3604">
          <cell r="A3604" t="str">
            <v>97332</v>
          </cell>
          <cell r="B3604" t="str">
            <v>TUBO EM COBRE FLEXÍVEL, DN 3/8", COM ISOLAMENTO, INSTALADO EM RAMAL DE ALIMENTAÇÃO DE AR CONDICIONADO COM CONDENSADORA CENTRAL  FORNECIMENTO E INSTALAÇÃO. AF_12/2015</v>
          </cell>
          <cell r="C3604" t="str">
            <v>M</v>
          </cell>
          <cell r="D3604">
            <v>44</v>
          </cell>
          <cell r="E3604">
            <v>2.68</v>
          </cell>
          <cell r="F3604">
            <v>41.32</v>
          </cell>
          <cell r="G3604">
            <v>0</v>
          </cell>
        </row>
        <row r="3605">
          <cell r="A3605" t="str">
            <v>97333</v>
          </cell>
          <cell r="B3605" t="str">
            <v>TUBO EM COBRE FLEXÍVEL, DN 1/2", COM ISOLAMENTO, INSTALADO EM RAMAL DE ALIMENTAÇÃO DE AR CONDICIONADO COM CONDENSADORA CENTRAL  FORNECIMENTO E INSTALAÇÃO. AF_12/2015</v>
          </cell>
          <cell r="C3605" t="str">
            <v>M</v>
          </cell>
          <cell r="D3605">
            <v>56.03</v>
          </cell>
          <cell r="E3605">
            <v>2.94</v>
          </cell>
          <cell r="F3605">
            <v>53.09</v>
          </cell>
          <cell r="G3605">
            <v>0</v>
          </cell>
        </row>
        <row r="3606">
          <cell r="A3606" t="str">
            <v>97334</v>
          </cell>
          <cell r="B3606" t="str">
            <v>TUBO EM COBRE FLEXÍVEL, DN 5/8, COM ISOLAMENTO, INSTALADO EM RAMAL DE ALIMENTAÇÃO DE AR CONDICIONADO COM CONDENSADORA CENTRAL   FORNECIMENTO E INSTALAÇÃO. AF_12/2015</v>
          </cell>
          <cell r="C3606" t="str">
            <v>M</v>
          </cell>
          <cell r="D3606">
            <v>68.44</v>
          </cell>
          <cell r="E3606">
            <v>3.11</v>
          </cell>
          <cell r="F3606">
            <v>65.33</v>
          </cell>
          <cell r="G3606">
            <v>0</v>
          </cell>
        </row>
        <row r="3607">
          <cell r="A3607" t="str">
            <v>97335</v>
          </cell>
          <cell r="B3607" t="str">
            <v>TUBO EM COBRE RÍGIDO, DN 22 MM, CLASSE A, SEM ISOLAMENTO, INSTALADO EM PRUMADA DE GÁS COMBUSTÍVEL - FORNECIMENTO E INSTALAÇÃO. AF_04/2022</v>
          </cell>
          <cell r="C3607" t="str">
            <v>M</v>
          </cell>
          <cell r="D3607">
            <v>79.42</v>
          </cell>
          <cell r="E3607">
            <v>1.81</v>
          </cell>
          <cell r="F3607">
            <v>77.61</v>
          </cell>
          <cell r="G3607">
            <v>0</v>
          </cell>
        </row>
        <row r="3608">
          <cell r="A3608" t="str">
            <v>97336</v>
          </cell>
          <cell r="B3608" t="str">
            <v>TUBO EM COBRE RÍGIDO, DN 28 MM, CLASSE A, SEM ISOLAMENTO, INSTALADO EM PRUMADA DE GÁS COMBUSTÍVEL - FORNECIMENTO E INSTALAÇÃO. AF_04/2022</v>
          </cell>
          <cell r="C3608" t="str">
            <v>M</v>
          </cell>
          <cell r="D3608">
            <v>101.08</v>
          </cell>
          <cell r="E3608">
            <v>2.34</v>
          </cell>
          <cell r="F3608">
            <v>98.74</v>
          </cell>
          <cell r="G3608">
            <v>0</v>
          </cell>
        </row>
        <row r="3609">
          <cell r="A3609" t="str">
            <v>97337</v>
          </cell>
          <cell r="B3609" t="str">
            <v>TUBO EM COBRE RÍGIDO, DN 35 MM, CLASSE A, SEM ISOLAMENTO, INSTALADO EM PRUMADA DE GÁS COMBUSTÍVEL - FORNECIMENTO E INSTALAÇÃO. AF_04/2022</v>
          </cell>
          <cell r="C3609" t="str">
            <v>M</v>
          </cell>
          <cell r="D3609">
            <v>151.94</v>
          </cell>
          <cell r="E3609">
            <v>2.96</v>
          </cell>
          <cell r="F3609">
            <v>148.97999999999999</v>
          </cell>
          <cell r="G3609">
            <v>0</v>
          </cell>
        </row>
        <row r="3610">
          <cell r="A3610" t="str">
            <v>97338</v>
          </cell>
          <cell r="B3610" t="str">
            <v>TUBO EM COBRE RÍGIDO, DN 42 MM, CLASSE A, SEM ISOLAMENTO, INSTALADO EM PRUMADA DE GÁS COMBUSTÍVEL - FORNECIMENTO E INSTALAÇÃO. AF_04/2022</v>
          </cell>
          <cell r="C3610" t="str">
            <v>M</v>
          </cell>
          <cell r="D3610">
            <v>182.82</v>
          </cell>
          <cell r="E3610">
            <v>3.59</v>
          </cell>
          <cell r="F3610">
            <v>179.23</v>
          </cell>
          <cell r="G3610">
            <v>0</v>
          </cell>
        </row>
        <row r="3611">
          <cell r="A3611" t="str">
            <v>97339</v>
          </cell>
          <cell r="B3611" t="str">
            <v>TUBO EM COBRE RÍGIDO, DN 54 MM, CLASSE A, SEM ISOLAMENTO, INSTALADO EM PRUMADA DE GÁS COMBUSTÍVEL - FORNECIMENTO E INSTALAÇÃO. AF_04/2022</v>
          </cell>
          <cell r="C3611" t="str">
            <v>M</v>
          </cell>
          <cell r="D3611">
            <v>197</v>
          </cell>
          <cell r="E3611">
            <v>4.63</v>
          </cell>
          <cell r="F3611">
            <v>192.37</v>
          </cell>
          <cell r="G3611">
            <v>0</v>
          </cell>
        </row>
        <row r="3612">
          <cell r="A3612" t="str">
            <v>97340</v>
          </cell>
          <cell r="B3612" t="str">
            <v>TUBO EM COBRE RÍGIDO, DN 66 MM, CLASSE A, SEM ISOLAMENTO, INSTALADO EM PRUMADA DE GÁS COMBUSTÍVEL - FORNECIMENTO E INSTALAÇÃO. AF_04/2022</v>
          </cell>
          <cell r="C3612" t="str">
            <v>M</v>
          </cell>
          <cell r="D3612">
            <v>198.31</v>
          </cell>
          <cell r="E3612">
            <v>5.69</v>
          </cell>
          <cell r="F3612">
            <v>192.62</v>
          </cell>
          <cell r="G3612">
            <v>0</v>
          </cell>
        </row>
        <row r="3613">
          <cell r="A3613" t="str">
            <v>97347</v>
          </cell>
          <cell r="B3613" t="str">
            <v>TUBO EM COBRE RÍGIDO, DN 22 MM, CLASSE I, SEM ISOLAMENTO, INSTALADO EM PRUMADA  FORNECIMENTO E INSTALAÇÃO. AF_12/2015</v>
          </cell>
          <cell r="C3613" t="str">
            <v>M</v>
          </cell>
          <cell r="D3613">
            <v>95.65</v>
          </cell>
          <cell r="E3613">
            <v>1.94</v>
          </cell>
          <cell r="F3613">
            <v>93.71</v>
          </cell>
          <cell r="G3613">
            <v>0</v>
          </cell>
        </row>
        <row r="3614">
          <cell r="A3614" t="str">
            <v>97348</v>
          </cell>
          <cell r="B3614" t="str">
            <v>TUBO EM COBRE RÍGIDO, DN 28 MM, CLASSE I, SEM ISOLAMENTO, INSTALADO EM PRUMADA  FORNECIMENTO E INSTALAÇÃO. AF_12/2015</v>
          </cell>
          <cell r="C3614" t="str">
            <v>M</v>
          </cell>
          <cell r="D3614">
            <v>132.07</v>
          </cell>
          <cell r="E3614">
            <v>2.31</v>
          </cell>
          <cell r="F3614">
            <v>129.76</v>
          </cell>
          <cell r="G3614">
            <v>0</v>
          </cell>
        </row>
        <row r="3615">
          <cell r="A3615" t="str">
            <v>97349</v>
          </cell>
          <cell r="B3615" t="str">
            <v>TUBO EM COBRE RÍGIDO, DN 35 MM, CLASSE I, SEM ISOLAMENTO, INSTALADO EM PRUMADA  FORNECIMENTO E INSTALAÇÃO. AF_12/2015</v>
          </cell>
          <cell r="C3615" t="str">
            <v>M</v>
          </cell>
          <cell r="D3615">
            <v>190.27</v>
          </cell>
          <cell r="E3615">
            <v>2.73</v>
          </cell>
          <cell r="F3615">
            <v>187.54</v>
          </cell>
          <cell r="G3615">
            <v>0</v>
          </cell>
        </row>
        <row r="3616">
          <cell r="A3616" t="str">
            <v>97350</v>
          </cell>
          <cell r="B3616" t="str">
            <v>TUBO EM COBRE RÍGIDO, DN 42 MM, CLASSE I, SEM ISOLAMENTO, INSTALADO EM PRUMADA  FORNECIMENTO E INSTALAÇÃO. AF_12/2015</v>
          </cell>
          <cell r="C3616" t="str">
            <v>M</v>
          </cell>
          <cell r="D3616">
            <v>230.99</v>
          </cell>
          <cell r="E3616">
            <v>3.15</v>
          </cell>
          <cell r="F3616">
            <v>227.84</v>
          </cell>
          <cell r="G3616">
            <v>0</v>
          </cell>
        </row>
        <row r="3617">
          <cell r="A3617" t="str">
            <v>97351</v>
          </cell>
          <cell r="B3617" t="str">
            <v>TUBO EM COBRE RÍGIDO, DN 54 MM, CLASSE I, SEM ISOLAMENTO, INSTALADO EM PRUMADA  FORNECIMENTO E INSTALAÇÃO. AF_12/2015</v>
          </cell>
          <cell r="C3617" t="str">
            <v>M</v>
          </cell>
          <cell r="D3617">
            <v>319.3</v>
          </cell>
          <cell r="E3617">
            <v>3.9</v>
          </cell>
          <cell r="F3617">
            <v>315.39999999999998</v>
          </cell>
          <cell r="G3617">
            <v>0</v>
          </cell>
        </row>
        <row r="3618">
          <cell r="A3618" t="str">
            <v>97352</v>
          </cell>
          <cell r="B3618" t="str">
            <v>TUBO EM COBRE RÍGIDO, DN 66 MM, CLASSE I, SEM ISOLAMENTO, INSTALADO EM PRUMADA  FORNECIMENTO E INSTALAÇÃO. AF_12/2015</v>
          </cell>
          <cell r="C3618" t="str">
            <v>M</v>
          </cell>
          <cell r="D3618">
            <v>413.72</v>
          </cell>
          <cell r="E3618">
            <v>4.5999999999999996</v>
          </cell>
          <cell r="F3618">
            <v>409.12</v>
          </cell>
          <cell r="G3618">
            <v>0</v>
          </cell>
        </row>
        <row r="3619">
          <cell r="A3619" t="str">
            <v>97353</v>
          </cell>
          <cell r="B3619" t="str">
            <v>TUBO EM COBRE RÍGIDO, DN 15 MM, CLASSE I, SEM ISOLAMENTO, INSTALADO EM RAMAL DE DISTRIBUIÇÃO  FORNECIMENTO E INSTALAÇÃO. AF_12/2015</v>
          </cell>
          <cell r="C3619" t="str">
            <v>M</v>
          </cell>
          <cell r="D3619">
            <v>63.63</v>
          </cell>
          <cell r="E3619">
            <v>5.19</v>
          </cell>
          <cell r="F3619">
            <v>58.44</v>
          </cell>
          <cell r="G3619">
            <v>0</v>
          </cell>
        </row>
        <row r="3620">
          <cell r="A3620" t="str">
            <v>97354</v>
          </cell>
          <cell r="B3620" t="str">
            <v>TUBO EM COBRE RÍGIDO, DN 22 MM, CLASSE I, SEM ISOLAMENTO, INSTALADO EM RAMAL DE DISTRIBUIÇÃO FORNECIMENTO E INSTALAÇÃO. AF_12/2015</v>
          </cell>
          <cell r="C3620" t="str">
            <v>M</v>
          </cell>
          <cell r="D3620">
            <v>100.63</v>
          </cell>
          <cell r="E3620">
            <v>5.98</v>
          </cell>
          <cell r="F3620">
            <v>94.65</v>
          </cell>
          <cell r="G3620">
            <v>0</v>
          </cell>
        </row>
        <row r="3621">
          <cell r="A3621" t="str">
            <v>97355</v>
          </cell>
          <cell r="B3621" t="str">
            <v>TUBO EM COBRE RÍGIDO, DN 28 MM, CLASSE I, SEM ISOLAMENTO, INSTALADO EM RAMAL DE DISTRIBUIÇÃO FORNECIMENTO E INSTALAÇÃO. AF_12/2015</v>
          </cell>
          <cell r="C3621" t="str">
            <v>M</v>
          </cell>
          <cell r="D3621">
            <v>137.41</v>
          </cell>
          <cell r="E3621">
            <v>6.65</v>
          </cell>
          <cell r="F3621">
            <v>130.76</v>
          </cell>
          <cell r="G3621">
            <v>0</v>
          </cell>
        </row>
        <row r="3622">
          <cell r="A3622" t="str">
            <v>97356</v>
          </cell>
          <cell r="B3622" t="str">
            <v>TUBO EM COBRE RÍGIDO, DN 15 MM, CLASSE I, SEM ISOLAMENTO, INSTALADO EM RAMAL E SUB-RAMAL  FORNECIMENTO E INSTALAÇÃO. AF_12/2015</v>
          </cell>
          <cell r="C3622" t="str">
            <v>M</v>
          </cell>
          <cell r="D3622">
            <v>74.56</v>
          </cell>
          <cell r="E3622">
            <v>14.07</v>
          </cell>
          <cell r="F3622">
            <v>60.49</v>
          </cell>
          <cell r="G3622">
            <v>0</v>
          </cell>
        </row>
        <row r="3623">
          <cell r="A3623" t="str">
            <v>97357</v>
          </cell>
          <cell r="B3623" t="str">
            <v>TUBO EM COBRE RÍGIDO, DN 22 MM, CLASSE I, SEM ISOLAMENTO, INSTALADO EM RAMAL E SUB-RAMAL  FORNECIMENTO E INSTALAÇÃO. AF_12/2015</v>
          </cell>
          <cell r="C3623" t="str">
            <v>M</v>
          </cell>
          <cell r="D3623">
            <v>119.42</v>
          </cell>
          <cell r="E3623">
            <v>21.23</v>
          </cell>
          <cell r="F3623">
            <v>98.19</v>
          </cell>
          <cell r="G3623">
            <v>0</v>
          </cell>
        </row>
        <row r="3624">
          <cell r="A3624" t="str">
            <v>97358</v>
          </cell>
          <cell r="B3624" t="str">
            <v>TUBO EM COBRE RÍGIDO, DN 28 MM, CLASSE I, SEM ISOLAMENTO, INSTALADO EM RAMAL E SUB-RAMAL  FORNECIMENTO E INSTALAÇÃO. AF_12/2015</v>
          </cell>
          <cell r="C3624" t="str">
            <v>M</v>
          </cell>
          <cell r="D3624">
            <v>163.03</v>
          </cell>
          <cell r="E3624">
            <v>27.46</v>
          </cell>
          <cell r="F3624">
            <v>135.57</v>
          </cell>
          <cell r="G3624">
            <v>0</v>
          </cell>
        </row>
        <row r="3625">
          <cell r="A3625" t="str">
            <v>97498</v>
          </cell>
          <cell r="B3625" t="str">
            <v>TUBO DE AÇO GALVANIZADO COM COSTURA, CLASSE MÉDIA, DN 25 (1"), CONEXÃO ROSQUEADA, INSTALADO EM REDE DE ALIMENTAÇÃO PARA HIDRANTE - FORNECIMENTO E INSTALAÇÃO. AF_10/2020</v>
          </cell>
          <cell r="C3625" t="str">
            <v>M</v>
          </cell>
          <cell r="D3625">
            <v>45.42</v>
          </cell>
          <cell r="E3625">
            <v>6.77</v>
          </cell>
          <cell r="F3625">
            <v>38.65</v>
          </cell>
          <cell r="G3625">
            <v>0</v>
          </cell>
        </row>
        <row r="3626">
          <cell r="A3626" t="str">
            <v>97535</v>
          </cell>
          <cell r="B3626" t="str">
            <v>TUBO DE AÇO GALVANIZADO COM COSTURA, CLASSE MÉDIA, CONEXÃO ROSQUEADA, DN 25 (1"), INSTALADO EM REDE DE ALIMENTAÇÃO PARA SPRINKLER - FORNECIMENTO E INSTALAÇÃO. AF_10/2020</v>
          </cell>
          <cell r="C3626" t="str">
            <v>M</v>
          </cell>
          <cell r="D3626">
            <v>50.4</v>
          </cell>
          <cell r="E3626">
            <v>10.82</v>
          </cell>
          <cell r="F3626">
            <v>39.58</v>
          </cell>
          <cell r="G3626">
            <v>0</v>
          </cell>
        </row>
        <row r="3627">
          <cell r="A3627" t="str">
            <v>97536</v>
          </cell>
          <cell r="B3627" t="str">
            <v>TUBO DE AÇO GALVANIZADO COM COSTURA, CLASSE MÉDIA, CONEXÃO ROSQUEADA, DN 25 (1"), INSTALADO EM RAMAIS  E SUB-RAMAIS DE GÁS - FORNECIMENTO E INSTALAÇÃO. AF_10/2020</v>
          </cell>
          <cell r="C3627" t="str">
            <v>M</v>
          </cell>
          <cell r="D3627">
            <v>61.84</v>
          </cell>
          <cell r="E3627">
            <v>20.11</v>
          </cell>
          <cell r="F3627">
            <v>41.73</v>
          </cell>
          <cell r="G3627">
            <v>0</v>
          </cell>
        </row>
        <row r="3628">
          <cell r="A3628" t="str">
            <v>100788</v>
          </cell>
          <cell r="B3628" t="str">
            <v>KIT CAVALETE PARA GÁS - SEM MEDIDOR OU REGULADOR - ENTRADA INDIVIDUAL PRINCIPAL, EM AÇO GALVANIZADO DN 15 E 25 MM (1/2" E 1") - FORNECIMENTO E INSTALAÇÃO. AF_01/2020</v>
          </cell>
          <cell r="C3628" t="str">
            <v>UN</v>
          </cell>
          <cell r="D3628">
            <v>771.41</v>
          </cell>
          <cell r="E3628">
            <v>153.94999999999999</v>
          </cell>
          <cell r="F3628">
            <v>617.46</v>
          </cell>
          <cell r="G3628">
            <v>0</v>
          </cell>
        </row>
        <row r="3629">
          <cell r="A3629" t="str">
            <v>100791</v>
          </cell>
          <cell r="B3629" t="str">
            <v>TUBO, PEX, MULTICAMADA, DN 16, INSTALADO EM IMPLANTAÇÃO DE INSTALAÇÕES DE GÁS - FORNECIMENTO E INSTALAÇÃO. AF_01/2020</v>
          </cell>
          <cell r="C3629" t="str">
            <v>M</v>
          </cell>
          <cell r="D3629">
            <v>22.62</v>
          </cell>
          <cell r="E3629">
            <v>6.45</v>
          </cell>
          <cell r="F3629">
            <v>16.170000000000002</v>
          </cell>
          <cell r="G3629">
            <v>0</v>
          </cell>
        </row>
        <row r="3630">
          <cell r="A3630" t="str">
            <v>100792</v>
          </cell>
          <cell r="B3630" t="str">
            <v>TUBO, PEX, MULTICAMADA, DN 20, INSTALADO EM IMPLANTAÇÃO DE INSTALAÇÕES DE GÁS - FORNECIMENTO E INSTALAÇÃO. AF_01/2020</v>
          </cell>
          <cell r="C3630" t="str">
            <v>M</v>
          </cell>
          <cell r="D3630">
            <v>33.479999999999997</v>
          </cell>
          <cell r="E3630">
            <v>7.64</v>
          </cell>
          <cell r="F3630">
            <v>25.84</v>
          </cell>
          <cell r="G3630">
            <v>0</v>
          </cell>
        </row>
        <row r="3631">
          <cell r="A3631" t="str">
            <v>100793</v>
          </cell>
          <cell r="B3631" t="str">
            <v>TUBO, PEX, MULTICAMADA, DN 26, INSTALADO EM IMPLANTAÇÃO DE INSTALAÇÕES DE GÁS - FORNECIMENTO E INSTALAÇÃO. AF_01/2020</v>
          </cell>
          <cell r="C3631" t="str">
            <v>M</v>
          </cell>
          <cell r="D3631">
            <v>44.6</v>
          </cell>
          <cell r="E3631">
            <v>9.15</v>
          </cell>
          <cell r="F3631">
            <v>35.450000000000003</v>
          </cell>
          <cell r="G3631">
            <v>0</v>
          </cell>
        </row>
        <row r="3632">
          <cell r="A3632" t="str">
            <v>100794</v>
          </cell>
          <cell r="B3632" t="str">
            <v>TUBO, PEX, MULTICAMADA, DN 32, INSTALADO EM IMPLANTAÇÃO DE INSTALAÇÕES DE GÁS - FORNECIMENTO E INSTALAÇÃO. AF_01/2020</v>
          </cell>
          <cell r="C3632" t="str">
            <v>M</v>
          </cell>
          <cell r="D3632">
            <v>60.36</v>
          </cell>
          <cell r="E3632">
            <v>11.25</v>
          </cell>
          <cell r="F3632">
            <v>49.11</v>
          </cell>
          <cell r="G3632">
            <v>0</v>
          </cell>
        </row>
        <row r="3633">
          <cell r="A3633" t="str">
            <v>100799</v>
          </cell>
          <cell r="B3633" t="str">
            <v>TUBO, PEX, MULTICAMADA, COM TUBO LUVA, DN 16, INSTALADO EM IMPLANTAÇÃO DE INSTALAÇÕES DE GÁS - FORNECIMENTO E INSTALAÇÃO. AF_01/2020</v>
          </cell>
          <cell r="C3633" t="str">
            <v>M</v>
          </cell>
          <cell r="D3633">
            <v>23.11</v>
          </cell>
          <cell r="E3633">
            <v>6.85</v>
          </cell>
          <cell r="F3633">
            <v>16.260000000000002</v>
          </cell>
          <cell r="G3633">
            <v>0</v>
          </cell>
        </row>
        <row r="3634">
          <cell r="A3634" t="str">
            <v>100800</v>
          </cell>
          <cell r="B3634" t="str">
            <v>TUBO, PEX, MULTICAMADA, COM TUBO LUVA, DN 20, INSTALADO EM IMPLANTAÇÃO DE INSTALAÇÕES DE GÁS - FORNECIMENTO E INSTALAÇÃO. AF_01/2020</v>
          </cell>
          <cell r="C3634" t="str">
            <v>M</v>
          </cell>
          <cell r="D3634">
            <v>33.979999999999997</v>
          </cell>
          <cell r="E3634">
            <v>8.0500000000000007</v>
          </cell>
          <cell r="F3634">
            <v>25.93</v>
          </cell>
          <cell r="G3634">
            <v>0</v>
          </cell>
        </row>
        <row r="3635">
          <cell r="A3635" t="str">
            <v>100801</v>
          </cell>
          <cell r="B3635" t="str">
            <v>TUBO, PEX, MULTICAMADA, COM TUBO LUVA, DN 26, INSTALADO EM IMPLANTAÇÃO DE INSTALAÇÕES DE GÁS - FORNECIMENTO E INSTALAÇÃO. AF_01/2020</v>
          </cell>
          <cell r="C3635" t="str">
            <v>M</v>
          </cell>
          <cell r="D3635">
            <v>45.11</v>
          </cell>
          <cell r="E3635">
            <v>9.5500000000000007</v>
          </cell>
          <cell r="F3635">
            <v>35.56</v>
          </cell>
          <cell r="G3635">
            <v>0</v>
          </cell>
        </row>
        <row r="3636">
          <cell r="A3636" t="str">
            <v>100802</v>
          </cell>
          <cell r="B3636" t="str">
            <v>TUBO, PEX, MULTICAMADA, COM TUBO LUVA, DN 32, INSTALADO EM IMPLANTAÇÃO DE INSTALAÇÕES DE GÁS - FORNECIMENTO E INSTALAÇÃO. AF_01/2020</v>
          </cell>
          <cell r="C3636" t="str">
            <v>M</v>
          </cell>
          <cell r="D3636">
            <v>60.86</v>
          </cell>
          <cell r="E3636">
            <v>11.65</v>
          </cell>
          <cell r="F3636">
            <v>49.21</v>
          </cell>
          <cell r="G3636">
            <v>0</v>
          </cell>
        </row>
        <row r="3637">
          <cell r="A3637" t="str">
            <v>100803</v>
          </cell>
          <cell r="B3637" t="str">
            <v>TUBO, PEX, MULTICAMADA, DN 16, INSTALADO EM RAMAL INTERNO DE INSTALAÇÕES DE GÁS - FORNECIMENTO E INSTALAÇÃO. AF_01/2020</v>
          </cell>
          <cell r="C3637" t="str">
            <v>M</v>
          </cell>
          <cell r="D3637">
            <v>21.59</v>
          </cell>
          <cell r="E3637">
            <v>5.61</v>
          </cell>
          <cell r="F3637">
            <v>15.98</v>
          </cell>
          <cell r="G3637">
            <v>0</v>
          </cell>
        </row>
        <row r="3638">
          <cell r="A3638" t="str">
            <v>100804</v>
          </cell>
          <cell r="B3638" t="str">
            <v>TUBO, PEX, MULTICAMADA, DN 20, INSTALADO EM RAMAL INTERNO DE INSTALAÇÕES DE GÁS - FORNECIMENTO E INSTALAÇÃO. AF_01/2020</v>
          </cell>
          <cell r="C3638" t="str">
            <v>M</v>
          </cell>
          <cell r="D3638">
            <v>32.270000000000003</v>
          </cell>
          <cell r="E3638">
            <v>6.65</v>
          </cell>
          <cell r="F3638">
            <v>25.62</v>
          </cell>
          <cell r="G3638">
            <v>0</v>
          </cell>
        </row>
        <row r="3639">
          <cell r="A3639" t="str">
            <v>100805</v>
          </cell>
          <cell r="B3639" t="str">
            <v>TUBO, PEX, MULTICAMADA, DN 26, INSTALADO EM RAMAL INTERNO DE INSTALAÇÕES DE GÁS - FORNECIMENTO E INSTALAÇÃO. AF_01/2020</v>
          </cell>
          <cell r="C3639" t="str">
            <v>M</v>
          </cell>
          <cell r="D3639">
            <v>43.15</v>
          </cell>
          <cell r="E3639">
            <v>7.95</v>
          </cell>
          <cell r="F3639">
            <v>35.200000000000003</v>
          </cell>
          <cell r="G3639">
            <v>0</v>
          </cell>
        </row>
        <row r="3640">
          <cell r="A3640" t="str">
            <v>100806</v>
          </cell>
          <cell r="B3640" t="str">
            <v>TUBO, PEX, MULTICAMADA, DN 32, INSTALADO EM RAMAL INTERNO DE INSTALAÇÕES DE GÁS - FORNECIMENTO E INSTALAÇÃO. AF_01/2020</v>
          </cell>
          <cell r="C3640" t="str">
            <v>M</v>
          </cell>
          <cell r="D3640">
            <v>58.57</v>
          </cell>
          <cell r="E3640">
            <v>9.7799999999999994</v>
          </cell>
          <cell r="F3640">
            <v>48.79</v>
          </cell>
          <cell r="G3640">
            <v>0</v>
          </cell>
        </row>
        <row r="3641">
          <cell r="A3641" t="str">
            <v>100807</v>
          </cell>
          <cell r="B3641" t="str">
            <v>TUBO, PEX, MULTICAMADA, COM TUBO LUVA, DN 16, INSTALADO EM RAMAL INTERNO DE INSTALAÇÕES DE GÁS - FORNECIMENTO E INSTALAÇÃO. AF_01/2020</v>
          </cell>
          <cell r="C3641" t="str">
            <v>M</v>
          </cell>
          <cell r="D3641">
            <v>28.95</v>
          </cell>
          <cell r="E3641">
            <v>11.64</v>
          </cell>
          <cell r="F3641">
            <v>17.309999999999999</v>
          </cell>
          <cell r="G3641">
            <v>0</v>
          </cell>
        </row>
        <row r="3642">
          <cell r="A3642" t="str">
            <v>100808</v>
          </cell>
          <cell r="B3642" t="str">
            <v>TUBO, PEX, MULTICAMADA, COM TUBO LUVA, DN 20, INSTALADO EM RAMAL INTERNO DE INSTALAÇÕES DE GÁS - FORNECIMENTO E INSTALAÇÃO. AF_01/2020</v>
          </cell>
          <cell r="C3642" t="str">
            <v>M</v>
          </cell>
          <cell r="D3642">
            <v>40.909999999999997</v>
          </cell>
          <cell r="E3642">
            <v>13.73</v>
          </cell>
          <cell r="F3642">
            <v>27.18</v>
          </cell>
          <cell r="G3642">
            <v>0</v>
          </cell>
        </row>
        <row r="3643">
          <cell r="A3643" t="str">
            <v>100809</v>
          </cell>
          <cell r="B3643" t="str">
            <v>TUBO, PEX, MULTICAMADA, COM TUBO LUVA, DN 26, INSTALADO EM RAMAL INTERNO DE INSTALAÇÕES DE GÁS - FORNECIMENTO E INSTALAÇÃO. AF_01/2020</v>
          </cell>
          <cell r="C3643" t="str">
            <v>M</v>
          </cell>
          <cell r="D3643">
            <v>53.38</v>
          </cell>
          <cell r="E3643">
            <v>16.329999999999998</v>
          </cell>
          <cell r="F3643">
            <v>37.049999999999997</v>
          </cell>
          <cell r="G3643">
            <v>0</v>
          </cell>
        </row>
        <row r="3644">
          <cell r="A3644" t="str">
            <v>100810</v>
          </cell>
          <cell r="B3644" t="str">
            <v>TUBO, PEX, MULTICAMADA, COM TUBO LUVA, DN 32, INSTALADO EM RAMAL INTERNO DE INSTALAÇÕES DE GÁS - FORNECIMENTO E INSTALAÇÃO. AF_01/2020</v>
          </cell>
          <cell r="C3644" t="str">
            <v>M</v>
          </cell>
          <cell r="D3644">
            <v>71.05</v>
          </cell>
          <cell r="E3644">
            <v>19.989999999999998</v>
          </cell>
          <cell r="F3644">
            <v>51.06</v>
          </cell>
          <cell r="G3644">
            <v>0</v>
          </cell>
        </row>
        <row r="3645">
          <cell r="A3645" t="str">
            <v>101918</v>
          </cell>
          <cell r="B3645" t="str">
            <v>TUBO DE AÇO GALVANIZADO COM COSTURA, CLASSE MÉDIA, DN 100 (4"), CONEXÃO ROSQUEADA, INSTALADO EM PRUMADAS - FORNECIMENTO E INSTALAÇÃO. AF_10/2020</v>
          </cell>
          <cell r="C3645" t="str">
            <v>M</v>
          </cell>
          <cell r="D3645">
            <v>211.96</v>
          </cell>
          <cell r="E3645">
            <v>25.87</v>
          </cell>
          <cell r="F3645">
            <v>186.09</v>
          </cell>
          <cell r="G3645">
            <v>0</v>
          </cell>
        </row>
        <row r="3646">
          <cell r="A3646" t="str">
            <v>101919</v>
          </cell>
          <cell r="B3646" t="str">
            <v>UNIÃO, EM FERRO GALVANIZADO, 4", CONEXÃO ROSQUEADA, INSTALADO EM PRUMADAS - FORNECIMENTO E INSTALAÇÃO. AF_10/2020</v>
          </cell>
          <cell r="C3646" t="str">
            <v>UN</v>
          </cell>
          <cell r="D3646">
            <v>392.18</v>
          </cell>
          <cell r="E3646">
            <v>34.92</v>
          </cell>
          <cell r="F3646">
            <v>357.26</v>
          </cell>
          <cell r="G3646">
            <v>0</v>
          </cell>
        </row>
        <row r="3647">
          <cell r="A3647" t="str">
            <v>101920</v>
          </cell>
          <cell r="B3647" t="str">
            <v>LUVA, EM FERRO GALVANIZADO, 4", CONEXÃO ROSQUEADA, INSTALADO EM PRUMADAS - FORNECIMENTO E INSTALAÇÃO. AF_10/2020</v>
          </cell>
          <cell r="C3647" t="str">
            <v>UN</v>
          </cell>
          <cell r="D3647">
            <v>188.94</v>
          </cell>
          <cell r="E3647">
            <v>34.93</v>
          </cell>
          <cell r="F3647">
            <v>154.01</v>
          </cell>
          <cell r="G3647">
            <v>0</v>
          </cell>
        </row>
        <row r="3648">
          <cell r="A3648" t="str">
            <v>101921</v>
          </cell>
          <cell r="B3648" t="str">
            <v>LUVA DE REDUÇÃO, EM FERRO GALVANIZADO, 4" X 2 1/2", CONEXÃO ROSQUEADA, INSTALADO EM PRUMADAS - FORNECIMENTO E INSTALAÇÃO. AF_10/2020</v>
          </cell>
          <cell r="C3648" t="str">
            <v>UN</v>
          </cell>
          <cell r="D3648">
            <v>215.11</v>
          </cell>
          <cell r="E3648">
            <v>34.93</v>
          </cell>
          <cell r="F3648">
            <v>180.18</v>
          </cell>
          <cell r="G3648">
            <v>0</v>
          </cell>
        </row>
        <row r="3649">
          <cell r="A3649" t="str">
            <v>101922</v>
          </cell>
          <cell r="B3649" t="str">
            <v>LUVA DE REDUÇÃO, EM FERRO GALVANIZADO, 4" X 2", CONEXÃO ROSQUEADA, INSTALADO EM PRUMADAS - FORNECIMENTO E INSTALAÇÃO. AF_10/2020</v>
          </cell>
          <cell r="C3649" t="str">
            <v>UN</v>
          </cell>
          <cell r="D3649">
            <v>215.11</v>
          </cell>
          <cell r="E3649">
            <v>34.93</v>
          </cell>
          <cell r="F3649">
            <v>180.18</v>
          </cell>
          <cell r="G3649">
            <v>0</v>
          </cell>
        </row>
        <row r="3650">
          <cell r="A3650" t="str">
            <v>101923</v>
          </cell>
          <cell r="B3650" t="str">
            <v>LUVA DE REDUÇÃO, EM FERRO GALVANIZADO, 4" X 3", CONEXÃO ROSQUEADA, INSTALADO EM PRUMADAS - FORNECIMENTO E INSTALAÇÃO. AF_10/2020</v>
          </cell>
          <cell r="C3650" t="str">
            <v>UN</v>
          </cell>
          <cell r="D3650">
            <v>215.11</v>
          </cell>
          <cell r="E3650">
            <v>34.93</v>
          </cell>
          <cell r="F3650">
            <v>180.18</v>
          </cell>
          <cell r="G3650">
            <v>0</v>
          </cell>
        </row>
        <row r="3651">
          <cell r="A3651" t="str">
            <v>101924</v>
          </cell>
          <cell r="B3651" t="str">
            <v>NIPLE, EM FERRO GALVANIZADO, 4", CONEXÃO ROSQUEADA, INSTALADO EM PRUMADAS - FORNECIMENTO E INSTALAÇÃO. AF_10/2020</v>
          </cell>
          <cell r="C3651" t="str">
            <v>UN</v>
          </cell>
          <cell r="D3651">
            <v>177.99</v>
          </cell>
          <cell r="E3651">
            <v>34.93</v>
          </cell>
          <cell r="F3651">
            <v>143.06</v>
          </cell>
          <cell r="G3651">
            <v>0</v>
          </cell>
        </row>
        <row r="3652">
          <cell r="A3652" t="str">
            <v>101925</v>
          </cell>
          <cell r="B3652" t="str">
            <v>JOELHO 90°, EM FERRO GALVANIZADO, 4", CONEXÃO ROSQUEADA, INSTALADO EM PRUMADAS - FORNECIMENTO E INSTALAÇÃO. AF_10/2020</v>
          </cell>
          <cell r="C3652" t="str">
            <v>UN</v>
          </cell>
          <cell r="D3652">
            <v>296.99</v>
          </cell>
          <cell r="E3652">
            <v>52.4</v>
          </cell>
          <cell r="F3652">
            <v>244.59</v>
          </cell>
          <cell r="G3652">
            <v>0</v>
          </cell>
        </row>
        <row r="3653">
          <cell r="A3653" t="str">
            <v>101926</v>
          </cell>
          <cell r="B3653" t="str">
            <v>TÊ, EM FERRO GALVANIZADO, 4", CONEXÃO ROSQUEADA, INSTALADO EM PRUMADAS - FORNECIMENTO E INSTALAÇÃO. AF_10/2020</v>
          </cell>
          <cell r="C3653" t="str">
            <v>UN</v>
          </cell>
          <cell r="D3653">
            <v>383.17</v>
          </cell>
          <cell r="E3653">
            <v>69.86</v>
          </cell>
          <cell r="F3653">
            <v>313.31</v>
          </cell>
          <cell r="G3653">
            <v>0</v>
          </cell>
        </row>
        <row r="3654">
          <cell r="A3654" t="str">
            <v>101927</v>
          </cell>
          <cell r="B3654" t="str">
            <v>TUBO DE AÇO GALVANIZADO COM COSTURA, CLASSE MÉDIA, DN 100 (4"), CONEXÃO ROSQUEADA, INSTALADO EM REDE DE ALIMENTAÇÃO PARA HIDRANTE - FORNECIMENTO E INSTALAÇÃO. AF_10/2020</v>
          </cell>
          <cell r="C3654" t="str">
            <v>M</v>
          </cell>
          <cell r="D3654">
            <v>196.43</v>
          </cell>
          <cell r="E3654">
            <v>13.27</v>
          </cell>
          <cell r="F3654">
            <v>183.16</v>
          </cell>
          <cell r="G3654">
            <v>0</v>
          </cell>
        </row>
        <row r="3655">
          <cell r="A3655" t="str">
            <v>101928</v>
          </cell>
          <cell r="B3655" t="str">
            <v>UNIÃO, EM FERRO GALVANIZADO, 4", CONEXÃO ROSQUEADA, INSTALADO EM REDE DE ALIMENTAÇÃO PARA HIDRANTE - FORNECIMENTO E INSTALAÇÃO. AF_10/2020</v>
          </cell>
          <cell r="C3655" t="str">
            <v>UN</v>
          </cell>
          <cell r="D3655">
            <v>398.13</v>
          </cell>
          <cell r="E3655">
            <v>39.75</v>
          </cell>
          <cell r="F3655">
            <v>358.38</v>
          </cell>
          <cell r="G3655">
            <v>0</v>
          </cell>
        </row>
        <row r="3656">
          <cell r="A3656" t="str">
            <v>101929</v>
          </cell>
          <cell r="B3656" t="str">
            <v>LUVA, EM FERRO GALVANIZADO, 4", CONEXÃO ROSQUEADA, INSTALADO EM REDE DE ALIMENTAÇÃO PARA HIDRANTE - FORNECIMENTO E INSTALAÇÃO. AF_10/2020</v>
          </cell>
          <cell r="C3656" t="str">
            <v>UN</v>
          </cell>
          <cell r="D3656">
            <v>194.89</v>
          </cell>
          <cell r="E3656">
            <v>39.76</v>
          </cell>
          <cell r="F3656">
            <v>155.13</v>
          </cell>
          <cell r="G3656">
            <v>0</v>
          </cell>
        </row>
        <row r="3657">
          <cell r="A3657" t="str">
            <v>101930</v>
          </cell>
          <cell r="B3657" t="str">
            <v>LUVA DE REDUÇÃO, EM FERRO GALVANIZADO, 4" X 2 1/2", CONEXÃO ROSQUEADA, INSTALADO EM REDE DE ALIMENTAÇÃO PARA HIDRANTE - FORNECIMENTO E INSTALAÇÃO. AF_10/2020</v>
          </cell>
          <cell r="C3657" t="str">
            <v>UN</v>
          </cell>
          <cell r="D3657">
            <v>221.06</v>
          </cell>
          <cell r="E3657">
            <v>39.76</v>
          </cell>
          <cell r="F3657">
            <v>181.3</v>
          </cell>
          <cell r="G3657">
            <v>0</v>
          </cell>
        </row>
        <row r="3658">
          <cell r="A3658" t="str">
            <v>101931</v>
          </cell>
          <cell r="B3658" t="str">
            <v>LUVA DE REDUÇÃO, EM FERRO GALVANIZADO, 4" X 2", CONEXÃO ROSQUEADA, INSTALADO EM REDE DE ALIMENTAÇÃO PARA HIDRANTE - FORNECIMENTO E INSTALAÇÃO. AF_10/2020</v>
          </cell>
          <cell r="C3658" t="str">
            <v>UN</v>
          </cell>
          <cell r="D3658">
            <v>221.06</v>
          </cell>
          <cell r="E3658">
            <v>39.76</v>
          </cell>
          <cell r="F3658">
            <v>181.3</v>
          </cell>
          <cell r="G3658">
            <v>0</v>
          </cell>
        </row>
        <row r="3659">
          <cell r="A3659" t="str">
            <v>101932</v>
          </cell>
          <cell r="B3659" t="str">
            <v>LUVA DE REDUÇÃO, EM FERRO GALVANIZADO, 4" X 3", CONEXÃO ROSQUEADA, INSTALADO EM REDE DE ALIMENTAÇÃO PARA HIDRANTE - FORNECIMENTO E INSTALAÇÃO. AF_10/2020</v>
          </cell>
          <cell r="C3659" t="str">
            <v>UN</v>
          </cell>
          <cell r="D3659">
            <v>221.06</v>
          </cell>
          <cell r="E3659">
            <v>39.76</v>
          </cell>
          <cell r="F3659">
            <v>181.3</v>
          </cell>
          <cell r="G3659">
            <v>0</v>
          </cell>
        </row>
        <row r="3660">
          <cell r="A3660" t="str">
            <v>101933</v>
          </cell>
          <cell r="B3660" t="str">
            <v>NIPLE, EM FERRO GALVANIZADO, 4", CONEXÃO ROSQUEADA, INSTALADO EM REDE DE ALIMENTAÇÃO PARA HIDRANTE - FORNECIMENTO E INSTALAÇÃO. AF_10/2020</v>
          </cell>
          <cell r="C3660" t="str">
            <v>UN</v>
          </cell>
          <cell r="D3660">
            <v>183.94</v>
          </cell>
          <cell r="E3660">
            <v>39.76</v>
          </cell>
          <cell r="F3660">
            <v>144.18</v>
          </cell>
          <cell r="G3660">
            <v>0</v>
          </cell>
        </row>
        <row r="3661">
          <cell r="A3661" t="str">
            <v>101934</v>
          </cell>
          <cell r="B3661" t="str">
            <v>JOELHO 90°, EM FERRO GALVANIZADO, 4", CONEXÃO ROSQUEADA, INSTALADO EM REDE DE ALIMENTAÇÃO PARA HIDRANTE - FORNECIMENTO E INSTALAÇÃO. AF_10/2020</v>
          </cell>
          <cell r="C3661" t="str">
            <v>UN</v>
          </cell>
          <cell r="D3661">
            <v>305.92</v>
          </cell>
          <cell r="E3661">
            <v>59.65</v>
          </cell>
          <cell r="F3661">
            <v>246.27</v>
          </cell>
          <cell r="G3661">
            <v>0</v>
          </cell>
        </row>
        <row r="3662">
          <cell r="A3662" t="str">
            <v>101935</v>
          </cell>
          <cell r="B3662" t="str">
            <v>TÊ, EM FERRO GALVANIZADO, 4", CONEXÃO ROSQUEADA, INSTALADO EM REDE DE ALIMENTAÇÃO PARA HIDRANTE - FORNECIMENTO E INSTALAÇÃO. AF_10/2020</v>
          </cell>
          <cell r="C3662" t="str">
            <v>UN</v>
          </cell>
          <cell r="D3662">
            <v>395.06</v>
          </cell>
          <cell r="E3662">
            <v>79.52</v>
          </cell>
          <cell r="F3662">
            <v>315.54000000000002</v>
          </cell>
          <cell r="G3662">
            <v>0</v>
          </cell>
        </row>
        <row r="3663">
          <cell r="A3663" t="str">
            <v>103802</v>
          </cell>
          <cell r="B3663" t="str">
            <v>TUBO EM COBRE RÍGIDO, DN 15 MM, CLASSE E, SEM ISOLAMENTO, INSTALADO EM RAMAL E SUB-RAMAL DE GÁS COMBUSTÍVEL - FORNECIMENTO E INSTALAÇÃO. AF_04/2022</v>
          </cell>
          <cell r="C3663" t="str">
            <v>M</v>
          </cell>
          <cell r="D3663">
            <v>40.04</v>
          </cell>
          <cell r="E3663">
            <v>7.51</v>
          </cell>
          <cell r="F3663">
            <v>32.53</v>
          </cell>
          <cell r="G3663">
            <v>0</v>
          </cell>
        </row>
        <row r="3664">
          <cell r="A3664" t="str">
            <v>103803</v>
          </cell>
          <cell r="B3664" t="str">
            <v>TUBO EM COBRE RÍGIDO, DN 22 MM, CLASSE E, SEM ISOLAMENTO, INSTALADO EM RAMAL E SUB-RAMAL DE GÁS COMBUSTÍVEL - FORNECIMENTO E INSTALAÇÃO. AF_04/2022</v>
          </cell>
          <cell r="C3664" t="str">
            <v>M</v>
          </cell>
          <cell r="D3664">
            <v>68.849999999999994</v>
          </cell>
          <cell r="E3664">
            <v>12.86</v>
          </cell>
          <cell r="F3664">
            <v>55.99</v>
          </cell>
          <cell r="G3664">
            <v>0</v>
          </cell>
        </row>
        <row r="3665">
          <cell r="A3665" t="str">
            <v>103804</v>
          </cell>
          <cell r="B3665" t="str">
            <v>TUBO EM COBRE RÍGIDO, DN 28 MM, CLASSE E, SEM ISOLAMENTO, INSTALADO EM RAMAL E SUB-RAMAL DE GÁS COMBUSTÍVEL - FORNECIMENTO E INSTALAÇÃO. AF_04/2022</v>
          </cell>
          <cell r="C3665" t="str">
            <v>M</v>
          </cell>
          <cell r="D3665">
            <v>83.12</v>
          </cell>
          <cell r="E3665">
            <v>12.86</v>
          </cell>
          <cell r="F3665">
            <v>70.260000000000005</v>
          </cell>
          <cell r="G3665">
            <v>0</v>
          </cell>
        </row>
        <row r="3666">
          <cell r="A3666" t="str">
            <v>103835</v>
          </cell>
          <cell r="B3666" t="str">
            <v>TUBO EM COBRE RÍGIDO, DN 15 MM, CLASSE A, SEM ISOLAMENTO, INSTALADO EM RAMAL E SUB-RAMAL DE GÁS MEDICINAL - FORNECIMENTO E INSTALAÇÃO. AF_04/2022</v>
          </cell>
          <cell r="C3666" t="str">
            <v>M</v>
          </cell>
          <cell r="D3666">
            <v>62.61</v>
          </cell>
          <cell r="E3666">
            <v>12.11</v>
          </cell>
          <cell r="F3666">
            <v>50.5</v>
          </cell>
          <cell r="G3666">
            <v>0</v>
          </cell>
        </row>
        <row r="3667">
          <cell r="A3667" t="str">
            <v>103836</v>
          </cell>
          <cell r="B3667" t="str">
            <v>TUBO EM COBRE RÍGIDO, DN 22 MM, CLASSE A, SEM ISOLAMENTO, INSTALADO EM RAMAL E SUB-RAMAL DE GÁS MEDICINAL - FORNECIMENTO E INSTALAÇÃO. AF_04/2022</v>
          </cell>
          <cell r="C3667" t="str">
            <v>M</v>
          </cell>
          <cell r="D3667">
            <v>97.06</v>
          </cell>
          <cell r="E3667">
            <v>16.13</v>
          </cell>
          <cell r="F3667">
            <v>80.930000000000007</v>
          </cell>
          <cell r="G3667">
            <v>0</v>
          </cell>
        </row>
        <row r="3668">
          <cell r="A3668" t="str">
            <v>103837</v>
          </cell>
          <cell r="B3668" t="str">
            <v>TUBO EM COBRE RÍGIDO, DN 28 MM, CLASSE A, SEM ISOLAMENTO, INSTALADO EM RAMAL E SUB-RAMAL DE GÁS MEDICINAL - FORNECIMENTO E INSTALAÇÃO. AF_04/2022</v>
          </cell>
          <cell r="C3668" t="str">
            <v>M</v>
          </cell>
          <cell r="D3668">
            <v>122.33</v>
          </cell>
          <cell r="E3668">
            <v>19.59</v>
          </cell>
          <cell r="F3668">
            <v>102.74</v>
          </cell>
          <cell r="G3668">
            <v>0</v>
          </cell>
        </row>
        <row r="3669">
          <cell r="A3669" t="str">
            <v>103868</v>
          </cell>
          <cell r="B3669" t="str">
            <v>TUBO EM COBRE RÍGIDO, DN 15 MM, CLASSE E, SEM ISOLAMENTO, INSTALADO EM RAMAL E SUB-RAMAL DE AQUECIMENTO SOLAR - FORNECIMENTO E INSTALAÇÃO. AF_04/2022</v>
          </cell>
          <cell r="C3669" t="str">
            <v>M</v>
          </cell>
          <cell r="D3669">
            <v>50.31</v>
          </cell>
          <cell r="E3669">
            <v>15.83</v>
          </cell>
          <cell r="F3669">
            <v>34.479999999999997</v>
          </cell>
          <cell r="G3669">
            <v>0</v>
          </cell>
        </row>
        <row r="3670">
          <cell r="A3670" t="str">
            <v>103869</v>
          </cell>
          <cell r="B3670" t="str">
            <v>TUBO EM COBRE RÍGIDO, DN 22 MM, CLASSE E, SEM ISOLAMENTO, INSTALADO EM RAMAL E SUB-RAMAL DE AQUECIMENTO SOLAR - FORNECIMENTO E INSTALAÇÃO. AF_04/2022</v>
          </cell>
          <cell r="C3670" t="str">
            <v>M</v>
          </cell>
          <cell r="D3670">
            <v>76.03</v>
          </cell>
          <cell r="E3670">
            <v>18.690000000000001</v>
          </cell>
          <cell r="F3670">
            <v>57.34</v>
          </cell>
          <cell r="G3670">
            <v>0</v>
          </cell>
        </row>
        <row r="3671">
          <cell r="A3671" t="str">
            <v>103870</v>
          </cell>
          <cell r="B3671" t="str">
            <v>TUBO EM COBRE RÍGIDO, DN 28 MM, CLASSE E, SEM ISOLAMENTO, INSTALADO EM RAMAL E SUB-RAMAL DE AQUECIMENTO SOLAR - FORNECIMENTO E INSTALAÇÃO. AF_04/2022</v>
          </cell>
          <cell r="C3671" t="str">
            <v>M</v>
          </cell>
          <cell r="D3671">
            <v>93.33</v>
          </cell>
          <cell r="E3671">
            <v>21.15</v>
          </cell>
          <cell r="F3671">
            <v>72.180000000000007</v>
          </cell>
          <cell r="G3671">
            <v>0</v>
          </cell>
        </row>
        <row r="3672">
          <cell r="A3672" t="str">
            <v>103871</v>
          </cell>
          <cell r="B3672" t="str">
            <v>TUBO EM COBRE RÍGIDO, DN 15 MM, CLASSE E, COM ISOLAMENTO, INSTALADO EM RAMAL E SUB-RAMAL DE AQUECIMENTO SOLAR - FORNECIMENTO E INSTALAÇÃO. AF_04/2022</v>
          </cell>
          <cell r="C3672" t="str">
            <v>M</v>
          </cell>
          <cell r="D3672">
            <v>63.17</v>
          </cell>
          <cell r="E3672">
            <v>16.62</v>
          </cell>
          <cell r="F3672">
            <v>46.55</v>
          </cell>
          <cell r="G3672">
            <v>0</v>
          </cell>
        </row>
        <row r="3673">
          <cell r="A3673" t="str">
            <v>103872</v>
          </cell>
          <cell r="B3673" t="str">
            <v>TUBO EM COBRE RÍGIDO, DN 22 MM, CLASSE E, COM ISOLAMENTO, INSTALADO EM RAMAL E SUB-RAMAL DE AQUECIMENTO SOLAR - FORNECIMENTO E INSTALAÇÃO. AF_04/2022</v>
          </cell>
          <cell r="C3673" t="str">
            <v>M</v>
          </cell>
          <cell r="D3673">
            <v>135.68</v>
          </cell>
          <cell r="E3673">
            <v>19.48</v>
          </cell>
          <cell r="F3673">
            <v>116.2</v>
          </cell>
          <cell r="G3673">
            <v>0</v>
          </cell>
        </row>
        <row r="3674">
          <cell r="A3674" t="str">
            <v>103873</v>
          </cell>
          <cell r="B3674" t="str">
            <v>TUBO EM COBRE RÍGIDO, DN 28 MM, CLASSE E, COM ISOLAMENTO, INSTALADO EM RAMAL E SUB-RAMAL DE AQUECIMENTO SOLAR - FORNECIMENTO E INSTALAÇÃO. AF_04/2022</v>
          </cell>
          <cell r="C3674" t="str">
            <v>M</v>
          </cell>
          <cell r="D3674">
            <v>155.41999999999999</v>
          </cell>
          <cell r="E3674">
            <v>21.94</v>
          </cell>
          <cell r="F3674">
            <v>133.47999999999999</v>
          </cell>
          <cell r="G3674">
            <v>0</v>
          </cell>
        </row>
        <row r="3675">
          <cell r="A3675" t="str">
            <v>103978</v>
          </cell>
          <cell r="B3675" t="str">
            <v>TUBO, PVC, SOLDÁVEL, DN 40MM, INSTALADO EM RAMAL DE DISTRIBUIÇÃO DE ÁGUA - FORNECIMENTO E INSTALAÇÃO. AF_06/2022</v>
          </cell>
          <cell r="C3675" t="str">
            <v>M</v>
          </cell>
          <cell r="D3675">
            <v>28.12</v>
          </cell>
          <cell r="E3675">
            <v>9.32</v>
          </cell>
          <cell r="F3675">
            <v>18.8</v>
          </cell>
          <cell r="G3675">
            <v>0</v>
          </cell>
        </row>
        <row r="3676">
          <cell r="A3676" t="str">
            <v>103979</v>
          </cell>
          <cell r="B3676" t="str">
            <v>TUBO, PVC, SOLDÁVEL, DN 50MM, INSTALADO EM RAMAL DE DISTRIBUIÇÃO DE ÁGUA - FORNECIMENTO E INSTALAÇÃO. AF_06/2022</v>
          </cell>
          <cell r="C3676" t="str">
            <v>M</v>
          </cell>
          <cell r="D3676">
            <v>32</v>
          </cell>
          <cell r="E3676">
            <v>11.16</v>
          </cell>
          <cell r="F3676">
            <v>20.84</v>
          </cell>
          <cell r="G3676">
            <v>0</v>
          </cell>
        </row>
        <row r="3677">
          <cell r="A3677" t="str">
            <v>104021</v>
          </cell>
          <cell r="B3677" t="str">
            <v>TUBO, CPVC, SOLDÁVEL, DN 42MM, INSTALADO EM RAMAL DE DISTRIBUIÇÃO DE ÁGUA - FORNECIMENTO E INSTALAÇÃO. AF_06/2022</v>
          </cell>
          <cell r="C3677" t="str">
            <v>M</v>
          </cell>
          <cell r="D3677">
            <v>72.3</v>
          </cell>
          <cell r="E3677">
            <v>9.69</v>
          </cell>
          <cell r="F3677">
            <v>62.61</v>
          </cell>
          <cell r="G3677">
            <v>0</v>
          </cell>
        </row>
        <row r="3678">
          <cell r="A3678" t="str">
            <v>104166</v>
          </cell>
          <cell r="B3678" t="str">
            <v>TUBO PVC, SÉRIE R, ÁGUA PLUVIAL, DN 150 MM, FORNECIDO E INSTALADO EM RAMAL DE ENCAMINHAMENTO. AF_06/2022</v>
          </cell>
          <cell r="C3678" t="str">
            <v>M</v>
          </cell>
          <cell r="D3678">
            <v>83.32</v>
          </cell>
          <cell r="E3678">
            <v>10.53</v>
          </cell>
          <cell r="F3678">
            <v>72.790000000000006</v>
          </cell>
          <cell r="G3678">
            <v>0</v>
          </cell>
        </row>
        <row r="3679">
          <cell r="A3679" t="str">
            <v>104194</v>
          </cell>
          <cell r="B3679" t="str">
            <v>TUBO, PPR, DN 20, CLASSE PN20, INSTALADO EM RAMAL OU SUB-RAMAL DE ÁGUA - FORNECIMENTO E INSTALAÇÃO. AF_08/2022</v>
          </cell>
          <cell r="C3679" t="str">
            <v>M</v>
          </cell>
          <cell r="D3679">
            <v>21.46</v>
          </cell>
          <cell r="E3679">
            <v>9.43</v>
          </cell>
          <cell r="F3679">
            <v>11.93</v>
          </cell>
          <cell r="G3679">
            <v>0.02</v>
          </cell>
        </row>
        <row r="3680">
          <cell r="A3680" t="str">
            <v>104195</v>
          </cell>
          <cell r="B3680" t="str">
            <v>TUBO, PPR, DN 20, CLASSE PN25, INSTALADO EM RAMAL OU SUB-RAMAL DE ÁGUA - FORNECIMENTO E INSTALAÇÃO. AF_08/2022</v>
          </cell>
          <cell r="C3680" t="str">
            <v>M</v>
          </cell>
          <cell r="D3680">
            <v>22.78</v>
          </cell>
          <cell r="E3680">
            <v>9.7100000000000009</v>
          </cell>
          <cell r="F3680">
            <v>12.96</v>
          </cell>
          <cell r="G3680">
            <v>0.02</v>
          </cell>
        </row>
        <row r="3681">
          <cell r="A3681" t="str">
            <v>104315</v>
          </cell>
          <cell r="B3681" t="str">
            <v>TUBO, PVC, SOLDÁVEL, DN 20 MM, INSTALADO EM DRENO DE AR CONDICIONADO - FORNECIMENTO E INSTALAÇÃO. AF_08/2022</v>
          </cell>
          <cell r="C3681" t="str">
            <v>M</v>
          </cell>
          <cell r="D3681">
            <v>16.82</v>
          </cell>
          <cell r="E3681">
            <v>10.14</v>
          </cell>
          <cell r="F3681">
            <v>6.68</v>
          </cell>
          <cell r="G3681">
            <v>0</v>
          </cell>
        </row>
        <row r="3682">
          <cell r="A3682" t="str">
            <v>104316</v>
          </cell>
          <cell r="B3682" t="str">
            <v>TUBO, PVC, SOLDÁVEL, DN 32 MM, INSTALADO EM DRENO DE AR CONDICIONADO - FORNECIMENTO E INSTALAÇÃO. AF_08/2022</v>
          </cell>
          <cell r="C3682" t="str">
            <v>M</v>
          </cell>
          <cell r="D3682">
            <v>24.65</v>
          </cell>
          <cell r="E3682">
            <v>11.37</v>
          </cell>
          <cell r="F3682">
            <v>13.28</v>
          </cell>
          <cell r="G3682">
            <v>0</v>
          </cell>
        </row>
        <row r="3683">
          <cell r="A3683" t="str">
            <v>89358</v>
          </cell>
          <cell r="B3683" t="str">
            <v>JOELHO 90 GRAUS, PVC, SOLDÁVEL, DN 20MM, INSTALADO EM RAMAL OU SUB-RAMAL DE ÁGUA - FORNECIMENTO E INSTALAÇÃO. AF_06/2022</v>
          </cell>
          <cell r="C3683" t="str">
            <v>UN</v>
          </cell>
          <cell r="D3683">
            <v>8.32</v>
          </cell>
          <cell r="E3683">
            <v>5.5</v>
          </cell>
          <cell r="F3683">
            <v>2.82</v>
          </cell>
          <cell r="G3683">
            <v>0</v>
          </cell>
        </row>
        <row r="3684">
          <cell r="A3684" t="str">
            <v>89359</v>
          </cell>
          <cell r="B3684" t="str">
            <v>JOELHO 45 GRAUS, PVC, SOLDÁVEL, DN 20MM, INSTALADO EM RAMAL OU SUB-RAMAL DE ÁGUA - FORNECIMENTO E INSTALAÇÃO. AF_06/2022</v>
          </cell>
          <cell r="C3684" t="str">
            <v>UN</v>
          </cell>
          <cell r="D3684">
            <v>8.93</v>
          </cell>
          <cell r="E3684">
            <v>5.49</v>
          </cell>
          <cell r="F3684">
            <v>3.44</v>
          </cell>
          <cell r="G3684">
            <v>0</v>
          </cell>
        </row>
        <row r="3685">
          <cell r="A3685" t="str">
            <v>89360</v>
          </cell>
          <cell r="B3685" t="str">
            <v>CURVA 90 GRAUS, PVC, SOLDÁVEL, DN 20MM, INSTALADO EM RAMAL OU SUB-RAMAL DE ÁGUA - FORNECIMENTO E INSTALAÇÃO. AF_06/2022</v>
          </cell>
          <cell r="C3685" t="str">
            <v>UN</v>
          </cell>
          <cell r="D3685">
            <v>10.029999999999999</v>
          </cell>
          <cell r="E3685">
            <v>5.49</v>
          </cell>
          <cell r="F3685">
            <v>4.54</v>
          </cell>
          <cell r="G3685">
            <v>0</v>
          </cell>
        </row>
        <row r="3686">
          <cell r="A3686" t="str">
            <v>89361</v>
          </cell>
          <cell r="B3686" t="str">
            <v>CURVA 45 GRAUS, PVC, SOLDÁVEL, DN 20MM, INSTALADO EM RAMAL OU SUB-RAMAL DE ÁGUA - FORNECIMENTO E INSTALAÇÃO. AF_06/2022</v>
          </cell>
          <cell r="C3686" t="str">
            <v>UN</v>
          </cell>
          <cell r="D3686">
            <v>10.11</v>
          </cell>
          <cell r="E3686">
            <v>5.49</v>
          </cell>
          <cell r="F3686">
            <v>4.62</v>
          </cell>
          <cell r="G3686">
            <v>0</v>
          </cell>
        </row>
        <row r="3687">
          <cell r="A3687" t="str">
            <v>89362</v>
          </cell>
          <cell r="B3687" t="str">
            <v>JOELHO 90 GRAUS, PVC, SOLDÁVEL, DN 25MM, INSTALADO EM RAMAL OU SUB-RAMAL DE ÁGUA - FORNECIMENTO E INSTALAÇÃO. AF_06/2022</v>
          </cell>
          <cell r="C3687" t="str">
            <v>UN</v>
          </cell>
          <cell r="D3687">
            <v>9.92</v>
          </cell>
          <cell r="E3687">
            <v>6.36</v>
          </cell>
          <cell r="F3687">
            <v>3.56</v>
          </cell>
          <cell r="G3687">
            <v>0</v>
          </cell>
        </row>
        <row r="3688">
          <cell r="A3688" t="str">
            <v>89363</v>
          </cell>
          <cell r="B3688" t="str">
            <v>JOELHO 45 GRAUS, PVC, SOLDÁVEL, DN 25MM, INSTALADO EM RAMAL OU SUB-RAMAL DE ÁGUA - FORNECIMENTO E INSTALAÇÃO. AF_06/2022</v>
          </cell>
          <cell r="C3688" t="str">
            <v>UN</v>
          </cell>
          <cell r="D3688">
            <v>10.78</v>
          </cell>
          <cell r="E3688">
            <v>6.36</v>
          </cell>
          <cell r="F3688">
            <v>4.42</v>
          </cell>
          <cell r="G3688">
            <v>0</v>
          </cell>
        </row>
        <row r="3689">
          <cell r="A3689" t="str">
            <v>89364</v>
          </cell>
          <cell r="B3689" t="str">
            <v>CURVA 90 GRAUS, PVC, SOLDÁVEL, DN 25MM, INSTALADO EM RAMAL OU SUB-RAMAL DE ÁGUA - FORNECIMENTO E INSTALAÇÃO. AF_06/2022</v>
          </cell>
          <cell r="C3689" t="str">
            <v>UN</v>
          </cell>
          <cell r="D3689">
            <v>12.45</v>
          </cell>
          <cell r="E3689">
            <v>6.36</v>
          </cell>
          <cell r="F3689">
            <v>6.09</v>
          </cell>
          <cell r="G3689">
            <v>0</v>
          </cell>
        </row>
        <row r="3690">
          <cell r="A3690" t="str">
            <v>89365</v>
          </cell>
          <cell r="B3690" t="str">
            <v>CURVA 45 GRAUS, PVC, SOLDÁVEL, DN 25MM, INSTALADO EM RAMAL OU SUB-RAMAL DE ÁGUA - FORNECIMENTO E INSTALAÇÃO. AF_06/2022</v>
          </cell>
          <cell r="C3690" t="str">
            <v>UN</v>
          </cell>
          <cell r="D3690">
            <v>11.85</v>
          </cell>
          <cell r="E3690">
            <v>6.36</v>
          </cell>
          <cell r="F3690">
            <v>5.49</v>
          </cell>
          <cell r="G3690">
            <v>0</v>
          </cell>
        </row>
        <row r="3691">
          <cell r="A3691" t="str">
            <v>89366</v>
          </cell>
          <cell r="B3691" t="str">
            <v>JOELHO 90 GRAUS COM BUCHA DE LATÃO, PVC, SOLDÁVEL, DN 25MM, X 3/4  INSTALADO EM RAMAL OU SUB-RAMAL DE ÁGUA - FORNECIMENTO E INSTALAÇÃO. AF_06/2022</v>
          </cell>
          <cell r="C3691" t="str">
            <v>UN</v>
          </cell>
          <cell r="D3691">
            <v>17.420000000000002</v>
          </cell>
          <cell r="E3691">
            <v>5.9</v>
          </cell>
          <cell r="F3691">
            <v>11.52</v>
          </cell>
          <cell r="G3691">
            <v>0</v>
          </cell>
        </row>
        <row r="3692">
          <cell r="A3692" t="str">
            <v>89367</v>
          </cell>
          <cell r="B3692" t="str">
            <v>JOELHO 90 GRAUS, PVC, SOLDÁVEL, DN 32MM, INSTALADO EM RAMAL OU SUB-RAMAL DE ÁGUA - FORNECIMENTO E INSTALAÇÃO. AF_06/2022</v>
          </cell>
          <cell r="C3692" t="str">
            <v>UN</v>
          </cell>
          <cell r="D3692">
            <v>13.75</v>
          </cell>
          <cell r="E3692">
            <v>7.57</v>
          </cell>
          <cell r="F3692">
            <v>6.18</v>
          </cell>
          <cell r="G3692">
            <v>0</v>
          </cell>
        </row>
        <row r="3693">
          <cell r="A3693" t="str">
            <v>89368</v>
          </cell>
          <cell r="B3693" t="str">
            <v>JOELHO 45 GRAUS, PVC, SOLDÁVEL, DN 32MM, INSTALADO EM RAMAL OU SUB-RAMAL DE ÁGUA - FORNECIMENTO E INSTALAÇÃO. AF_06/2022</v>
          </cell>
          <cell r="C3693" t="str">
            <v>UN</v>
          </cell>
          <cell r="D3693">
            <v>15.68</v>
          </cell>
          <cell r="E3693">
            <v>7.55</v>
          </cell>
          <cell r="F3693">
            <v>8.1300000000000008</v>
          </cell>
          <cell r="G3693">
            <v>0</v>
          </cell>
        </row>
        <row r="3694">
          <cell r="A3694" t="str">
            <v>89369</v>
          </cell>
          <cell r="B3694" t="str">
            <v>CURVA 90 GRAUS, PVC, SOLDÁVEL, DN 32MM, INSTALADO EM RAMAL OU SUB-RAMAL DE ÁGUA - FORNECIMENTO E INSTALAÇÃO. AF_06/2022</v>
          </cell>
          <cell r="C3694" t="str">
            <v>UN</v>
          </cell>
          <cell r="D3694">
            <v>18.27</v>
          </cell>
          <cell r="E3694">
            <v>7.55</v>
          </cell>
          <cell r="F3694">
            <v>10.72</v>
          </cell>
          <cell r="G3694">
            <v>0</v>
          </cell>
        </row>
        <row r="3695">
          <cell r="A3695" t="str">
            <v>89370</v>
          </cell>
          <cell r="B3695" t="str">
            <v>CURVA 45 GRAUS, PVC, SOLDÁVEL, DN 32MM, INSTALADO EM RAMAL OU SUB-RAMAL DE ÁGUA - FORNECIMENTO E INSTALAÇÃO. AF_06/2022</v>
          </cell>
          <cell r="C3695" t="str">
            <v>UN</v>
          </cell>
          <cell r="D3695">
            <v>16.04</v>
          </cell>
          <cell r="E3695">
            <v>7.55</v>
          </cell>
          <cell r="F3695">
            <v>8.49</v>
          </cell>
          <cell r="G3695">
            <v>0</v>
          </cell>
        </row>
        <row r="3696">
          <cell r="A3696" t="str">
            <v>89371</v>
          </cell>
          <cell r="B3696" t="str">
            <v>LUVA, PVC, SOLDÁVEL, DN 20MM, INSTALADO EM RAMAL OU SUB-RAMAL DE ÁGUA - FORNECIMENTO E INSTALAÇÃO. AF_06/2022</v>
          </cell>
          <cell r="C3696" t="str">
            <v>UN</v>
          </cell>
          <cell r="D3696">
            <v>6.28</v>
          </cell>
          <cell r="E3696">
            <v>3.67</v>
          </cell>
          <cell r="F3696">
            <v>2.61</v>
          </cell>
          <cell r="G3696">
            <v>0</v>
          </cell>
        </row>
        <row r="3697">
          <cell r="A3697" t="str">
            <v>89372</v>
          </cell>
          <cell r="B3697" t="str">
            <v>LUVA DE CORRER, PVC, SOLDÁVEL, DN 20MM, INSTALADO EM RAMAL OU SUB-RAMAL DE ÁGUA - FORNECIMENTO E INSTALAÇÃO. AF_06/2022</v>
          </cell>
          <cell r="C3697" t="str">
            <v>UN</v>
          </cell>
          <cell r="D3697">
            <v>17.32</v>
          </cell>
          <cell r="E3697">
            <v>3.63</v>
          </cell>
          <cell r="F3697">
            <v>13.69</v>
          </cell>
          <cell r="G3697">
            <v>0</v>
          </cell>
        </row>
        <row r="3698">
          <cell r="A3698" t="str">
            <v>89373</v>
          </cell>
          <cell r="B3698" t="str">
            <v>LUVA DE REDUÇÃO, PVC, SOLDÁVEL, DN 25MM X 20MM, INSTALADO EM RAMAL OU SUB-RAMAL DE ÁGUA - FORNECIMENTO E INSTALAÇÃO. AF_06/2022</v>
          </cell>
          <cell r="C3698" t="str">
            <v>UN</v>
          </cell>
          <cell r="D3698">
            <v>7.53</v>
          </cell>
          <cell r="E3698">
            <v>3.97</v>
          </cell>
          <cell r="F3698">
            <v>3.56</v>
          </cell>
          <cell r="G3698">
            <v>0</v>
          </cell>
        </row>
        <row r="3699">
          <cell r="A3699" t="str">
            <v>89374</v>
          </cell>
          <cell r="B3699" t="str">
            <v>LUVA COM BUCHA DE LATÃO, PVC, SOLDÁVEL, DN 20MM X 1/2", INSTALADO EM RAMAL OU SUB-RAMAL DE ÁGUA - FORNECIMENTO E INSTALAÇÃO. AF_06/2022</v>
          </cell>
          <cell r="C3699" t="str">
            <v>UN</v>
          </cell>
          <cell r="D3699">
            <v>10.85</v>
          </cell>
          <cell r="E3699">
            <v>3.35</v>
          </cell>
          <cell r="F3699">
            <v>7.5</v>
          </cell>
          <cell r="G3699">
            <v>0</v>
          </cell>
        </row>
        <row r="3700">
          <cell r="A3700" t="str">
            <v>89375</v>
          </cell>
          <cell r="B3700" t="str">
            <v>UNIÃO, PVC, SOLDÁVEL, DN 20MM, INSTALADO EM RAMAL OU SUB-RAMAL DE ÁGUA - FORNECIMENTO E INSTALAÇÃO. AF_06/2022</v>
          </cell>
          <cell r="C3700" t="str">
            <v>UN</v>
          </cell>
          <cell r="D3700">
            <v>12.86</v>
          </cell>
          <cell r="E3700">
            <v>3.64</v>
          </cell>
          <cell r="F3700">
            <v>9.2200000000000006</v>
          </cell>
          <cell r="G3700">
            <v>0</v>
          </cell>
        </row>
        <row r="3701">
          <cell r="A3701" t="str">
            <v>89376</v>
          </cell>
          <cell r="B3701" t="str">
            <v>ADAPTADOR CURTO COM BOLSA E ROSCA PARA REGISTRO, PVC, SOLDÁVEL, DN 20MM X 1/2 , INSTALADO EM RAMAL OU SUB-RAMAL DE ÁGUA - FORNECIMENTO E INSTALAÇÃO. AF_06/2022</v>
          </cell>
          <cell r="C3701" t="str">
            <v>UN</v>
          </cell>
          <cell r="D3701">
            <v>5.97</v>
          </cell>
          <cell r="E3701">
            <v>3.37</v>
          </cell>
          <cell r="F3701">
            <v>2.6</v>
          </cell>
          <cell r="G3701">
            <v>0</v>
          </cell>
        </row>
        <row r="3702">
          <cell r="A3702" t="str">
            <v>89377</v>
          </cell>
          <cell r="B3702" t="str">
            <v>CURVA DE TRANSPOSIÇÃO, PVC, SOLDÁVEL, DN 20MM, INSTALADO EM RAMAL OU SUB-RAMAL DE ÁGUA - FORNECIMENTO E INSTALAÇÃO. AF_06/2022</v>
          </cell>
          <cell r="C3702" t="str">
            <v>UN</v>
          </cell>
          <cell r="D3702">
            <v>10.94</v>
          </cell>
          <cell r="E3702">
            <v>3.64</v>
          </cell>
          <cell r="F3702">
            <v>7.3</v>
          </cell>
          <cell r="G3702">
            <v>0</v>
          </cell>
        </row>
        <row r="3703">
          <cell r="A3703" t="str">
            <v>89378</v>
          </cell>
          <cell r="B3703" t="str">
            <v>LUVA, PVC, SOLDÁVEL, DN 25MM, INSTALADO EM RAMAL OU SUB-RAMAL DE ÁGUA - FORNECIMENTO E INSTALAÇÃO. AF_06/2022</v>
          </cell>
          <cell r="C3703" t="str">
            <v>UN</v>
          </cell>
          <cell r="D3703">
            <v>7.41</v>
          </cell>
          <cell r="E3703">
            <v>4.25</v>
          </cell>
          <cell r="F3703">
            <v>3.16</v>
          </cell>
          <cell r="G3703">
            <v>0</v>
          </cell>
        </row>
        <row r="3704">
          <cell r="A3704" t="str">
            <v>89379</v>
          </cell>
          <cell r="B3704" t="str">
            <v>LUVA DE CORRER, PVC, SOLDÁVEL, DN 25MM, INSTALADO EM RAMAL OU SUB-RAMAL DE ÁGUA - FORNECIMENTO E INSTALAÇÃO. AF_12/2014</v>
          </cell>
          <cell r="C3704" t="str">
            <v>UN</v>
          </cell>
          <cell r="D3704">
            <v>20.34</v>
          </cell>
          <cell r="E3704">
            <v>4.22</v>
          </cell>
          <cell r="F3704">
            <v>16.12</v>
          </cell>
          <cell r="G3704">
            <v>0</v>
          </cell>
        </row>
        <row r="3705">
          <cell r="A3705" t="str">
            <v>89380</v>
          </cell>
          <cell r="B3705" t="str">
            <v>LUVA DE REDUÇÃO, PVC, SOLDÁVEL, DN 32MM X 25MM, INSTALADO EM RAMAL OU SUB-RAMAL DE ÁGUA - FORNECIMENTO E INSTALAÇÃO. AF_06/2022</v>
          </cell>
          <cell r="C3705" t="str">
            <v>UN</v>
          </cell>
          <cell r="D3705">
            <v>10.7</v>
          </cell>
          <cell r="E3705">
            <v>4.63</v>
          </cell>
          <cell r="F3705">
            <v>6.07</v>
          </cell>
          <cell r="G3705">
            <v>0</v>
          </cell>
        </row>
        <row r="3706">
          <cell r="A3706" t="str">
            <v>89381</v>
          </cell>
          <cell r="B3706" t="str">
            <v>LUVA COM BUCHA DE LATÃO, PVC, SOLDÁVEL, DN 25MM X 3/4 , INSTALADO EM RAMAL OU SUB-RAMAL DE ÁGUA - FORNECIMENTO E INSTALAÇÃO. AF_06/2022</v>
          </cell>
          <cell r="C3706" t="str">
            <v>UN</v>
          </cell>
          <cell r="D3706">
            <v>13.33</v>
          </cell>
          <cell r="E3706">
            <v>3.94</v>
          </cell>
          <cell r="F3706">
            <v>9.39</v>
          </cell>
          <cell r="G3706">
            <v>0</v>
          </cell>
        </row>
        <row r="3707">
          <cell r="A3707" t="str">
            <v>89382</v>
          </cell>
          <cell r="B3707" t="str">
            <v>UNIÃO, PVC, SOLDÁVEL, DN 25MM, INSTALADO EM RAMAL OU SUB-RAMAL DE ÁGUA - FORNECIMENTO E INSTALAÇÃO. AF_06/2022</v>
          </cell>
          <cell r="C3707" t="str">
            <v>UN</v>
          </cell>
          <cell r="D3707">
            <v>15.45</v>
          </cell>
          <cell r="E3707">
            <v>4.22</v>
          </cell>
          <cell r="F3707">
            <v>11.23</v>
          </cell>
          <cell r="G3707">
            <v>0</v>
          </cell>
        </row>
        <row r="3708">
          <cell r="A3708" t="str">
            <v>89383</v>
          </cell>
          <cell r="B3708" t="str">
            <v>ADAPTADOR CURTO COM BOLSA E ROSCA PARA REGISTRO, PVC, SOLDÁVEL, DN 25MM X 3/4 , INSTALADO EM RAMAL OU SUB-RAMAL DE ÁGUA - FORNECIMENTO E INSTALAÇÃO. AF_06/2022</v>
          </cell>
          <cell r="C3708" t="str">
            <v>UN</v>
          </cell>
          <cell r="D3708">
            <v>6.96</v>
          </cell>
          <cell r="E3708">
            <v>3.97</v>
          </cell>
          <cell r="F3708">
            <v>2.99</v>
          </cell>
          <cell r="G3708">
            <v>0</v>
          </cell>
        </row>
        <row r="3709">
          <cell r="A3709" t="str">
            <v>89384</v>
          </cell>
          <cell r="B3709" t="str">
            <v>CURVA DE TRANSPOSIÇÃO, PVC, SOLDÁVEL, DN 25MM, INSTALADO EM RAMAL OU SUB-RAMAL DE ÁGUA   FORNECIMENTO E INSTALAÇÃO. AF_06/2022</v>
          </cell>
          <cell r="C3709" t="str">
            <v>UN</v>
          </cell>
          <cell r="D3709">
            <v>13.99</v>
          </cell>
          <cell r="E3709">
            <v>4.22</v>
          </cell>
          <cell r="F3709">
            <v>9.77</v>
          </cell>
          <cell r="G3709">
            <v>0</v>
          </cell>
        </row>
        <row r="3710">
          <cell r="A3710" t="str">
            <v>89385</v>
          </cell>
          <cell r="B3710" t="str">
            <v>LUVA SOLDÁVEL E COM ROSCA, PVC, SOLDÁVEL, DN 25MM X 3/4 , INSTALADO EM RAMAL OU SUB-RAMAL DE ÁGUA - FORNECIMENTO E INSTALAÇÃO. AF_06/2022</v>
          </cell>
          <cell r="C3710" t="str">
            <v>UN</v>
          </cell>
          <cell r="D3710">
            <v>7.66</v>
          </cell>
          <cell r="E3710">
            <v>3.97</v>
          </cell>
          <cell r="F3710">
            <v>3.69</v>
          </cell>
          <cell r="G3710">
            <v>0</v>
          </cell>
        </row>
        <row r="3711">
          <cell r="A3711" t="str">
            <v>89386</v>
          </cell>
          <cell r="B3711" t="str">
            <v>LUVA, PVC, SOLDÁVEL, DN 32MM, INSTALADO EM RAMAL OU SUB-RAMAL DE ÁGUA - FORNECIMENTO E INSTALAÇÃO. AF_06/2022</v>
          </cell>
          <cell r="C3711" t="str">
            <v>UN</v>
          </cell>
          <cell r="D3711">
            <v>10.17</v>
          </cell>
          <cell r="E3711">
            <v>5.04</v>
          </cell>
          <cell r="F3711">
            <v>5.13</v>
          </cell>
          <cell r="G3711">
            <v>0</v>
          </cell>
        </row>
        <row r="3712">
          <cell r="A3712" t="str">
            <v>89387</v>
          </cell>
          <cell r="B3712" t="str">
            <v>LUVA DE CORRER, PVC, SOLDÁVEL, DN 32MM, INSTALADO EM RAMAL OU SUB-RAMAL DE ÁGUA   FORNECIMENTO E INSTALAÇÃO. AF_06/2022</v>
          </cell>
          <cell r="C3712" t="str">
            <v>UN</v>
          </cell>
          <cell r="D3712">
            <v>32.520000000000003</v>
          </cell>
          <cell r="E3712">
            <v>5.0199999999999996</v>
          </cell>
          <cell r="F3712">
            <v>27.5</v>
          </cell>
          <cell r="G3712">
            <v>0</v>
          </cell>
        </row>
        <row r="3713">
          <cell r="A3713" t="str">
            <v>89389</v>
          </cell>
          <cell r="B3713" t="str">
            <v>LUVA SOLDÁVEL E COM ROSCA, PVC, SOLDÁVEL, DN 32MM X 1 , INSTALADO EM RAMAL OU SUB-RAMAL DE ÁGUA - FORNECIMENTO E INSTALAÇÃO. AF_06/2022</v>
          </cell>
          <cell r="C3713" t="str">
            <v>UN</v>
          </cell>
          <cell r="D3713">
            <v>12.27</v>
          </cell>
          <cell r="E3713">
            <v>4.63</v>
          </cell>
          <cell r="F3713">
            <v>7.64</v>
          </cell>
          <cell r="G3713">
            <v>0</v>
          </cell>
        </row>
        <row r="3714">
          <cell r="A3714" t="str">
            <v>89390</v>
          </cell>
          <cell r="B3714" t="str">
            <v>UNIÃO, PVC, SOLDÁVEL, DN 32MM, INSTALADO EM RAMAL OU SUB-RAMAL DE ÁGUA - FORNECIMENTO E INSTALAÇÃO. AF_06/2022</v>
          </cell>
          <cell r="C3714" t="str">
            <v>UN</v>
          </cell>
          <cell r="D3714">
            <v>23.03</v>
          </cell>
          <cell r="E3714">
            <v>5.0199999999999996</v>
          </cell>
          <cell r="F3714">
            <v>18.010000000000002</v>
          </cell>
          <cell r="G3714">
            <v>0</v>
          </cell>
        </row>
        <row r="3715">
          <cell r="A3715" t="str">
            <v>89391</v>
          </cell>
          <cell r="B3715" t="str">
            <v>ADAPTADOR CURTO COM BOLSA E ROSCA PARA REGISTRO, PVC, SOLDÁVEL, DN 32MM X 1 , INSTALADO EM RAMAL OU SUB-RAMAL DE ÁGUA - FORNECIMENTO E INSTALAÇÃO. AF_06/2022</v>
          </cell>
          <cell r="C3715" t="str">
            <v>UN</v>
          </cell>
          <cell r="D3715">
            <v>9.23</v>
          </cell>
          <cell r="E3715">
            <v>4.6500000000000004</v>
          </cell>
          <cell r="F3715">
            <v>4.58</v>
          </cell>
          <cell r="G3715">
            <v>0</v>
          </cell>
        </row>
        <row r="3716">
          <cell r="A3716" t="str">
            <v>89392</v>
          </cell>
          <cell r="B3716" t="str">
            <v>CURVA DE TRANSPOSIÇÃO, PVC, SOLDÁVEL, DN 32MM, INSTALADO EM RAMAL OU SUB-RAMAL DE ÁGUA   FORNECIMENTO E INSTALAÇÃO. AF_06/2022</v>
          </cell>
          <cell r="C3716" t="str">
            <v>UN</v>
          </cell>
          <cell r="D3716">
            <v>26.44</v>
          </cell>
          <cell r="E3716">
            <v>5.0199999999999996</v>
          </cell>
          <cell r="F3716">
            <v>21.42</v>
          </cell>
          <cell r="G3716">
            <v>0</v>
          </cell>
        </row>
        <row r="3717">
          <cell r="A3717" t="str">
            <v>89393</v>
          </cell>
          <cell r="B3717" t="str">
            <v>TE, PVC, SOLDÁVEL, DN 20MM, INSTALADO EM RAMAL OU SUB-RAMAL DE ÁGUA - FORNECIMENTO E INSTALAÇÃO. AF_06/2022</v>
          </cell>
          <cell r="C3717" t="str">
            <v>UN</v>
          </cell>
          <cell r="D3717">
            <v>11.56</v>
          </cell>
          <cell r="E3717">
            <v>7.31</v>
          </cell>
          <cell r="F3717">
            <v>4.25</v>
          </cell>
          <cell r="G3717">
            <v>0</v>
          </cell>
        </row>
        <row r="3718">
          <cell r="A3718" t="str">
            <v>89394</v>
          </cell>
          <cell r="B3718" t="str">
            <v>TÊ COM BUCHA DE LATÃO NA BOLSA CENTRAL, PVC, SOLDÁVEL, DN 20MM X 1/2 , INSTALADO EM RAMAL OU SUB-RAMAL DE ÁGUA - FORNECIMENTO E INSTALAÇÃO. AF_06/2022</v>
          </cell>
          <cell r="C3718" t="str">
            <v>UN</v>
          </cell>
          <cell r="D3718">
            <v>19.940000000000001</v>
          </cell>
          <cell r="E3718">
            <v>6.69</v>
          </cell>
          <cell r="F3718">
            <v>13.25</v>
          </cell>
          <cell r="G3718">
            <v>0</v>
          </cell>
        </row>
        <row r="3719">
          <cell r="A3719" t="str">
            <v>89395</v>
          </cell>
          <cell r="B3719" t="str">
            <v>TE, PVC, SOLDÁVEL, DN 25MM, INSTALADO EM RAMAL OU SUB-RAMAL DE ÁGUA - FORNECIMENTO E INSTALAÇÃO. AF_06/2022</v>
          </cell>
          <cell r="C3719" t="str">
            <v>UN</v>
          </cell>
          <cell r="D3719">
            <v>13.69</v>
          </cell>
          <cell r="E3719">
            <v>8.4700000000000006</v>
          </cell>
          <cell r="F3719">
            <v>5.22</v>
          </cell>
          <cell r="G3719">
            <v>0</v>
          </cell>
        </row>
        <row r="3720">
          <cell r="A3720" t="str">
            <v>89396</v>
          </cell>
          <cell r="B3720" t="str">
            <v>TÊ COM BUCHA DE LATÃO NA BOLSA CENTRAL, PVC, SOLDÁVEL, DN 25MM X 1/2 , INSTALADO EM RAMAL OU SUB-RAMAL DE ÁGUA - FORNECIMENTO E INSTALAÇÃO. AF_06/2022</v>
          </cell>
          <cell r="C3720" t="str">
            <v>UN</v>
          </cell>
          <cell r="D3720">
            <v>21.87</v>
          </cell>
          <cell r="E3720">
            <v>7.28</v>
          </cell>
          <cell r="F3720">
            <v>14.59</v>
          </cell>
          <cell r="G3720">
            <v>0</v>
          </cell>
        </row>
        <row r="3721">
          <cell r="A3721" t="str">
            <v>89397</v>
          </cell>
          <cell r="B3721" t="str">
            <v>TÊ DE REDUÇÃO, PVC, SOLDÁVEL, DN 25MM X 20MM, INSTALADO EM RAMAL OU SUB-RAMAL DE ÁGUA - FORNECIMENTO E INSTALAÇÃO. AF_06/2022</v>
          </cell>
          <cell r="C3721" t="str">
            <v>UN</v>
          </cell>
          <cell r="D3721">
            <v>15.65</v>
          </cell>
          <cell r="E3721">
            <v>7.87</v>
          </cell>
          <cell r="F3721">
            <v>7.78</v>
          </cell>
          <cell r="G3721">
            <v>0</v>
          </cell>
        </row>
        <row r="3722">
          <cell r="A3722" t="str">
            <v>89398</v>
          </cell>
          <cell r="B3722" t="str">
            <v>TE, PVC, SOLDÁVEL, DN 32MM, INSTALADO EM RAMAL OU SUB-RAMAL DE ÁGUA - FORNECIMENTO E INSTALAÇÃO. AF_06/2022</v>
          </cell>
          <cell r="C3722" t="str">
            <v>UN</v>
          </cell>
          <cell r="D3722">
            <v>19.25</v>
          </cell>
          <cell r="E3722">
            <v>10.09</v>
          </cell>
          <cell r="F3722">
            <v>9.16</v>
          </cell>
          <cell r="G3722">
            <v>0</v>
          </cell>
        </row>
        <row r="3723">
          <cell r="A3723" t="str">
            <v>89399</v>
          </cell>
          <cell r="B3723" t="str">
            <v>TÊ COM BUCHA DE LATÃO NA BOLSA CENTRAL, PVC, SOLDÁVEL, DN 32MM X 3/4 , INSTALADO EM RAMAL OU SUB-RAMAL DE ÁGUA - FORNECIMENTO E INSTALAÇÃO. AF_06/2022</v>
          </cell>
          <cell r="C3723" t="str">
            <v>UN</v>
          </cell>
          <cell r="D3723">
            <v>26.58</v>
          </cell>
          <cell r="E3723">
            <v>8.26</v>
          </cell>
          <cell r="F3723">
            <v>18.32</v>
          </cell>
          <cell r="G3723">
            <v>0</v>
          </cell>
        </row>
        <row r="3724">
          <cell r="A3724" t="str">
            <v>89400</v>
          </cell>
          <cell r="B3724" t="str">
            <v>TÊ DE REDUÇÃO, PVC, SOLDÁVEL, DN 32MM X 25MM, INSTALADO EM RAMAL OU SUB-RAMAL DE ÁGUA - FORNECIMENTO E INSTALAÇÃO. AF_06/2022</v>
          </cell>
          <cell r="C3724" t="str">
            <v>UN</v>
          </cell>
          <cell r="D3724">
            <v>21.2</v>
          </cell>
          <cell r="E3724">
            <v>9.25</v>
          </cell>
          <cell r="F3724">
            <v>11.95</v>
          </cell>
          <cell r="G3724">
            <v>0</v>
          </cell>
        </row>
        <row r="3725">
          <cell r="A3725" t="str">
            <v>89404</v>
          </cell>
          <cell r="B3725" t="str">
            <v>JOELHO 90 GRAUS, PVC, SOLDÁVEL, DN 20MM, INSTALADO EM RAMAL DE DISTRIBUIÇÃO DE ÁGUA - FORNECIMENTO E INSTALAÇÃO. AF_06/2022</v>
          </cell>
          <cell r="C3725" t="str">
            <v>UN</v>
          </cell>
          <cell r="D3725">
            <v>7.6</v>
          </cell>
          <cell r="E3725">
            <v>4.92</v>
          </cell>
          <cell r="F3725">
            <v>2.68</v>
          </cell>
          <cell r="G3725">
            <v>0</v>
          </cell>
        </row>
        <row r="3726">
          <cell r="A3726" t="str">
            <v>89405</v>
          </cell>
          <cell r="B3726" t="str">
            <v>JOELHO 45 GRAUS, PVC, SOLDÁVEL, DN 20MM, INSTALADO EM RAMAL DE DISTRIBUIÇÃO DE ÁGUA - FORNECIMENTO E INSTALAÇÃO. AF_06/2022</v>
          </cell>
          <cell r="C3726" t="str">
            <v>UN</v>
          </cell>
          <cell r="D3726">
            <v>8.2100000000000009</v>
          </cell>
          <cell r="E3726">
            <v>4.92</v>
          </cell>
          <cell r="F3726">
            <v>3.29</v>
          </cell>
          <cell r="G3726">
            <v>0</v>
          </cell>
        </row>
        <row r="3727">
          <cell r="A3727" t="str">
            <v>89406</v>
          </cell>
          <cell r="B3727" t="str">
            <v>CURVA 90 GRAUS, PVC, SOLDÁVEL, DN 20MM, INSTALADO EM RAMAL DE DISTRIBUIÇÃO DE ÁGUA - FORNECIMENTO E INSTALAÇÃO. AF_06/2022</v>
          </cell>
          <cell r="C3727" t="str">
            <v>UN</v>
          </cell>
          <cell r="D3727">
            <v>9.31</v>
          </cell>
          <cell r="E3727">
            <v>4.91</v>
          </cell>
          <cell r="F3727">
            <v>4.4000000000000004</v>
          </cell>
          <cell r="G3727">
            <v>0</v>
          </cell>
        </row>
        <row r="3728">
          <cell r="A3728" t="str">
            <v>89407</v>
          </cell>
          <cell r="B3728" t="str">
            <v>CURVA 45 GRAUS, PVC, SOLDÁVEL, DN 20MM, INSTALADO EM RAMAL DE DISTRIBUIÇÃO DE ÁGUA - FORNECIMENTO E INSTALAÇÃO. AF_06/2022</v>
          </cell>
          <cell r="C3728" t="str">
            <v>UN</v>
          </cell>
          <cell r="D3728">
            <v>9.39</v>
          </cell>
          <cell r="E3728">
            <v>4.91</v>
          </cell>
          <cell r="F3728">
            <v>4.4800000000000004</v>
          </cell>
          <cell r="G3728">
            <v>0</v>
          </cell>
        </row>
        <row r="3729">
          <cell r="A3729" t="str">
            <v>89408</v>
          </cell>
          <cell r="B3729" t="str">
            <v>JOELHO 90 GRAUS, PVC, SOLDÁVEL, DN 25MM, INSTALADO EM RAMAL DE DISTRIBUIÇÃO DE ÁGUA - FORNECIMENTO E INSTALAÇÃO. AF_06/2022</v>
          </cell>
          <cell r="C3729" t="str">
            <v>UN</v>
          </cell>
          <cell r="D3729">
            <v>9.08</v>
          </cell>
          <cell r="E3729">
            <v>5.7</v>
          </cell>
          <cell r="F3729">
            <v>3.38</v>
          </cell>
          <cell r="G3729">
            <v>0</v>
          </cell>
        </row>
        <row r="3730">
          <cell r="A3730" t="str">
            <v>89409</v>
          </cell>
          <cell r="B3730" t="str">
            <v>JOELHO 45 GRAUS, PVC, SOLDÁVEL, DN 25MM, INSTALADO EM RAMAL DE DISTRIBUIÇÃO DE ÁGUA - FORNECIMENTO E INSTALAÇÃO. AF_06/2022</v>
          </cell>
          <cell r="C3730" t="str">
            <v>UN</v>
          </cell>
          <cell r="D3730">
            <v>9.94</v>
          </cell>
          <cell r="E3730">
            <v>5.69</v>
          </cell>
          <cell r="F3730">
            <v>4.25</v>
          </cell>
          <cell r="G3730">
            <v>0</v>
          </cell>
        </row>
        <row r="3731">
          <cell r="A3731" t="str">
            <v>89410</v>
          </cell>
          <cell r="B3731" t="str">
            <v>CURVA 90 GRAUS, PVC, SOLDÁVEL, DN 25MM, INSTALADO EM RAMAL DE DISTRIBUIÇÃO DE ÁGUA - FORNECIMENTO E INSTALAÇÃO. AF_06/2022</v>
          </cell>
          <cell r="C3731" t="str">
            <v>UN</v>
          </cell>
          <cell r="D3731">
            <v>11.61</v>
          </cell>
          <cell r="E3731">
            <v>5.67</v>
          </cell>
          <cell r="F3731">
            <v>5.94</v>
          </cell>
          <cell r="G3731">
            <v>0</v>
          </cell>
        </row>
        <row r="3732">
          <cell r="A3732" t="str">
            <v>89411</v>
          </cell>
          <cell r="B3732" t="str">
            <v>CURVA 45 GRAUS, PVC, SOLDÁVEL, DN 25MM, INSTALADO EM RAMAL DE DISTRIBUIÇÃO DE ÁGUA - FORNECIMENTO E INSTALAÇÃO. AF_06/2022</v>
          </cell>
          <cell r="C3732" t="str">
            <v>UN</v>
          </cell>
          <cell r="D3732">
            <v>11.01</v>
          </cell>
          <cell r="E3732">
            <v>5.69</v>
          </cell>
          <cell r="F3732">
            <v>5.32</v>
          </cell>
          <cell r="G3732">
            <v>0</v>
          </cell>
        </row>
        <row r="3733">
          <cell r="A3733" t="str">
            <v>89412</v>
          </cell>
          <cell r="B3733" t="str">
            <v>JOELHO 90 GRAUS, PVC, SOLDÁVEL, DN 25MM, X 3/4  INSTALADO EM RAMAL DE DISTRIBUIÇÃO DE ÁGUA - FORNECIMENTO E INSTALAÇÃO. AF_06/2022</v>
          </cell>
          <cell r="C3733" t="str">
            <v>UN</v>
          </cell>
          <cell r="D3733">
            <v>10.32</v>
          </cell>
          <cell r="E3733">
            <v>5.29</v>
          </cell>
          <cell r="F3733">
            <v>5.03</v>
          </cell>
          <cell r="G3733">
            <v>0</v>
          </cell>
        </row>
        <row r="3734">
          <cell r="A3734" t="str">
            <v>89413</v>
          </cell>
          <cell r="B3734" t="str">
            <v>JOELHO 90 GRAUS, PVC, SOLDÁVEL, DN 32MM, INSTALADO EM RAMAL DE DISTRIBUIÇÃO DE ÁGUA - FORNECIMENTO E INSTALAÇÃO. AF_06/2022</v>
          </cell>
          <cell r="C3734" t="str">
            <v>UN</v>
          </cell>
          <cell r="D3734">
            <v>12.76</v>
          </cell>
          <cell r="E3734">
            <v>6.77</v>
          </cell>
          <cell r="F3734">
            <v>5.99</v>
          </cell>
          <cell r="G3734">
            <v>0</v>
          </cell>
        </row>
        <row r="3735">
          <cell r="A3735" t="str">
            <v>89414</v>
          </cell>
          <cell r="B3735" t="str">
            <v>JOELHO 45 GRAUS, PVC, SOLDÁVEL, DN 32MM, INSTALADO EM RAMAL DE DISTRIBUIÇÃO DE ÁGUA - FORNECIMENTO E INSTALAÇÃO. AF_06/2022</v>
          </cell>
          <cell r="C3735" t="str">
            <v>UN</v>
          </cell>
          <cell r="D3735">
            <v>14.69</v>
          </cell>
          <cell r="E3735">
            <v>6.75</v>
          </cell>
          <cell r="F3735">
            <v>7.94</v>
          </cell>
          <cell r="G3735">
            <v>0</v>
          </cell>
        </row>
        <row r="3736">
          <cell r="A3736" t="str">
            <v>89415</v>
          </cell>
          <cell r="B3736" t="str">
            <v>CURVA 90 GRAUS, PVC, SOLDÁVEL, DN 32MM, INSTALADO EM RAMAL DE DISTRIBUIÇÃO DE ÁGUA - FORNECIMENTO E INSTALAÇÃO. AF_06/2022</v>
          </cell>
          <cell r="C3736" t="str">
            <v>UN</v>
          </cell>
          <cell r="D3736">
            <v>17.28</v>
          </cell>
          <cell r="E3736">
            <v>6.75</v>
          </cell>
          <cell r="F3736">
            <v>10.53</v>
          </cell>
          <cell r="G3736">
            <v>0</v>
          </cell>
        </row>
        <row r="3737">
          <cell r="A3737" t="str">
            <v>89416</v>
          </cell>
          <cell r="B3737" t="str">
            <v>CURVA 45 GRAUS, PVC, SOLDÁVEL, DN 32MM, INSTALADO EM RAMAL DE DISTRIBUIÇÃO DE ÁGUA - FORNECIMENTO E INSTALAÇÃO. AF_06/2022</v>
          </cell>
          <cell r="C3737" t="str">
            <v>UN</v>
          </cell>
          <cell r="D3737">
            <v>15.05</v>
          </cell>
          <cell r="E3737">
            <v>6.75</v>
          </cell>
          <cell r="F3737">
            <v>8.3000000000000007</v>
          </cell>
          <cell r="G3737">
            <v>0</v>
          </cell>
        </row>
        <row r="3738">
          <cell r="A3738" t="str">
            <v>89417</v>
          </cell>
          <cell r="B3738" t="str">
            <v>LUVA, PVC, SOLDÁVEL, DN 20MM, INSTALADO EM RAMAL DE DISTRIBUIÇÃO DE ÁGUA - FORNECIMENTO E INSTALAÇÃO. AF_06/2022</v>
          </cell>
          <cell r="C3738" t="str">
            <v>UN</v>
          </cell>
          <cell r="D3738">
            <v>5.79</v>
          </cell>
          <cell r="E3738">
            <v>3.29</v>
          </cell>
          <cell r="F3738">
            <v>2.5</v>
          </cell>
          <cell r="G3738">
            <v>0</v>
          </cell>
        </row>
        <row r="3739">
          <cell r="A3739" t="str">
            <v>89418</v>
          </cell>
          <cell r="B3739" t="str">
            <v>LUVA DE CORRER, PVC, SOLDÁVEL, DN 20MM, INSTALADO EM RAMAL DE DISTRIBUIÇÃO DE ÁGUA - FORNECIMENTO E INSTALAÇÃO. AF_06/2022</v>
          </cell>
          <cell r="C3739" t="str">
            <v>UN</v>
          </cell>
          <cell r="D3739">
            <v>16.829999999999998</v>
          </cell>
          <cell r="E3739">
            <v>3.24</v>
          </cell>
          <cell r="F3739">
            <v>13.59</v>
          </cell>
          <cell r="G3739">
            <v>0</v>
          </cell>
        </row>
        <row r="3740">
          <cell r="A3740" t="str">
            <v>89419</v>
          </cell>
          <cell r="B3740" t="str">
            <v>LUVA DE REDUÇÃO, PVC, SOLDÁVEL, DN 25MM X 20MM, INSTALADO EM RAMAL DE DISTRIBUIÇÃO DE ÁGUA - FORNECIMENTO E INSTALAÇÃO. AF_06/2022</v>
          </cell>
          <cell r="C3740" t="str">
            <v>UN</v>
          </cell>
          <cell r="D3740">
            <v>7.01</v>
          </cell>
          <cell r="E3740">
            <v>3.55</v>
          </cell>
          <cell r="F3740">
            <v>3.46</v>
          </cell>
          <cell r="G3740">
            <v>0</v>
          </cell>
        </row>
        <row r="3741">
          <cell r="A3741" t="str">
            <v>89421</v>
          </cell>
          <cell r="B3741" t="str">
            <v>UNIÃO, PVC, SOLDÁVEL, DN 20MM, INSTALADO EM RAMAL DE DISTRIBUIÇÃO DE ÁGUA - FORNECIMENTO E INSTALAÇÃO. AF_06/2022</v>
          </cell>
          <cell r="C3741" t="str">
            <v>UN</v>
          </cell>
          <cell r="D3741">
            <v>12.37</v>
          </cell>
          <cell r="E3741">
            <v>3.25</v>
          </cell>
          <cell r="F3741">
            <v>9.1199999999999992</v>
          </cell>
          <cell r="G3741">
            <v>0</v>
          </cell>
        </row>
        <row r="3742">
          <cell r="A3742" t="str">
            <v>89423</v>
          </cell>
          <cell r="B3742" t="str">
            <v>CURVA DE TRANSPOSIÇÃO, PVC, SOLDÁVEL, DN 20MM, INSTALADO EM RAMAL DE DISTRIBUIÇÃO DE ÁGUA   FORNECIMENTO E INSTALAÇÃO. AF_06/2022</v>
          </cell>
          <cell r="C3742" t="str">
            <v>UN</v>
          </cell>
          <cell r="D3742">
            <v>10.45</v>
          </cell>
          <cell r="E3742">
            <v>3.25</v>
          </cell>
          <cell r="F3742">
            <v>7.2</v>
          </cell>
          <cell r="G3742">
            <v>0</v>
          </cell>
        </row>
        <row r="3743">
          <cell r="A3743" t="str">
            <v>89424</v>
          </cell>
          <cell r="B3743" t="str">
            <v>LUVA, PVC, SOLDÁVEL, DN 25MM, INSTALADO EM RAMAL DE DISTRIBUIÇÃO DE ÁGUA - FORNECIMENTO E INSTALAÇÃO. AF_06/2022</v>
          </cell>
          <cell r="C3743" t="str">
            <v>UN</v>
          </cell>
          <cell r="D3743">
            <v>6.85</v>
          </cell>
          <cell r="E3743">
            <v>3.79</v>
          </cell>
          <cell r="F3743">
            <v>3.06</v>
          </cell>
          <cell r="G3743">
            <v>0</v>
          </cell>
        </row>
        <row r="3744">
          <cell r="A3744" t="str">
            <v>89425</v>
          </cell>
          <cell r="B3744" t="str">
            <v>LUVA DE CORRER, PVC, SOLDÁVEL, DN 25MM, INSTALADO EM RAMAL DE DISTRIBUIÇÃO DE ÁGUA - FORNECIMENTO E INSTALAÇÃO. AF_06/2022</v>
          </cell>
          <cell r="C3744" t="str">
            <v>UN</v>
          </cell>
          <cell r="D3744">
            <v>19.78</v>
          </cell>
          <cell r="E3744">
            <v>3.76</v>
          </cell>
          <cell r="F3744">
            <v>16.02</v>
          </cell>
          <cell r="G3744">
            <v>0</v>
          </cell>
        </row>
        <row r="3745">
          <cell r="A3745" t="str">
            <v>89426</v>
          </cell>
          <cell r="B3745" t="str">
            <v>LUVA DE REDUÇÃO, PVC, SOLDÁVEL, DN 32MM X 25MM, INSTALADO EM RAMAL DE DISTRIBUIÇÃO DE ÁGUA - FORNECIMENTO E INSTALAÇÃO. AF_06/2022</v>
          </cell>
          <cell r="C3745" t="str">
            <v>UN</v>
          </cell>
          <cell r="D3745">
            <v>10.09</v>
          </cell>
          <cell r="E3745">
            <v>4.1500000000000004</v>
          </cell>
          <cell r="F3745">
            <v>5.94</v>
          </cell>
          <cell r="G3745">
            <v>0</v>
          </cell>
        </row>
        <row r="3746">
          <cell r="A3746" t="str">
            <v>89427</v>
          </cell>
          <cell r="B3746" t="str">
            <v>LUVA COM BUCHA DE LATÃO, PVC, SOLDÁVEL, DN 25MM X 3/4 , INSTALADO EM RAMAL DE DISTRIBUIÇÃO DE ÁGUA - FORNECIMENTO E INSTALAÇÃO. AF_06/2022</v>
          </cell>
          <cell r="C3746" t="str">
            <v>UN</v>
          </cell>
          <cell r="D3746">
            <v>12.81</v>
          </cell>
          <cell r="E3746">
            <v>3.51</v>
          </cell>
          <cell r="F3746">
            <v>9.3000000000000007</v>
          </cell>
          <cell r="G3746">
            <v>0</v>
          </cell>
        </row>
        <row r="3747">
          <cell r="A3747" t="str">
            <v>89428</v>
          </cell>
          <cell r="B3747" t="str">
            <v>UNIÃO, PVC, SOLDÁVEL, DN 25MM, INSTALADO EM RAMAL DE DISTRIBUIÇÃO DE ÁGUA - FORNECIMENTO E INSTALAÇÃO. AF_06/2022</v>
          </cell>
          <cell r="C3747" t="str">
            <v>UN</v>
          </cell>
          <cell r="D3747">
            <v>14.89</v>
          </cell>
          <cell r="E3747">
            <v>3.76</v>
          </cell>
          <cell r="F3747">
            <v>11.13</v>
          </cell>
          <cell r="G3747">
            <v>0</v>
          </cell>
        </row>
        <row r="3748">
          <cell r="A3748" t="str">
            <v>89429</v>
          </cell>
          <cell r="B3748" t="str">
            <v>ADAPTADOR CURTO COM BOLSA E ROSCA PARA REGISTRO, PVC, SOLDÁVEL, DN 25MM X 3/4 , INSTALADO EM RAMAL DE DISTRIBUIÇÃO DE ÁGUA - FORNECIMENTO E INSTALAÇÃO. AF_06/2022</v>
          </cell>
          <cell r="C3748" t="str">
            <v>UN</v>
          </cell>
          <cell r="D3748">
            <v>6.44</v>
          </cell>
          <cell r="E3748">
            <v>3.55</v>
          </cell>
          <cell r="F3748">
            <v>2.89</v>
          </cell>
          <cell r="G3748">
            <v>0</v>
          </cell>
        </row>
        <row r="3749">
          <cell r="A3749" t="str">
            <v>89430</v>
          </cell>
          <cell r="B3749" t="str">
            <v>CURVA DE TRANSPOSIÇÃO, PVC, SOLDÁVEL, DN 25MM, INSTALADO EM RAMAL DE DISTRIBUIÇÃO DE ÁGUA   FORNECIMENTO E INSTALAÇÃO. AF_06/2022</v>
          </cell>
          <cell r="C3749" t="str">
            <v>UN</v>
          </cell>
          <cell r="D3749">
            <v>13.43</v>
          </cell>
          <cell r="E3749">
            <v>3.76</v>
          </cell>
          <cell r="F3749">
            <v>9.67</v>
          </cell>
          <cell r="G3749">
            <v>0</v>
          </cell>
        </row>
        <row r="3750">
          <cell r="A3750" t="str">
            <v>89431</v>
          </cell>
          <cell r="B3750" t="str">
            <v>LUVA, PVC, SOLDÁVEL, DN 32MM, INSTALADO EM RAMAL DE DISTRIBUIÇÃO DE ÁGUA - FORNECIMENTO E INSTALAÇÃO. AF_06/2022</v>
          </cell>
          <cell r="C3750" t="str">
            <v>UN</v>
          </cell>
          <cell r="D3750">
            <v>9.51</v>
          </cell>
          <cell r="E3750">
            <v>4.51</v>
          </cell>
          <cell r="F3750">
            <v>5</v>
          </cell>
          <cell r="G3750">
            <v>0</v>
          </cell>
        </row>
        <row r="3751">
          <cell r="A3751" t="str">
            <v>89432</v>
          </cell>
          <cell r="B3751" t="str">
            <v>LUVA DE CORRER, PVC, SOLDÁVEL, DN 32MM, INSTALADO EM RAMAL DE DISTRIBUIÇÃO DE ÁGUA   FORNECIMENTO E INSTALAÇÃO. AF_06/2022</v>
          </cell>
          <cell r="C3751" t="str">
            <v>UN</v>
          </cell>
          <cell r="D3751">
            <v>31.86</v>
          </cell>
          <cell r="E3751">
            <v>4.49</v>
          </cell>
          <cell r="F3751">
            <v>27.37</v>
          </cell>
          <cell r="G3751">
            <v>0</v>
          </cell>
        </row>
        <row r="3752">
          <cell r="A3752" t="str">
            <v>89433</v>
          </cell>
          <cell r="B3752" t="str">
            <v>LUVA DE REDUÇÃO, PVC, SOLDÁVEL, DN 40MM X 32MM, INSTALADO EM RAMAL DE DISTRIBUIÇÃO DE ÁGUA - FORNECIMENTO E INSTALAÇÃO. AF_06/2022</v>
          </cell>
          <cell r="C3752" t="str">
            <v>UN</v>
          </cell>
          <cell r="D3752">
            <v>13.96</v>
          </cell>
          <cell r="E3752">
            <v>4.93</v>
          </cell>
          <cell r="F3752">
            <v>9.0299999999999994</v>
          </cell>
          <cell r="G3752">
            <v>0</v>
          </cell>
        </row>
        <row r="3753">
          <cell r="A3753" t="str">
            <v>89434</v>
          </cell>
          <cell r="B3753" t="str">
            <v>LUVA SOLDÁVEL E COM ROSCA, PVC, SOLDÁVEL, DN 32MM X 1 , INSTALADO EM RAMAL DE DISTRIBUIÇÃO DE ÁGUA - FORNECIMENTO E INSTALAÇÃO. AF_06/2022</v>
          </cell>
          <cell r="C3753" t="str">
            <v>UN</v>
          </cell>
          <cell r="D3753">
            <v>11.66</v>
          </cell>
          <cell r="E3753">
            <v>4.1399999999999997</v>
          </cell>
          <cell r="F3753">
            <v>7.52</v>
          </cell>
          <cell r="G3753">
            <v>0</v>
          </cell>
        </row>
        <row r="3754">
          <cell r="A3754" t="str">
            <v>89435</v>
          </cell>
          <cell r="B3754" t="str">
            <v>UNIÃO, PVC, SOLDÁVEL, DN 32MM, INSTALADO EM RAMAL DE DISTRIBUIÇÃO DE ÁGUA - FORNECIMENTO E INSTALAÇÃO. AF_06/2022</v>
          </cell>
          <cell r="C3754" t="str">
            <v>UN</v>
          </cell>
          <cell r="D3754">
            <v>22.37</v>
          </cell>
          <cell r="E3754">
            <v>4.49</v>
          </cell>
          <cell r="F3754">
            <v>17.88</v>
          </cell>
          <cell r="G3754">
            <v>0</v>
          </cell>
        </row>
        <row r="3755">
          <cell r="A3755" t="str">
            <v>89436</v>
          </cell>
          <cell r="B3755" t="str">
            <v>ADAPTADOR CURTO COM BOLSA E ROSCA PARA REGISTRO, PVC, SOLDÁVEL, DN 32MM X 1 , INSTALADO EM RAMAL DE DISTRIBUIÇÃO DE ÁGUA - FORNECIMENTO E INSTALAÇÃO. AF_06/2022</v>
          </cell>
          <cell r="C3755" t="str">
            <v>UN</v>
          </cell>
          <cell r="D3755">
            <v>8.6199999999999992</v>
          </cell>
          <cell r="E3755">
            <v>4.1500000000000004</v>
          </cell>
          <cell r="F3755">
            <v>4.47</v>
          </cell>
          <cell r="G3755">
            <v>0</v>
          </cell>
        </row>
        <row r="3756">
          <cell r="A3756" t="str">
            <v>89437</v>
          </cell>
          <cell r="B3756" t="str">
            <v>CURVA DE TRANSPOSIÇÃO, PVC, SOLDÁVEL, DN 32MM, INSTALADO EM RAMAL DE DISTRIBUIÇÃO DE ÁGUA   FORNECIMENTO E INSTALAÇÃO. AF_06/2022</v>
          </cell>
          <cell r="C3756" t="str">
            <v>UN</v>
          </cell>
          <cell r="D3756">
            <v>25.78</v>
          </cell>
          <cell r="E3756">
            <v>4.49</v>
          </cell>
          <cell r="F3756">
            <v>21.29</v>
          </cell>
          <cell r="G3756">
            <v>0</v>
          </cell>
        </row>
        <row r="3757">
          <cell r="A3757" t="str">
            <v>89438</v>
          </cell>
          <cell r="B3757" t="str">
            <v>TE, PVC, SOLDÁVEL, DN 20MM, INSTALADO EM RAMAL DE DISTRIBUIÇÃO DE ÁGUA - FORNECIMENTO E INSTALAÇÃO. AF_06/2022</v>
          </cell>
          <cell r="C3757" t="str">
            <v>UN</v>
          </cell>
          <cell r="D3757">
            <v>10.61</v>
          </cell>
          <cell r="E3757">
            <v>6.54</v>
          </cell>
          <cell r="F3757">
            <v>4.07</v>
          </cell>
          <cell r="G3757">
            <v>0</v>
          </cell>
        </row>
        <row r="3758">
          <cell r="A3758" t="str">
            <v>89439</v>
          </cell>
          <cell r="B3758" t="str">
            <v>TÊ SOLDÁVEL E COM ROSCA NA BOLSA CENTRAL, PVC, SOLDÁVEL, DN 20MM X 1/2 , INSTALADO EM RAMAL DE DISTRIBUIÇÃO DE ÁGUA - FORNECIMENTO E INSTALAÇÃO. AF_06/2022</v>
          </cell>
          <cell r="C3758" t="str">
            <v>UN</v>
          </cell>
          <cell r="D3758">
            <v>12.27</v>
          </cell>
          <cell r="E3758">
            <v>6.54</v>
          </cell>
          <cell r="F3758">
            <v>5.73</v>
          </cell>
          <cell r="G3758">
            <v>0</v>
          </cell>
        </row>
        <row r="3759">
          <cell r="A3759" t="str">
            <v>89440</v>
          </cell>
          <cell r="B3759" t="str">
            <v>TE, PVC, SOLDÁVEL, DN 25MM, INSTALADO EM RAMAL DE DISTRIBUIÇÃO DE ÁGUA - FORNECIMENTO E INSTALAÇÃO. AF_06/2022</v>
          </cell>
          <cell r="C3759" t="str">
            <v>UN</v>
          </cell>
          <cell r="D3759">
            <v>12.58</v>
          </cell>
          <cell r="E3759">
            <v>7.57</v>
          </cell>
          <cell r="F3759">
            <v>5.01</v>
          </cell>
          <cell r="G3759">
            <v>0</v>
          </cell>
        </row>
        <row r="3760">
          <cell r="A3760" t="str">
            <v>89442</v>
          </cell>
          <cell r="B3760" t="str">
            <v>TÊ DE REDUÇÃO, PVC, SOLDÁVEL, DN 25MM X 20MM, INSTALADO EM RAMAL DE DISTRIBUIÇÃO DE ÁGUA - FORNECIMENTO E INSTALAÇÃO. AF_06/2022</v>
          </cell>
          <cell r="C3760" t="str">
            <v>UN</v>
          </cell>
          <cell r="D3760">
            <v>14.63</v>
          </cell>
          <cell r="E3760">
            <v>7.02</v>
          </cell>
          <cell r="F3760">
            <v>7.61</v>
          </cell>
          <cell r="G3760">
            <v>0</v>
          </cell>
        </row>
        <row r="3761">
          <cell r="A3761" t="str">
            <v>89443</v>
          </cell>
          <cell r="B3761" t="str">
            <v>TE, PVC, SOLDÁVEL, DN 32MM, INSTALADO EM RAMAL DE DISTRIBUIÇÃO DE ÁGUA - FORNECIMENTO E INSTALAÇÃO. AF_06/2022</v>
          </cell>
          <cell r="C3761" t="str">
            <v>UN</v>
          </cell>
          <cell r="D3761">
            <v>17.920000000000002</v>
          </cell>
          <cell r="E3761">
            <v>9.0299999999999994</v>
          </cell>
          <cell r="F3761">
            <v>8.89</v>
          </cell>
          <cell r="G3761">
            <v>0</v>
          </cell>
        </row>
        <row r="3762">
          <cell r="A3762" t="str">
            <v>89444</v>
          </cell>
          <cell r="B3762" t="str">
            <v>TÊ COM BUCHA DE LATÃO NA BOLSA CENTRAL, PVC, SOLDÁVEL, DN 32MM X 3/4 , INSTALADO EM RAMAL DE DISTRIBUIÇÃO DE ÁGUA - FORNECIMENTO E INSTALAÇÃO. AF_06/2022</v>
          </cell>
          <cell r="C3762" t="str">
            <v>UN</v>
          </cell>
          <cell r="D3762">
            <v>25.94</v>
          </cell>
          <cell r="E3762">
            <v>7.76</v>
          </cell>
          <cell r="F3762">
            <v>18.18</v>
          </cell>
          <cell r="G3762">
            <v>0</v>
          </cell>
        </row>
        <row r="3763">
          <cell r="A3763" t="str">
            <v>89445</v>
          </cell>
          <cell r="B3763" t="str">
            <v>TÊ DE REDUÇÃO, PVC, SOLDÁVEL, DN 32MM X 25MM, INSTALADO EM RAMAL DE DISTRIBUIÇÃO DE ÁGUA - FORNECIMENTO E INSTALAÇÃO. AF_06/2022</v>
          </cell>
          <cell r="C3763" t="str">
            <v>UN</v>
          </cell>
          <cell r="D3763">
            <v>19.98</v>
          </cell>
          <cell r="E3763">
            <v>8.27</v>
          </cell>
          <cell r="F3763">
            <v>11.71</v>
          </cell>
          <cell r="G3763">
            <v>0</v>
          </cell>
        </row>
        <row r="3764">
          <cell r="A3764" t="str">
            <v>89481</v>
          </cell>
          <cell r="B3764" t="str">
            <v>JOELHO 90 GRAUS, PVC, SOLDÁVEL, DN 25MM, INSTALADO EM PRUMADA DE ÁGUA - FORNECIMENTO E INSTALAÇÃO. AF_06/2022</v>
          </cell>
          <cell r="C3764" t="str">
            <v>UN</v>
          </cell>
          <cell r="D3764">
            <v>5.68</v>
          </cell>
          <cell r="E3764">
            <v>2.96</v>
          </cell>
          <cell r="F3764">
            <v>2.72</v>
          </cell>
          <cell r="G3764">
            <v>0</v>
          </cell>
        </row>
        <row r="3765">
          <cell r="A3765" t="str">
            <v>89485</v>
          </cell>
          <cell r="B3765" t="str">
            <v>JOELHO 45 GRAUS, PVC, SOLDÁVEL, DN 25MM, INSTALADO EM PRUMADA DE ÁGUA - FORNECIMENTO E INSTALAÇÃO. AF_06/2022</v>
          </cell>
          <cell r="C3765" t="str">
            <v>UN</v>
          </cell>
          <cell r="D3765">
            <v>6.54</v>
          </cell>
          <cell r="E3765">
            <v>2.94</v>
          </cell>
          <cell r="F3765">
            <v>3.6</v>
          </cell>
          <cell r="G3765">
            <v>0</v>
          </cell>
        </row>
        <row r="3766">
          <cell r="A3766" t="str">
            <v>89489</v>
          </cell>
          <cell r="B3766" t="str">
            <v>CURVA 90 GRAUS, PVC, SOLDÁVEL, DN 25MM, INSTALADO EM PRUMADA DE ÁGUA - FORNECIMENTO E INSTALAÇÃO. AF_06/2022</v>
          </cell>
          <cell r="C3766" t="str">
            <v>UN</v>
          </cell>
          <cell r="D3766">
            <v>8.2100000000000009</v>
          </cell>
          <cell r="E3766">
            <v>2.94</v>
          </cell>
          <cell r="F3766">
            <v>5.27</v>
          </cell>
          <cell r="G3766">
            <v>0</v>
          </cell>
        </row>
        <row r="3767">
          <cell r="A3767" t="str">
            <v>89490</v>
          </cell>
          <cell r="B3767" t="str">
            <v>CURVA 45 GRAUS, PVC, SOLDÁVEL, DN 25MM, INSTALADO EM PRUMADA DE ÁGUA - FORNECIMENTO E INSTALAÇÃO. AF_06/2022</v>
          </cell>
          <cell r="C3767" t="str">
            <v>UN</v>
          </cell>
          <cell r="D3767">
            <v>7.61</v>
          </cell>
          <cell r="E3767">
            <v>2.94</v>
          </cell>
          <cell r="F3767">
            <v>4.67</v>
          </cell>
          <cell r="G3767">
            <v>0</v>
          </cell>
        </row>
        <row r="3768">
          <cell r="A3768" t="str">
            <v>89492</v>
          </cell>
          <cell r="B3768" t="str">
            <v>JOELHO 90 GRAUS, PVC, SOLDÁVEL, DN 32MM, INSTALADO EM PRUMADA DE ÁGUA - FORNECIMENTO E INSTALAÇÃO. AF_06/2022</v>
          </cell>
          <cell r="C3768" t="str">
            <v>UN</v>
          </cell>
          <cell r="D3768">
            <v>8.7799999999999994</v>
          </cell>
          <cell r="E3768">
            <v>3.6</v>
          </cell>
          <cell r="F3768">
            <v>5.18</v>
          </cell>
          <cell r="G3768">
            <v>0</v>
          </cell>
        </row>
        <row r="3769">
          <cell r="A3769" t="str">
            <v>89493</v>
          </cell>
          <cell r="B3769" t="str">
            <v>JOELHO 45 GRAUS, PVC, SOLDÁVEL, DN 32MM, INSTALADO EM PRUMADA DE ÁGUA - FORNECIMENTO E INSTALAÇÃO. AF_06/2022</v>
          </cell>
          <cell r="C3769" t="str">
            <v>UN</v>
          </cell>
          <cell r="D3769">
            <v>10.71</v>
          </cell>
          <cell r="E3769">
            <v>3.6</v>
          </cell>
          <cell r="F3769">
            <v>7.11</v>
          </cell>
          <cell r="G3769">
            <v>0</v>
          </cell>
        </row>
        <row r="3770">
          <cell r="A3770" t="str">
            <v>89494</v>
          </cell>
          <cell r="B3770" t="str">
            <v>CURVA 90 GRAUS, PVC, SOLDÁVEL, DN 32MM, INSTALADO EM PRUMADA DE ÁGUA - FORNECIMENTO E INSTALAÇÃO. AF_06/2022</v>
          </cell>
          <cell r="C3770" t="str">
            <v>UN</v>
          </cell>
          <cell r="D3770">
            <v>13.3</v>
          </cell>
          <cell r="E3770">
            <v>3.59</v>
          </cell>
          <cell r="F3770">
            <v>9.7100000000000009</v>
          </cell>
          <cell r="G3770">
            <v>0</v>
          </cell>
        </row>
        <row r="3771">
          <cell r="A3771" t="str">
            <v>89496</v>
          </cell>
          <cell r="B3771" t="str">
            <v>CURVA 45 GRAUS, PVC, SOLDÁVEL, DN 32MM, INSTALADO EM PRUMADA DE ÁGUA - FORNECIMENTO E INSTALAÇÃO. AF_06/2022</v>
          </cell>
          <cell r="C3771" t="str">
            <v>UN</v>
          </cell>
          <cell r="D3771">
            <v>11.07</v>
          </cell>
          <cell r="E3771">
            <v>3.59</v>
          </cell>
          <cell r="F3771">
            <v>7.48</v>
          </cell>
          <cell r="G3771">
            <v>0</v>
          </cell>
        </row>
        <row r="3772">
          <cell r="A3772" t="str">
            <v>89497</v>
          </cell>
          <cell r="B3772" t="str">
            <v>JOELHO 90 GRAUS, PVC, SOLDÁVEL, DN 40MM, INSTALADO EM PRUMADA DE ÁGUA - FORNECIMENTO E INSTALAÇÃO. AF_06/2022</v>
          </cell>
          <cell r="C3772" t="str">
            <v>UN</v>
          </cell>
          <cell r="D3772">
            <v>14.09</v>
          </cell>
          <cell r="E3772">
            <v>4.3600000000000003</v>
          </cell>
          <cell r="F3772">
            <v>9.73</v>
          </cell>
          <cell r="G3772">
            <v>0</v>
          </cell>
        </row>
        <row r="3773">
          <cell r="A3773" t="str">
            <v>89498</v>
          </cell>
          <cell r="B3773" t="str">
            <v>JOELHO 45 GRAUS, PVC, SOLDÁVEL, DN 40MM, INSTALADO EM PRUMADA DE ÁGUA - FORNECIMENTO E INSTALAÇÃO. AF_06/2022</v>
          </cell>
          <cell r="C3773" t="str">
            <v>UN</v>
          </cell>
          <cell r="D3773">
            <v>14.16</v>
          </cell>
          <cell r="E3773">
            <v>4.3600000000000003</v>
          </cell>
          <cell r="F3773">
            <v>9.8000000000000007</v>
          </cell>
          <cell r="G3773">
            <v>0</v>
          </cell>
        </row>
        <row r="3774">
          <cell r="A3774" t="str">
            <v>89499</v>
          </cell>
          <cell r="B3774" t="str">
            <v>CURVA 90 GRAUS, PVC, SOLDÁVEL, DN 40MM, INSTALADO EM PRUMADA DE ÁGUA - FORNECIMENTO E INSTALAÇÃO. AF_06/2022</v>
          </cell>
          <cell r="C3774" t="str">
            <v>UN</v>
          </cell>
          <cell r="D3774">
            <v>20.96</v>
          </cell>
          <cell r="E3774">
            <v>4.3499999999999996</v>
          </cell>
          <cell r="F3774">
            <v>16.61</v>
          </cell>
          <cell r="G3774">
            <v>0</v>
          </cell>
        </row>
        <row r="3775">
          <cell r="A3775" t="str">
            <v>89500</v>
          </cell>
          <cell r="B3775" t="str">
            <v>CURVA 45 GRAUS, PVC, SOLDÁVEL, DN 40MM, INSTALADO EM PRUMADA DE ÁGUA - FORNECIMENTO E INSTALAÇÃO. AF_06/2022</v>
          </cell>
          <cell r="C3775" t="str">
            <v>UN</v>
          </cell>
          <cell r="D3775">
            <v>13.55</v>
          </cell>
          <cell r="E3775">
            <v>4.3600000000000003</v>
          </cell>
          <cell r="F3775">
            <v>9.19</v>
          </cell>
          <cell r="G3775">
            <v>0</v>
          </cell>
        </row>
        <row r="3776">
          <cell r="A3776" t="str">
            <v>89501</v>
          </cell>
          <cell r="B3776" t="str">
            <v>JOELHO 90 GRAUS, PVC, SOLDÁVEL, DN 50MM, INSTALADO EM PRUMADA DE ÁGUA - FORNECIMENTO E INSTALAÇÃO. AF_06/2022</v>
          </cell>
          <cell r="C3776" t="str">
            <v>UN</v>
          </cell>
          <cell r="D3776">
            <v>15.28</v>
          </cell>
          <cell r="E3776">
            <v>5.3</v>
          </cell>
          <cell r="F3776">
            <v>9.98</v>
          </cell>
          <cell r="G3776">
            <v>0</v>
          </cell>
        </row>
        <row r="3777">
          <cell r="A3777" t="str">
            <v>89502</v>
          </cell>
          <cell r="B3777" t="str">
            <v>JOELHO 45 GRAUS, PVC, SOLDÁVEL, DN 50MM, INSTALADO EM PRUMADA DE ÁGUA - FORNECIMENTO E INSTALAÇÃO. AF_06/2022</v>
          </cell>
          <cell r="C3777" t="str">
            <v>UN</v>
          </cell>
          <cell r="D3777">
            <v>18.079999999999998</v>
          </cell>
          <cell r="E3777">
            <v>5.29</v>
          </cell>
          <cell r="F3777">
            <v>12.79</v>
          </cell>
          <cell r="G3777">
            <v>0</v>
          </cell>
        </row>
        <row r="3778">
          <cell r="A3778" t="str">
            <v>89503</v>
          </cell>
          <cell r="B3778" t="str">
            <v>CURVA 90 GRAUS, PVC, SOLDÁVEL, DN 50MM, INSTALADO EM PRUMADA DE ÁGUA - FORNECIMENTO E INSTALAÇÃO. AF_06/2022</v>
          </cell>
          <cell r="C3778" t="str">
            <v>UN</v>
          </cell>
          <cell r="D3778">
            <v>24.32</v>
          </cell>
          <cell r="E3778">
            <v>5.29</v>
          </cell>
          <cell r="F3778">
            <v>19.03</v>
          </cell>
          <cell r="G3778">
            <v>0</v>
          </cell>
        </row>
        <row r="3779">
          <cell r="A3779" t="str">
            <v>89504</v>
          </cell>
          <cell r="B3779" t="str">
            <v>CURVA 45 GRAUS, PVC, SOLDÁVEL, DN 50MM, INSTALADO EM PRUMADA DE ÁGUA - FORNECIMENTO E INSTALAÇÃO. AF_06/2022</v>
          </cell>
          <cell r="C3779" t="str">
            <v>UN</v>
          </cell>
          <cell r="D3779">
            <v>20.09</v>
          </cell>
          <cell r="E3779">
            <v>5.29</v>
          </cell>
          <cell r="F3779">
            <v>14.8</v>
          </cell>
          <cell r="G3779">
            <v>0</v>
          </cell>
        </row>
        <row r="3780">
          <cell r="A3780" t="str">
            <v>89505</v>
          </cell>
          <cell r="B3780" t="str">
            <v>JOELHO 90 GRAUS, PVC, SOLDÁVEL, DN 60MM, INSTALADO EM PRUMADA DE ÁGUA - FORNECIMENTO E INSTALAÇÃO. AF_06/2022</v>
          </cell>
          <cell r="C3780" t="str">
            <v>UN</v>
          </cell>
          <cell r="D3780">
            <v>44.41</v>
          </cell>
          <cell r="E3780">
            <v>6.26</v>
          </cell>
          <cell r="F3780">
            <v>38.15</v>
          </cell>
          <cell r="G3780">
            <v>0</v>
          </cell>
        </row>
        <row r="3781">
          <cell r="A3781" t="str">
            <v>89506</v>
          </cell>
          <cell r="B3781" t="str">
            <v>JOELHO 45 GRAUS, PVC, SOLDÁVEL, DN 60MM, INSTALADO EM PRUMADA DE ÁGUA - FORNECIMENTO E INSTALAÇÃO. AF_06/2022</v>
          </cell>
          <cell r="C3781" t="str">
            <v>UN</v>
          </cell>
          <cell r="D3781">
            <v>42.45</v>
          </cell>
          <cell r="E3781">
            <v>6.26</v>
          </cell>
          <cell r="F3781">
            <v>36.19</v>
          </cell>
          <cell r="G3781">
            <v>0</v>
          </cell>
        </row>
        <row r="3782">
          <cell r="A3782" t="str">
            <v>89507</v>
          </cell>
          <cell r="B3782" t="str">
            <v>CURVA 90 GRAUS, PVC, SOLDÁVEL, DN 60MM, INSTALADO EM PRUMADA DE ÁGUA - FORNECIMENTO E INSTALAÇÃO. AF_06/2022</v>
          </cell>
          <cell r="C3782" t="str">
            <v>UN</v>
          </cell>
          <cell r="D3782">
            <v>50.18</v>
          </cell>
          <cell r="E3782">
            <v>6.26</v>
          </cell>
          <cell r="F3782">
            <v>43.92</v>
          </cell>
          <cell r="G3782">
            <v>0</v>
          </cell>
        </row>
        <row r="3783">
          <cell r="A3783" t="str">
            <v>89510</v>
          </cell>
          <cell r="B3783" t="str">
            <v>CURVA 45 GRAUS, PVC, SOLDÁVEL, DN 60MM, INSTALADO EM PRUMADA DE ÁGUA - FORNECIMENTO E INSTALAÇÃO. AF_06/2022</v>
          </cell>
          <cell r="C3783" t="str">
            <v>UN</v>
          </cell>
          <cell r="D3783">
            <v>28.72</v>
          </cell>
          <cell r="E3783">
            <v>6.26</v>
          </cell>
          <cell r="F3783">
            <v>22.46</v>
          </cell>
          <cell r="G3783">
            <v>0</v>
          </cell>
        </row>
        <row r="3784">
          <cell r="A3784" t="str">
            <v>89513</v>
          </cell>
          <cell r="B3784" t="str">
            <v>JOELHO 90 GRAUS, PVC, SOLDÁVEL, DN 75MM, INSTALADO EM PRUMADA DE ÁGUA - FORNECIMENTO E INSTALAÇÃO. AF_06/2022</v>
          </cell>
          <cell r="C3784" t="str">
            <v>UN</v>
          </cell>
          <cell r="D3784">
            <v>111.55</v>
          </cell>
          <cell r="E3784">
            <v>7.67</v>
          </cell>
          <cell r="F3784">
            <v>103.88</v>
          </cell>
          <cell r="G3784">
            <v>0</v>
          </cell>
        </row>
        <row r="3785">
          <cell r="A3785" t="str">
            <v>89514</v>
          </cell>
          <cell r="B3785" t="str">
            <v>JOELHO 90 GRAUS, PVC, SERIE R, ÁGUA PLUVIAL, DN 40 MM, JUNTA SOLDÁVEL, FORNECIDO E INSTALADO EM RAMAL DE ENCAMINHAMENTO. AF_06/2022</v>
          </cell>
          <cell r="C3785" t="str">
            <v>UN</v>
          </cell>
          <cell r="D3785">
            <v>9.02</v>
          </cell>
          <cell r="E3785">
            <v>1.97</v>
          </cell>
          <cell r="F3785">
            <v>7.05</v>
          </cell>
          <cell r="G3785">
            <v>0</v>
          </cell>
        </row>
        <row r="3786">
          <cell r="A3786" t="str">
            <v>89515</v>
          </cell>
          <cell r="B3786" t="str">
            <v>JOELHO 45 GRAUS, PVC, SOLDÁVEL, DN 75MM, INSTALADO EM PRUMADA DE ÁGUA - FORNECIMENTO E INSTALAÇÃO. AF_06/2022</v>
          </cell>
          <cell r="C3786" t="str">
            <v>UN</v>
          </cell>
          <cell r="D3786">
            <v>88.94</v>
          </cell>
          <cell r="E3786">
            <v>7.67</v>
          </cell>
          <cell r="F3786">
            <v>81.27</v>
          </cell>
          <cell r="G3786">
            <v>0</v>
          </cell>
        </row>
        <row r="3787">
          <cell r="A3787" t="str">
            <v>89516</v>
          </cell>
          <cell r="B3787" t="str">
            <v>JOELHO 45 GRAUS, PVC, SERIE R, ÁGUA PLUVIAL, DN 40 MM, JUNTA SOLDÁVEL, FORNECIDO E INSTALADO EM RAMAL DE ENCAMINHAMENTO. AF_06/2022</v>
          </cell>
          <cell r="C3787" t="str">
            <v>UN</v>
          </cell>
          <cell r="D3787">
            <v>9.1199999999999992</v>
          </cell>
          <cell r="E3787">
            <v>1.97</v>
          </cell>
          <cell r="F3787">
            <v>7.15</v>
          </cell>
          <cell r="G3787">
            <v>0</v>
          </cell>
        </row>
        <row r="3788">
          <cell r="A3788" t="str">
            <v>89517</v>
          </cell>
          <cell r="B3788" t="str">
            <v>CURVA 90 GRAUS, PVC, SOLDÁVEL, DN 75MM, INSTALADO EM PRUMADA DE ÁGUA - FORNECIMENTO E INSTALAÇÃO. AF_06/2022</v>
          </cell>
          <cell r="C3788" t="str">
            <v>UN</v>
          </cell>
          <cell r="D3788">
            <v>74.5</v>
          </cell>
          <cell r="E3788">
            <v>7.67</v>
          </cell>
          <cell r="F3788">
            <v>66.83</v>
          </cell>
          <cell r="G3788">
            <v>0</v>
          </cell>
        </row>
        <row r="3789">
          <cell r="A3789" t="str">
            <v>89518</v>
          </cell>
          <cell r="B3789" t="str">
            <v>JOELHO 90 GRAUS, PVC, SERIE R, ÁGUA PLUVIAL, DN 50 MM, JUNTA ELÁSTICA, FORNECIDO E INSTALADO EM RAMAL DE ENCAMINHAMENTO. AF_06/2022</v>
          </cell>
          <cell r="C3789" t="str">
            <v>UN</v>
          </cell>
          <cell r="D3789">
            <v>16.260000000000002</v>
          </cell>
          <cell r="E3789">
            <v>2.52</v>
          </cell>
          <cell r="F3789">
            <v>13.74</v>
          </cell>
          <cell r="G3789">
            <v>0</v>
          </cell>
        </row>
        <row r="3790">
          <cell r="A3790" t="str">
            <v>89519</v>
          </cell>
          <cell r="B3790" t="str">
            <v>CURVA 45 GRAUS, PVC, SOLDÁVEL, DN 75MM, INSTALADO EM PRUMADA DE ÁGUA - FORNECIMENTO E INSTALAÇÃO. AF_06/2022</v>
          </cell>
          <cell r="C3790" t="str">
            <v>UN</v>
          </cell>
          <cell r="D3790">
            <v>50.49</v>
          </cell>
          <cell r="E3790">
            <v>7.67</v>
          </cell>
          <cell r="F3790">
            <v>42.82</v>
          </cell>
          <cell r="G3790">
            <v>0</v>
          </cell>
        </row>
        <row r="3791">
          <cell r="A3791" t="str">
            <v>89520</v>
          </cell>
          <cell r="B3791" t="str">
            <v>JOELHO 45 GRAUS, PVC, SERIE R, ÁGUA PLUVIAL, DN 50 MM, JUNTA ELÁSTICA, FORNECIDO E INSTALADO EM RAMAL DE ENCAMINHAMENTO. AF_06/2022</v>
          </cell>
          <cell r="C3791" t="str">
            <v>UN</v>
          </cell>
          <cell r="D3791">
            <v>17.079999999999998</v>
          </cell>
          <cell r="E3791">
            <v>2.52</v>
          </cell>
          <cell r="F3791">
            <v>14.56</v>
          </cell>
          <cell r="G3791">
            <v>0</v>
          </cell>
        </row>
        <row r="3792">
          <cell r="A3792" t="str">
            <v>89521</v>
          </cell>
          <cell r="B3792" t="str">
            <v>JOELHO 90 GRAUS, PVC, SOLDÁVEL, DN 85MM, INSTALADO EM PRUMADA DE ÁGUA - FORNECIMENTO E INSTALAÇÃO. AF_06/2022</v>
          </cell>
          <cell r="C3792" t="str">
            <v>UN</v>
          </cell>
          <cell r="D3792">
            <v>133.02000000000001</v>
          </cell>
          <cell r="E3792">
            <v>8.61</v>
          </cell>
          <cell r="F3792">
            <v>124.41</v>
          </cell>
          <cell r="G3792">
            <v>0</v>
          </cell>
        </row>
        <row r="3793">
          <cell r="A3793" t="str">
            <v>89522</v>
          </cell>
          <cell r="B3793" t="str">
            <v>JOELHO 90 GRAUS, PVC, SERIE R, ÁGUA PLUVIAL, DN 75 MM, JUNTA ELÁSTICA, FORNECIDO E INSTALADO EM RAMAL DE ENCAMINHAMENTO. AF_06/2022</v>
          </cell>
          <cell r="C3793" t="str">
            <v>UN</v>
          </cell>
          <cell r="D3793">
            <v>32.19</v>
          </cell>
          <cell r="E3793">
            <v>3.9</v>
          </cell>
          <cell r="F3793">
            <v>28.29</v>
          </cell>
          <cell r="G3793">
            <v>0</v>
          </cell>
        </row>
        <row r="3794">
          <cell r="A3794" t="str">
            <v>89523</v>
          </cell>
          <cell r="B3794" t="str">
            <v>JOELHO 45 GRAUS, PVC, SOLDÁVEL, DN 85MM, INSTALADO EM PRUMADA DE ÁGUA - FORNECIMENTO E INSTALAÇÃO. AF_06/2022</v>
          </cell>
          <cell r="C3794" t="str">
            <v>UN</v>
          </cell>
          <cell r="D3794">
            <v>108.8</v>
          </cell>
          <cell r="E3794">
            <v>8.61</v>
          </cell>
          <cell r="F3794">
            <v>100.19</v>
          </cell>
          <cell r="G3794">
            <v>0</v>
          </cell>
        </row>
        <row r="3795">
          <cell r="A3795" t="str">
            <v>89524</v>
          </cell>
          <cell r="B3795" t="str">
            <v>JOELHO 45 GRAUS, PVC, SERIE R, ÁGUA PLUVIAL, DN 75 MM, JUNTA ELÁSTICA, FORNECIDO E INSTALADO EM RAMAL DE ENCAMINHAMENTO. AF_06/2022</v>
          </cell>
          <cell r="C3795" t="str">
            <v>UN</v>
          </cell>
          <cell r="D3795">
            <v>32.71</v>
          </cell>
          <cell r="E3795">
            <v>3.9</v>
          </cell>
          <cell r="F3795">
            <v>28.81</v>
          </cell>
          <cell r="G3795">
            <v>0</v>
          </cell>
        </row>
        <row r="3796">
          <cell r="A3796" t="str">
            <v>89525</v>
          </cell>
          <cell r="B3796" t="str">
            <v>CURVA 90 GRAUS, PVC, SOLDÁVEL, DN 85MM, INSTALADO EM PRUMADA DE ÁGUA - FORNECIMENTO E INSTALAÇÃO. AF_06/2022</v>
          </cell>
          <cell r="C3796" t="str">
            <v>UN</v>
          </cell>
          <cell r="D3796">
            <v>93.75</v>
          </cell>
          <cell r="E3796">
            <v>8.61</v>
          </cell>
          <cell r="F3796">
            <v>85.14</v>
          </cell>
          <cell r="G3796">
            <v>0</v>
          </cell>
        </row>
        <row r="3797">
          <cell r="A3797" t="str">
            <v>89526</v>
          </cell>
          <cell r="B3797" t="str">
            <v>CURVA 87 GRAUS E 30 MINUTOS, PVC, SERIE R, ÁGUA PLUVIAL, DN 75 MM, JUNTA ELÁSTICA, FORNECIDO E INSTALADO EM RAMAL DE ENCAMINHAMENTO. AF_06/2022</v>
          </cell>
          <cell r="C3797" t="str">
            <v>UN</v>
          </cell>
          <cell r="D3797">
            <v>42.35</v>
          </cell>
          <cell r="E3797">
            <v>3.9</v>
          </cell>
          <cell r="F3797">
            <v>38.450000000000003</v>
          </cell>
          <cell r="G3797">
            <v>0</v>
          </cell>
        </row>
        <row r="3798">
          <cell r="A3798" t="str">
            <v>89527</v>
          </cell>
          <cell r="B3798" t="str">
            <v>CURVA 45 GRAUS, PVC, SOLDÁVEL, DN 85MM, INSTALADO EM PRUMADA DE ÁGUA - FORNECIMENTO E INSTALAÇÃO. AF_06/2022</v>
          </cell>
          <cell r="C3798" t="str">
            <v>UN</v>
          </cell>
          <cell r="D3798">
            <v>60.89</v>
          </cell>
          <cell r="E3798">
            <v>8.6199999999999992</v>
          </cell>
          <cell r="F3798">
            <v>52.27</v>
          </cell>
          <cell r="G3798">
            <v>0</v>
          </cell>
        </row>
        <row r="3799">
          <cell r="A3799" t="str">
            <v>89528</v>
          </cell>
          <cell r="B3799" t="str">
            <v>LUVA, PVC, SOLDÁVEL, DN 25MM, INSTALADO EM PRUMADA DE ÁGUA - FORNECIMENTO E INSTALAÇÃO. AF_06/2022</v>
          </cell>
          <cell r="C3799" t="str">
            <v>UN</v>
          </cell>
          <cell r="D3799">
            <v>4.57</v>
          </cell>
          <cell r="E3799">
            <v>1.97</v>
          </cell>
          <cell r="F3799">
            <v>2.6</v>
          </cell>
          <cell r="G3799">
            <v>0</v>
          </cell>
        </row>
        <row r="3800">
          <cell r="A3800" t="str">
            <v>89529</v>
          </cell>
          <cell r="B3800" t="str">
            <v>JOELHO 90 GRAUS, PVC, SERIE R, ÁGUA PLUVIAL, DN 100 MM, JUNTA ELÁSTICA, FORNECIDO E INSTALADO EM RAMAL DE ENCAMINHAMENTO. AF_06/2022</v>
          </cell>
          <cell r="C3800" t="str">
            <v>UN</v>
          </cell>
          <cell r="D3800">
            <v>39.9</v>
          </cell>
          <cell r="E3800">
            <v>5.35</v>
          </cell>
          <cell r="F3800">
            <v>34.549999999999997</v>
          </cell>
          <cell r="G3800">
            <v>0</v>
          </cell>
        </row>
        <row r="3801">
          <cell r="A3801" t="str">
            <v>89530</v>
          </cell>
          <cell r="B3801" t="str">
            <v>LUVA DE CORRER, PVC, SOLDÁVEL, DN 25MM, INSTALADO EM PRUMADA DE ÁGUA - FORNECIMENTO E INSTALAÇÃO. AF_06/2022</v>
          </cell>
          <cell r="C3801" t="str">
            <v>UN</v>
          </cell>
          <cell r="D3801">
            <v>17.5</v>
          </cell>
          <cell r="E3801">
            <v>1.95</v>
          </cell>
          <cell r="F3801">
            <v>15.55</v>
          </cell>
          <cell r="G3801">
            <v>0</v>
          </cell>
        </row>
        <row r="3802">
          <cell r="A3802" t="str">
            <v>89531</v>
          </cell>
          <cell r="B3802" t="str">
            <v>JOELHO 45 GRAUS, PVC, SERIE R, ÁGUA PLUVIAL, DN 100 MM, JUNTA ELÁSTICA, FORNECIDO E INSTALADO EM RAMAL DE ENCAMINHAMENTO. AF_06/2022</v>
          </cell>
          <cell r="C3802" t="str">
            <v>UN</v>
          </cell>
          <cell r="D3802">
            <v>41.07</v>
          </cell>
          <cell r="E3802">
            <v>5.35</v>
          </cell>
          <cell r="F3802">
            <v>35.72</v>
          </cell>
          <cell r="G3802">
            <v>0</v>
          </cell>
        </row>
        <row r="3803">
          <cell r="A3803" t="str">
            <v>89532</v>
          </cell>
          <cell r="B3803" t="str">
            <v>LUVA DE REDUÇÃO, PVC, SOLDÁVEL, DN 32MM X 25MM, INSTALADO EM PRUMADA DE ÁGUA - FORNECIMENTO E INSTALAÇÃO. AF_06/2022</v>
          </cell>
          <cell r="C3803" t="str">
            <v>UN</v>
          </cell>
          <cell r="D3803">
            <v>7.61</v>
          </cell>
          <cell r="E3803">
            <v>2.19</v>
          </cell>
          <cell r="F3803">
            <v>5.42</v>
          </cell>
          <cell r="G3803">
            <v>0</v>
          </cell>
        </row>
        <row r="3804">
          <cell r="A3804" t="str">
            <v>89535</v>
          </cell>
          <cell r="B3804" t="str">
            <v>CURVA 87 GRAUS E 30 MINUTOS, PVC, SERIE R, ÁGUA PLUVIAL, DN 100 MM, JUNTA ELÁSTICA, FORNECIDO E INSTALADO EM RAMAL DE ENCAMINHAMENTO. AF_06/2022</v>
          </cell>
          <cell r="C3804" t="str">
            <v>UN</v>
          </cell>
          <cell r="D3804">
            <v>46.11</v>
          </cell>
          <cell r="E3804">
            <v>5.35</v>
          </cell>
          <cell r="F3804">
            <v>40.76</v>
          </cell>
          <cell r="G3804">
            <v>0</v>
          </cell>
        </row>
        <row r="3805">
          <cell r="A3805" t="str">
            <v>89536</v>
          </cell>
          <cell r="B3805" t="str">
            <v>UNIÃO, PVC, SOLDÁVEL, DN 25MM, INSTALADO EM PRUMADA DE ÁGUA - FORNECIMENTO E INSTALAÇÃO. AF_06/2022</v>
          </cell>
          <cell r="C3805" t="str">
            <v>UN</v>
          </cell>
          <cell r="D3805">
            <v>12.61</v>
          </cell>
          <cell r="E3805">
            <v>1.95</v>
          </cell>
          <cell r="F3805">
            <v>10.66</v>
          </cell>
          <cell r="G3805">
            <v>0</v>
          </cell>
        </row>
        <row r="3806">
          <cell r="A3806" t="str">
            <v>89540</v>
          </cell>
          <cell r="B3806" t="str">
            <v>CURVA DE TRANSPOSIÇÃO, PVC, SOLDÁVEL, DN 25MM, INSTALADO EM PRUMADA DE ÁGUA  - FORNECIMENTO E INSTALAÇÃO. AF_06/2022</v>
          </cell>
          <cell r="C3806" t="str">
            <v>UN</v>
          </cell>
          <cell r="D3806">
            <v>11.15</v>
          </cell>
          <cell r="E3806">
            <v>1.95</v>
          </cell>
          <cell r="F3806">
            <v>9.1999999999999993</v>
          </cell>
          <cell r="G3806">
            <v>0</v>
          </cell>
        </row>
        <row r="3807">
          <cell r="A3807" t="str">
            <v>89541</v>
          </cell>
          <cell r="B3807" t="str">
            <v>LUVA, PVC, SOLDÁVEL, DN 32MM, INSTALADO EM PRUMADA DE ÁGUA - FORNECIMENTO E INSTALAÇÃO. AF_06/2022</v>
          </cell>
          <cell r="C3807" t="str">
            <v>UN</v>
          </cell>
          <cell r="D3807">
            <v>6.86</v>
          </cell>
          <cell r="E3807">
            <v>2.42</v>
          </cell>
          <cell r="F3807">
            <v>4.4400000000000004</v>
          </cell>
          <cell r="G3807">
            <v>0</v>
          </cell>
        </row>
        <row r="3808">
          <cell r="A3808" t="str">
            <v>89542</v>
          </cell>
          <cell r="B3808" t="str">
            <v>LUVA DE CORRER, PVC, SOLDÁVEL, DN 32MM, INSTALADO EM PRUMADA DE ÁGUA - FORNECIMENTO E INSTALAÇÃO. AF_06/2022</v>
          </cell>
          <cell r="C3808" t="str">
            <v>UN</v>
          </cell>
          <cell r="D3808">
            <v>29.21</v>
          </cell>
          <cell r="E3808">
            <v>2.39</v>
          </cell>
          <cell r="F3808">
            <v>26.82</v>
          </cell>
          <cell r="G3808">
            <v>0</v>
          </cell>
        </row>
        <row r="3809">
          <cell r="A3809" t="str">
            <v>89544</v>
          </cell>
          <cell r="B3809" t="str">
            <v>LUVA SIMPLES, PVC, SERIE R, ÁGUA PLUVIAL, DN 40 MM, JUNTA SOLDÁVEL, FORNECIDO E INSTALADO EM RAMAL DE ENCAMINHAMENTO. AF_06/2022</v>
          </cell>
          <cell r="C3809" t="str">
            <v>UN</v>
          </cell>
          <cell r="D3809">
            <v>9.34</v>
          </cell>
          <cell r="E3809">
            <v>1.3</v>
          </cell>
          <cell r="F3809">
            <v>8.0399999999999991</v>
          </cell>
          <cell r="G3809">
            <v>0</v>
          </cell>
        </row>
        <row r="3810">
          <cell r="A3810" t="str">
            <v>89545</v>
          </cell>
          <cell r="B3810" t="str">
            <v>LUVA SIMPLES, PVC, SERIE R, ÁGUA PLUVIAL, DN 50 MM, JUNTA ELÁSTICA, FORNECIDO E INSTALADO EM RAMAL DE ENCAMINHAMENTO. AF_06/2022</v>
          </cell>
          <cell r="C3810" t="str">
            <v>UN</v>
          </cell>
          <cell r="D3810">
            <v>18.32</v>
          </cell>
          <cell r="E3810">
            <v>1.66</v>
          </cell>
          <cell r="F3810">
            <v>16.66</v>
          </cell>
          <cell r="G3810">
            <v>0</v>
          </cell>
        </row>
        <row r="3811">
          <cell r="A3811" t="str">
            <v>89546</v>
          </cell>
          <cell r="B3811" t="str">
            <v>BUCHA DE REDUÇÃO LONGA, PVC, SERIE R, ÁGUA PLUVIAL, DN 50 X 40 MM, JUNTA ELÁSTICA, FORNECIDO E INSTALADO EM RAMAL DE ENCAMINHAMENTO. AF_06/2022</v>
          </cell>
          <cell r="C3811" t="str">
            <v>UN</v>
          </cell>
          <cell r="D3811">
            <v>12.08</v>
          </cell>
          <cell r="E3811">
            <v>1.48</v>
          </cell>
          <cell r="F3811">
            <v>10.6</v>
          </cell>
          <cell r="G3811">
            <v>0</v>
          </cell>
        </row>
        <row r="3812">
          <cell r="A3812" t="str">
            <v>89547</v>
          </cell>
          <cell r="B3812" t="str">
            <v>LUVA SIMPLES, PVC, SERIE R, ÁGUA PLUVIAL, DN 75 MM, JUNTA ELÁSTICA, FORNECIDO E INSTALADO EM RAMAL DE ENCAMINHAMENTO. AF_06/2022</v>
          </cell>
          <cell r="C3812" t="str">
            <v>UN</v>
          </cell>
          <cell r="D3812">
            <v>24.33</v>
          </cell>
          <cell r="E3812">
            <v>2.59</v>
          </cell>
          <cell r="F3812">
            <v>21.74</v>
          </cell>
          <cell r="G3812">
            <v>0</v>
          </cell>
        </row>
        <row r="3813">
          <cell r="A3813" t="str">
            <v>89548</v>
          </cell>
          <cell r="B3813" t="str">
            <v>LUVA DE CORRER, PVC, SERIE R, ÁGUA PLUVIAL, DN 75 MM, JUNTA ELÁSTICA, FORNECIDO E INSTALADO EM RAMAL DE ENCAMINHAMENTO. AF_06/2022</v>
          </cell>
          <cell r="C3813" t="str">
            <v>UN</v>
          </cell>
          <cell r="D3813">
            <v>24.78</v>
          </cell>
          <cell r="E3813">
            <v>2.59</v>
          </cell>
          <cell r="F3813">
            <v>22.19</v>
          </cell>
          <cell r="G3813">
            <v>0</v>
          </cell>
        </row>
        <row r="3814">
          <cell r="A3814" t="str">
            <v>89549</v>
          </cell>
          <cell r="B3814" t="str">
            <v>REDUÇÃO EXCÊNTRICA, PVC, SERIE R, ÁGUA PLUVIAL, DN 75 X 50 MM, JUNTA ELÁSTICA, FORNECIDO E INSTALADO EM RAMAL DE ENCAMINHAMENTO. AF_06/2022</v>
          </cell>
          <cell r="C3814" t="str">
            <v>UN</v>
          </cell>
          <cell r="D3814">
            <v>20.51</v>
          </cell>
          <cell r="E3814">
            <v>2.13</v>
          </cell>
          <cell r="F3814">
            <v>18.38</v>
          </cell>
          <cell r="G3814">
            <v>0</v>
          </cell>
        </row>
        <row r="3815">
          <cell r="A3815" t="str">
            <v>89550</v>
          </cell>
          <cell r="B3815" t="str">
            <v>TÊ DE INSPEÇÃO, PVC, SERIE R, ÁGUA PLUVIAL, DN 75 MM, JUNTA ELÁSTICA, FORNECIDO E INSTALADO EM RAMAL DE ENCAMINHAMENTO. AF_06/2022</v>
          </cell>
          <cell r="C3815" t="str">
            <v>UN</v>
          </cell>
          <cell r="D3815">
            <v>44.97</v>
          </cell>
          <cell r="E3815">
            <v>2.59</v>
          </cell>
          <cell r="F3815">
            <v>42.38</v>
          </cell>
          <cell r="G3815">
            <v>0</v>
          </cell>
        </row>
        <row r="3816">
          <cell r="A3816" t="str">
            <v>89551</v>
          </cell>
          <cell r="B3816" t="str">
            <v>LUVA SOLDÁVEL E COM ROSCA, PVC, SOLDÁVEL, DN 32MM X 1 , INSTALADO EM PRUMADA DE ÁGUA - FORNECIMENTO E INSTALAÇÃO. AF_06/2022</v>
          </cell>
          <cell r="C3816" t="str">
            <v>UN</v>
          </cell>
          <cell r="D3816">
            <v>9.18</v>
          </cell>
          <cell r="E3816">
            <v>2.1800000000000002</v>
          </cell>
          <cell r="F3816">
            <v>7</v>
          </cell>
          <cell r="G3816">
            <v>0</v>
          </cell>
        </row>
        <row r="3817">
          <cell r="A3817" t="str">
            <v>89552</v>
          </cell>
          <cell r="B3817" t="str">
            <v>UNIÃO, PVC, SOLDÁVEL, DN 32MM, INSTALADO EM PRUMADA DE ÁGUA - FORNECIMENTO E INSTALAÇÃO. AF_06/2022</v>
          </cell>
          <cell r="C3817" t="str">
            <v>UN</v>
          </cell>
          <cell r="D3817">
            <v>19.72</v>
          </cell>
          <cell r="E3817">
            <v>2.4</v>
          </cell>
          <cell r="F3817">
            <v>17.32</v>
          </cell>
          <cell r="G3817">
            <v>0</v>
          </cell>
        </row>
        <row r="3818">
          <cell r="A3818" t="str">
            <v>89553</v>
          </cell>
          <cell r="B3818" t="str">
            <v>ADAPTADOR CURTO COM BOLSA E ROSCA PARA REGISTRO, PVC, SOLDÁVEL, DN 32MM X 1 , INSTALADO EM PRUMADA DE ÁGUA - FORNECIMENTO E INSTALAÇÃO. AF_06/2022</v>
          </cell>
          <cell r="C3818" t="str">
            <v>UN</v>
          </cell>
          <cell r="D3818">
            <v>6.14</v>
          </cell>
          <cell r="E3818">
            <v>2.19</v>
          </cell>
          <cell r="F3818">
            <v>3.95</v>
          </cell>
          <cell r="G3818">
            <v>0</v>
          </cell>
        </row>
        <row r="3819">
          <cell r="A3819" t="str">
            <v>89554</v>
          </cell>
          <cell r="B3819" t="str">
            <v>LUVA SIMPLES, PVC, SERIE R, ÁGUA PLUVIAL, DN 100 MM, JUNTA ELÁSTICA, FORNECIDO E INSTALADO EM RAMAL DE ENCAMINHAMENTO. AF_06/2022</v>
          </cell>
          <cell r="C3819" t="str">
            <v>UN</v>
          </cell>
          <cell r="D3819">
            <v>30.83</v>
          </cell>
          <cell r="E3819">
            <v>3.56</v>
          </cell>
          <cell r="F3819">
            <v>27.27</v>
          </cell>
          <cell r="G3819">
            <v>0</v>
          </cell>
        </row>
        <row r="3820">
          <cell r="A3820" t="str">
            <v>89555</v>
          </cell>
          <cell r="B3820" t="str">
            <v>CURVA DE TRANSPOSIÇÃO, PVC, SOLDÁVEL, DN 32MM, INSTALADO EM PRUMADA DE ÁGUA   FORNECIMENTO E INSTALAÇÃO. AF_06/2022</v>
          </cell>
          <cell r="C3820" t="str">
            <v>UN</v>
          </cell>
          <cell r="D3820">
            <v>23.13</v>
          </cell>
          <cell r="E3820">
            <v>2.39</v>
          </cell>
          <cell r="F3820">
            <v>20.74</v>
          </cell>
          <cell r="G3820">
            <v>0</v>
          </cell>
        </row>
        <row r="3821">
          <cell r="A3821" t="str">
            <v>89556</v>
          </cell>
          <cell r="B3821" t="str">
            <v>LUVA DE CORRER, PVC, SERIE R, ÁGUA PLUVIAL, DN 100 MM, JUNTA ELÁSTICA, FORNECIDO E INSTALADO EM RAMAL DE ENCAMINHAMENTO. AF_06/2022</v>
          </cell>
          <cell r="C3821" t="str">
            <v>UN</v>
          </cell>
          <cell r="D3821">
            <v>43.54</v>
          </cell>
          <cell r="E3821">
            <v>3.55</v>
          </cell>
          <cell r="F3821">
            <v>39.99</v>
          </cell>
          <cell r="G3821">
            <v>0</v>
          </cell>
        </row>
        <row r="3822">
          <cell r="A3822" t="str">
            <v>89557</v>
          </cell>
          <cell r="B3822" t="str">
            <v>REDUÇÃO EXCÊNTRICA, PVC, SERIE R, ÁGUA PLUVIAL, DN 100 X 75 MM, JUNTA ELÁSTICA, FORNECIDO E INSTALADO EM RAMAL DE ENCAMINHAMENTO. AF_06/2022</v>
          </cell>
          <cell r="C3822" t="str">
            <v>UN</v>
          </cell>
          <cell r="D3822">
            <v>34.479999999999997</v>
          </cell>
          <cell r="E3822">
            <v>3.08</v>
          </cell>
          <cell r="F3822">
            <v>31.4</v>
          </cell>
          <cell r="G3822">
            <v>0</v>
          </cell>
        </row>
        <row r="3823">
          <cell r="A3823" t="str">
            <v>89558</v>
          </cell>
          <cell r="B3823" t="str">
            <v>LUVA, PVC, SOLDÁVEL, DN 40MM, INSTALADO EM PRUMADA DE ÁGUA - FORNECIMENTO E INSTALAÇÃO. AF_06/2022</v>
          </cell>
          <cell r="C3823" t="str">
            <v>UN</v>
          </cell>
          <cell r="D3823">
            <v>10.44</v>
          </cell>
          <cell r="E3823">
            <v>2.88</v>
          </cell>
          <cell r="F3823">
            <v>7.56</v>
          </cell>
          <cell r="G3823">
            <v>0</v>
          </cell>
        </row>
        <row r="3824">
          <cell r="A3824" t="str">
            <v>89559</v>
          </cell>
          <cell r="B3824" t="str">
            <v>TÊ DE INSPEÇÃO, PVC, SERIE R, ÁGUA PLUVIAL, DN 100 MM, JUNTA ELÁSTICA, FORNECIDO E INSTALADO EM RAMAL DE ENCAMINHAMENTO. AF_06/2022</v>
          </cell>
          <cell r="C3824" t="str">
            <v>UN</v>
          </cell>
          <cell r="D3824">
            <v>73.38</v>
          </cell>
          <cell r="E3824">
            <v>3.55</v>
          </cell>
          <cell r="F3824">
            <v>69.83</v>
          </cell>
          <cell r="G3824">
            <v>0</v>
          </cell>
        </row>
        <row r="3825">
          <cell r="A3825" t="str">
            <v>89560</v>
          </cell>
          <cell r="B3825" t="str">
            <v>LUVA DE CORRER, PVC, SOLDÁVEL, DN 40MM, INSTALADO EM PRUMADA DE ÁGUA   FORNECIMENTO E INSTALAÇÃO. AF_06/2022</v>
          </cell>
          <cell r="C3825" t="str">
            <v>UN</v>
          </cell>
          <cell r="D3825">
            <v>37.450000000000003</v>
          </cell>
          <cell r="E3825">
            <v>2.87</v>
          </cell>
          <cell r="F3825">
            <v>34.58</v>
          </cell>
          <cell r="G3825">
            <v>0</v>
          </cell>
        </row>
        <row r="3826">
          <cell r="A3826" t="str">
            <v>89561</v>
          </cell>
          <cell r="B3826" t="str">
            <v>JUNÇÃO SIMPLES, PVC, SERIE R, ÁGUA PLUVIAL, DN 40 MM, JUNTA SOLDÁVEL, FORNECIDO E INSTALADO EM RAMAL DE ENCAMINHAMENTO. AF_06/2022</v>
          </cell>
          <cell r="C3826" t="str">
            <v>UN</v>
          </cell>
          <cell r="D3826">
            <v>16.2</v>
          </cell>
          <cell r="E3826">
            <v>2.62</v>
          </cell>
          <cell r="F3826">
            <v>13.58</v>
          </cell>
          <cell r="G3826">
            <v>0</v>
          </cell>
        </row>
        <row r="3827">
          <cell r="A3827" t="str">
            <v>89562</v>
          </cell>
          <cell r="B3827" t="str">
            <v>LUVA DE REDUÇÃO, PVC, SOLDÁVEL, DN 40MM X 32MM, INSTALADO EM PRUMADA DE ÁGUA - FORNECIMENTO E INSTALAÇÃO. AF_06/2022</v>
          </cell>
          <cell r="C3827" t="str">
            <v>UN</v>
          </cell>
          <cell r="D3827">
            <v>11.09</v>
          </cell>
          <cell r="E3827">
            <v>2.63</v>
          </cell>
          <cell r="F3827">
            <v>8.4600000000000009</v>
          </cell>
          <cell r="G3827">
            <v>0</v>
          </cell>
        </row>
        <row r="3828">
          <cell r="A3828" t="str">
            <v>89563</v>
          </cell>
          <cell r="B3828" t="str">
            <v>JUNÇÃO SIMPLES, PVC, SERIE R, ÁGUA PLUVIAL, DN 50 MM, JUNTA ELÁSTICA, FORNECIDO E INSTALADO EM RAMAL DE ENCAMINHAMENTO. AF_06/2022</v>
          </cell>
          <cell r="C3828" t="str">
            <v>UN</v>
          </cell>
          <cell r="D3828">
            <v>37.630000000000003</v>
          </cell>
          <cell r="E3828">
            <v>3.35</v>
          </cell>
          <cell r="F3828">
            <v>34.28</v>
          </cell>
          <cell r="G3828">
            <v>0</v>
          </cell>
        </row>
        <row r="3829">
          <cell r="A3829" t="str">
            <v>89564</v>
          </cell>
          <cell r="B3829" t="str">
            <v>LUVA COM ROSCA, PVC, SOLDÁVEL, DN 40MM X 1.1/4 , INSTALADO EM PRUMADA DE ÁGUA - FORNECIMENTO E INSTALAÇÃO. AF_06/2022</v>
          </cell>
          <cell r="C3829" t="str">
            <v>UN</v>
          </cell>
          <cell r="D3829">
            <v>16.73</v>
          </cell>
          <cell r="E3829">
            <v>2.63</v>
          </cell>
          <cell r="F3829">
            <v>14.1</v>
          </cell>
          <cell r="G3829">
            <v>0</v>
          </cell>
        </row>
        <row r="3830">
          <cell r="A3830" t="str">
            <v>89565</v>
          </cell>
          <cell r="B3830" t="str">
            <v>JUNÇÃO SIMPLES, PVC, SERIE R, ÁGUA PLUVIAL, DN 75 X 75 MM, JUNTA ELÁSTICA, FORNECIDO E INSTALADO EM RAMAL DE ENCAMINHAMENTO. AF_06/2022</v>
          </cell>
          <cell r="C3830" t="str">
            <v>UN</v>
          </cell>
          <cell r="D3830">
            <v>60.88</v>
          </cell>
          <cell r="E3830">
            <v>5.21</v>
          </cell>
          <cell r="F3830">
            <v>55.67</v>
          </cell>
          <cell r="G3830">
            <v>0</v>
          </cell>
        </row>
        <row r="3831">
          <cell r="A3831" t="str">
            <v>89566</v>
          </cell>
          <cell r="B3831" t="str">
            <v>TÊ, PVC, SERIE R, ÁGUA PLUVIAL, DN 75 MM, JUNTA ELÁSTICA, FORNECIDO E INSTALADO EM RAMAL DE ENCAMINHAMENTO. AF_06/2022</v>
          </cell>
          <cell r="C3831" t="str">
            <v>UN</v>
          </cell>
          <cell r="D3831">
            <v>51.42</v>
          </cell>
          <cell r="E3831">
            <v>5.21</v>
          </cell>
          <cell r="F3831">
            <v>46.21</v>
          </cell>
          <cell r="G3831">
            <v>0</v>
          </cell>
        </row>
        <row r="3832">
          <cell r="A3832" t="str">
            <v>89567</v>
          </cell>
          <cell r="B3832" t="str">
            <v>JUNÇÃO SIMPLES, PVC, SERIE R, ÁGUA PLUVIAL, DN 100 X 100 MM, JUNTA ELÁSTICA, FORNECIDO E INSTALADO EM RAMAL DE ENCAMINHAMENTO. AF_06/2022</v>
          </cell>
          <cell r="C3832" t="str">
            <v>UN</v>
          </cell>
          <cell r="D3832">
            <v>87.47</v>
          </cell>
          <cell r="E3832">
            <v>7.15</v>
          </cell>
          <cell r="F3832">
            <v>80.319999999999993</v>
          </cell>
          <cell r="G3832">
            <v>0</v>
          </cell>
        </row>
        <row r="3833">
          <cell r="A3833" t="str">
            <v>89568</v>
          </cell>
          <cell r="B3833" t="str">
            <v>UNIÃO, PVC, SOLDÁVEL, DN 40MM, INSTALADO EM PRUMADA DE ÁGUA - FORNECIMENTO E INSTALAÇÃO. AF_06/2022</v>
          </cell>
          <cell r="C3833" t="str">
            <v>UN</v>
          </cell>
          <cell r="D3833">
            <v>34.71</v>
          </cell>
          <cell r="E3833">
            <v>2.87</v>
          </cell>
          <cell r="F3833">
            <v>31.84</v>
          </cell>
          <cell r="G3833">
            <v>0</v>
          </cell>
        </row>
        <row r="3834">
          <cell r="A3834" t="str">
            <v>89569</v>
          </cell>
          <cell r="B3834" t="str">
            <v>JUNÇÃO SIMPLES, PVC, SERIE R, ÁGUA PLUVIAL, DN 100 X 75 MM, JUNTA ELÁSTICA, FORNECIDO E INSTALADO EM RAMAL DE ENCAMINHAMENTO. AF_06/2022</v>
          </cell>
          <cell r="C3834" t="str">
            <v>UN</v>
          </cell>
          <cell r="D3834">
            <v>102.53</v>
          </cell>
          <cell r="E3834">
            <v>6.5</v>
          </cell>
          <cell r="F3834">
            <v>96.03</v>
          </cell>
          <cell r="G3834">
            <v>0</v>
          </cell>
        </row>
        <row r="3835">
          <cell r="A3835" t="str">
            <v>89570</v>
          </cell>
          <cell r="B3835" t="str">
            <v>ADAPTADOR CURTO COM BOLSA E ROSCA PARA REGISTRO, PVC, SOLDÁVEL, DN 40MM X 1.1/2 , INSTALADO EM PRUMADA DE ÁGUA - FORNECIMENTO E INSTALAÇÃO. AF_06/2022</v>
          </cell>
          <cell r="C3835" t="str">
            <v>UN</v>
          </cell>
          <cell r="D3835">
            <v>12.24</v>
          </cell>
          <cell r="E3835">
            <v>2.73</v>
          </cell>
          <cell r="F3835">
            <v>9.51</v>
          </cell>
          <cell r="G3835">
            <v>0</v>
          </cell>
        </row>
        <row r="3836">
          <cell r="A3836" t="str">
            <v>89571</v>
          </cell>
          <cell r="B3836" t="str">
            <v>TÊ, PVC, SERIE R, ÁGUA PLUVIAL, DN 100 X 100 MM, JUNTA ELÁSTICA, FORNECIDO E INSTALADO EM RAMAL DE ENCAMINHAMENTO. AF_06/2022</v>
          </cell>
          <cell r="C3836" t="str">
            <v>UN</v>
          </cell>
          <cell r="D3836">
            <v>75.55</v>
          </cell>
          <cell r="E3836">
            <v>7.15</v>
          </cell>
          <cell r="F3836">
            <v>68.400000000000006</v>
          </cell>
          <cell r="G3836">
            <v>0</v>
          </cell>
        </row>
        <row r="3837">
          <cell r="A3837" t="str">
            <v>89572</v>
          </cell>
          <cell r="B3837" t="str">
            <v>ADAPTADOR CURTO COM BOLSA E ROSCA PARA REGISTRO, PVC, SOLDÁVEL, DN 40MM X 1.1/4 , INSTALADO EM PRUMADA DE ÁGUA - FORNECIMENTO E INSTALAÇÃO. AF_06/2022</v>
          </cell>
          <cell r="C3837" t="str">
            <v>UN</v>
          </cell>
          <cell r="D3837">
            <v>9.3000000000000007</v>
          </cell>
          <cell r="E3837">
            <v>2.64</v>
          </cell>
          <cell r="F3837">
            <v>6.66</v>
          </cell>
          <cell r="G3837">
            <v>0</v>
          </cell>
        </row>
        <row r="3838">
          <cell r="A3838" t="str">
            <v>89573</v>
          </cell>
          <cell r="B3838" t="str">
            <v>TÊ, PVC, SERIE R, ÁGUA PLUVIAL, DN 100 X 75 MM, JUNTA ELÁSTICA, FORNECIDO E INSTALADO EM RAMAL DE ENCAMINHAMENTO. AF_06/2022</v>
          </cell>
          <cell r="C3838" t="str">
            <v>UN</v>
          </cell>
          <cell r="D3838">
            <v>83.23</v>
          </cell>
          <cell r="E3838">
            <v>6.5</v>
          </cell>
          <cell r="F3838">
            <v>76.73</v>
          </cell>
          <cell r="G3838">
            <v>0</v>
          </cell>
        </row>
        <row r="3839">
          <cell r="A3839" t="str">
            <v>89574</v>
          </cell>
          <cell r="B3839" t="str">
            <v>JUNÇÃO DUPLA, PVC, SERIE R, ÁGUA PLUVIAL, DN 100 X 100 X 100 MM, JUNTA ELÁSTICA, FORNECIDO E INSTALADO EM RAMAL DE ENCAMINHAMENTO. AF_06/2022</v>
          </cell>
          <cell r="C3839" t="str">
            <v>UN</v>
          </cell>
          <cell r="D3839">
            <v>169.66</v>
          </cell>
          <cell r="E3839">
            <v>10.72</v>
          </cell>
          <cell r="F3839">
            <v>158.94</v>
          </cell>
          <cell r="G3839">
            <v>0</v>
          </cell>
        </row>
        <row r="3840">
          <cell r="A3840" t="str">
            <v>89575</v>
          </cell>
          <cell r="B3840" t="str">
            <v>LUVA, PVC, SOLDÁVEL, DN 50MM, INSTALADO EM PRUMADA DE ÁGUA - FORNECIMENTO E INSTALAÇÃO. AF_06/2022</v>
          </cell>
          <cell r="C3840" t="str">
            <v>UN</v>
          </cell>
          <cell r="D3840">
            <v>12.38</v>
          </cell>
          <cell r="E3840">
            <v>3.52</v>
          </cell>
          <cell r="F3840">
            <v>8.86</v>
          </cell>
          <cell r="G3840">
            <v>0</v>
          </cell>
        </row>
        <row r="3841">
          <cell r="A3841" t="str">
            <v>89577</v>
          </cell>
          <cell r="B3841" t="str">
            <v>LUVA DE CORRER, PVC, SOLDÁVEL, DN 50MM, INSTALADO EM PRUMADA DE ÁGUA - FORNECIMENTO E INSTALAÇÃO. AF_06/2022</v>
          </cell>
          <cell r="C3841" t="str">
            <v>UN</v>
          </cell>
          <cell r="D3841">
            <v>39.54</v>
          </cell>
          <cell r="E3841">
            <v>3.5</v>
          </cell>
          <cell r="F3841">
            <v>36.04</v>
          </cell>
          <cell r="G3841">
            <v>0</v>
          </cell>
        </row>
        <row r="3842">
          <cell r="A3842" t="str">
            <v>89579</v>
          </cell>
          <cell r="B3842" t="str">
            <v>LUVA DE REDUÇÃO, PVC, SOLDÁVEL, DN 50MM X 25MM, INSTALADO EM PRUMADA DE ÁGUA   FORNECIMENTO E INSTALAÇÃO. AF_06/2022</v>
          </cell>
          <cell r="C3842" t="str">
            <v>UN</v>
          </cell>
          <cell r="D3842">
            <v>12.55</v>
          </cell>
          <cell r="E3842">
            <v>2.73</v>
          </cell>
          <cell r="F3842">
            <v>9.82</v>
          </cell>
          <cell r="G3842">
            <v>0</v>
          </cell>
        </row>
        <row r="3843">
          <cell r="A3843" t="str">
            <v>89581</v>
          </cell>
          <cell r="B3843" t="str">
            <v>JOELHO 90 GRAUS, PVC, SERIE R, ÁGUA PLUVIAL, DN 75 MM, JUNTA ELÁSTICA, FORNECIDO E INSTALADO EM CONDUTORES VERTICAIS DE ÁGUAS PLUVIAIS. AF_06/2022</v>
          </cell>
          <cell r="C3843" t="str">
            <v>UN</v>
          </cell>
          <cell r="D3843">
            <v>36.28</v>
          </cell>
          <cell r="E3843">
            <v>7.23</v>
          </cell>
          <cell r="F3843">
            <v>29.05</v>
          </cell>
          <cell r="G3843">
            <v>0</v>
          </cell>
        </row>
        <row r="3844">
          <cell r="A3844" t="str">
            <v>89582</v>
          </cell>
          <cell r="B3844" t="str">
            <v>JOELHO 45 GRAUS, PVC, SERIE R, ÁGUA PLUVIAL, DN 75 MM, JUNTA ELÁSTICA, FORNECIDO E INSTALADO EM CONDUTORES VERTICAIS DE ÁGUAS PLUVIAIS. AF_06/2022</v>
          </cell>
          <cell r="C3844" t="str">
            <v>UN</v>
          </cell>
          <cell r="D3844">
            <v>36.799999999999997</v>
          </cell>
          <cell r="E3844">
            <v>7.23</v>
          </cell>
          <cell r="F3844">
            <v>29.57</v>
          </cell>
          <cell r="G3844">
            <v>0</v>
          </cell>
        </row>
        <row r="3845">
          <cell r="A3845" t="str">
            <v>89583</v>
          </cell>
          <cell r="B3845" t="str">
            <v>CURVA 87 GRAUS E 30 MINUTOS, PVC, SERIE R, ÁGUA PLUVIAL, DN 75 MM, JUNTA ELÁSTICA, FORNECIDO E INSTALADO EM CONDUTORES VERTICAIS DE ÁGUAS PLUVIAIS. AF_06/2022</v>
          </cell>
          <cell r="C3845" t="str">
            <v>UN</v>
          </cell>
          <cell r="D3845">
            <v>46.44</v>
          </cell>
          <cell r="E3845">
            <v>7.23</v>
          </cell>
          <cell r="F3845">
            <v>39.21</v>
          </cell>
          <cell r="G3845">
            <v>0</v>
          </cell>
        </row>
        <row r="3846">
          <cell r="A3846" t="str">
            <v>89584</v>
          </cell>
          <cell r="B3846" t="str">
            <v>JOELHO 90 GRAUS, PVC, SERIE R, ÁGUA PLUVIAL, DN 100 MM, JUNTA ELÁSTICA, FORNECIDO E INSTALADO EM CONDUTORES VERTICAIS DE ÁGUAS PLUVIAIS. AF_06/2022</v>
          </cell>
          <cell r="C3846" t="str">
            <v>UN</v>
          </cell>
          <cell r="D3846">
            <v>47.3</v>
          </cell>
          <cell r="E3846">
            <v>11.36</v>
          </cell>
          <cell r="F3846">
            <v>35.94</v>
          </cell>
          <cell r="G3846">
            <v>0</v>
          </cell>
        </row>
        <row r="3847">
          <cell r="A3847" t="str">
            <v>89585</v>
          </cell>
          <cell r="B3847" t="str">
            <v>JOELHO 45 GRAUS, PVC, SERIE R, ÁGUA PLUVIAL, DN 100 MM, JUNTA ELÁSTICA, FORNECIDO E INSTALADO EM CONDUTORES VERTICAIS DE ÁGUAS PLUVIAIS. AF_06/2022</v>
          </cell>
          <cell r="C3847" t="str">
            <v>UN</v>
          </cell>
          <cell r="D3847">
            <v>48.47</v>
          </cell>
          <cell r="E3847">
            <v>11.36</v>
          </cell>
          <cell r="F3847">
            <v>37.11</v>
          </cell>
          <cell r="G3847">
            <v>0</v>
          </cell>
        </row>
        <row r="3848">
          <cell r="A3848" t="str">
            <v>89587</v>
          </cell>
          <cell r="B3848" t="str">
            <v>CURVA 87 GRAUS E 30 MINUTOS, PVC, SERIE R, ÁGUA PLUVIAL, DN 100 MM, JUNTA ELÁSTICA, FORNECIDO E INSTALADO EM CONDUTORES VERTICAIS DE ÁGUAS PLUVIAIS. AF_06/2022</v>
          </cell>
          <cell r="C3848" t="str">
            <v>UN</v>
          </cell>
          <cell r="D3848">
            <v>53.51</v>
          </cell>
          <cell r="E3848">
            <v>11.36</v>
          </cell>
          <cell r="F3848">
            <v>42.15</v>
          </cell>
          <cell r="G3848">
            <v>0</v>
          </cell>
        </row>
        <row r="3849">
          <cell r="A3849" t="str">
            <v>89590</v>
          </cell>
          <cell r="B3849" t="str">
            <v>JOELHO 90 GRAUS, PVC, SERIE R, ÁGUA PLUVIAL, DN 150 MM, JUNTA ELÁSTICA, FORNECIDO E INSTALADO EM CONDUTORES VERTICAIS DE ÁGUAS PLUVIAIS. AF_06/2022</v>
          </cell>
          <cell r="C3849" t="str">
            <v>UN</v>
          </cell>
          <cell r="D3849">
            <v>143.87</v>
          </cell>
          <cell r="E3849">
            <v>19.62</v>
          </cell>
          <cell r="F3849">
            <v>124.25</v>
          </cell>
          <cell r="G3849">
            <v>0</v>
          </cell>
        </row>
        <row r="3850">
          <cell r="A3850" t="str">
            <v>89591</v>
          </cell>
          <cell r="B3850" t="str">
            <v>JOELHO 45 GRAUS, PVC, SERIE R, ÁGUA PLUVIAL, DN 150 MM, JUNTA ELÁSTICA, FORNECIDO E INSTALADO EM CONDUTORES VERTICAIS DE ÁGUAS PLUVIAIS. AF_06/2022</v>
          </cell>
          <cell r="C3850" t="str">
            <v>UN</v>
          </cell>
          <cell r="D3850">
            <v>140.28</v>
          </cell>
          <cell r="E3850">
            <v>19.62</v>
          </cell>
          <cell r="F3850">
            <v>120.66</v>
          </cell>
          <cell r="G3850">
            <v>0</v>
          </cell>
        </row>
        <row r="3851">
          <cell r="A3851" t="str">
            <v>89592</v>
          </cell>
          <cell r="B3851" t="str">
            <v>CURVA 87 GRAUS E 30 MINUTOS, PVC, SERIE R, ÁGUA PLUVIAL, DN 150 MM, JUNTA ELÁSTICA, FORNECIDO E INSTALADO EM CONDUTORES VERTICAIS DE ÁGUAS PLUVIAIS. AF_06/2022</v>
          </cell>
          <cell r="C3851" t="str">
            <v>UN</v>
          </cell>
          <cell r="D3851">
            <v>171.85</v>
          </cell>
          <cell r="E3851">
            <v>19.62</v>
          </cell>
          <cell r="F3851">
            <v>152.22999999999999</v>
          </cell>
          <cell r="G3851">
            <v>0</v>
          </cell>
        </row>
        <row r="3852">
          <cell r="A3852" t="str">
            <v>89593</v>
          </cell>
          <cell r="B3852" t="str">
            <v>LUVA COM ROSCA, PVC, SOLDÁVEL, DN 50MM X 1.1/2 , INSTALADO EM PRUMADA DE ÁGUA - FORNECIMENTO E INSTALAÇÃO. AF_06/2022</v>
          </cell>
          <cell r="C3852" t="str">
            <v>UN</v>
          </cell>
          <cell r="D3852">
            <v>26.68</v>
          </cell>
          <cell r="E3852">
            <v>3.04</v>
          </cell>
          <cell r="F3852">
            <v>23.64</v>
          </cell>
          <cell r="G3852">
            <v>0</v>
          </cell>
        </row>
        <row r="3853">
          <cell r="A3853" t="str">
            <v>89594</v>
          </cell>
          <cell r="B3853" t="str">
            <v>UNIÃO, PVC, SOLDÁVEL, DN 50MM, INSTALADO EM PRUMADA DE ÁGUA - FORNECIMENTO E INSTALAÇÃO. AF_06/2022</v>
          </cell>
          <cell r="C3853" t="str">
            <v>UN</v>
          </cell>
          <cell r="D3853">
            <v>38.5</v>
          </cell>
          <cell r="E3853">
            <v>3.5</v>
          </cell>
          <cell r="F3853">
            <v>35</v>
          </cell>
          <cell r="G3853">
            <v>0</v>
          </cell>
        </row>
        <row r="3854">
          <cell r="A3854" t="str">
            <v>89595</v>
          </cell>
          <cell r="B3854" t="str">
            <v>ADAPTADOR CURTO COM BOLSA E ROSCA PARA REGISTRO, PVC, SOLDÁVEL, DN 50MM X 1.1/4 , INSTALADO EM PRUMADA DE ÁGUA - FORNECIMENTO E INSTALAÇÃO. AF_06/2022</v>
          </cell>
          <cell r="C3854" t="str">
            <v>UN</v>
          </cell>
          <cell r="D3854">
            <v>15.51</v>
          </cell>
          <cell r="E3854">
            <v>2.94</v>
          </cell>
          <cell r="F3854">
            <v>12.57</v>
          </cell>
          <cell r="G3854">
            <v>0</v>
          </cell>
        </row>
        <row r="3855">
          <cell r="A3855" t="str">
            <v>89596</v>
          </cell>
          <cell r="B3855" t="str">
            <v>ADAPTADOR CURTO COM BOLSA E ROSCA PARA REGISTRO, PVC, SOLDÁVEL, DN 50MM X 1.1/2 , INSTALADO EM PRUMADA DE ÁGUA - FORNECIMENTO E INSTALAÇÃO. AF_06/2022</v>
          </cell>
          <cell r="C3855" t="str">
            <v>UN</v>
          </cell>
          <cell r="D3855">
            <v>11.19</v>
          </cell>
          <cell r="E3855">
            <v>3.05</v>
          </cell>
          <cell r="F3855">
            <v>8.14</v>
          </cell>
          <cell r="G3855">
            <v>0</v>
          </cell>
        </row>
        <row r="3856">
          <cell r="A3856" t="str">
            <v>89597</v>
          </cell>
          <cell r="B3856" t="str">
            <v>LUVA, PVC, SOLDÁVEL, DN 60MM, INSTALADO EM PRUMADA DE ÁGUA - FORNECIMENTO E INSTALAÇÃO. AF_06/2022</v>
          </cell>
          <cell r="C3856" t="str">
            <v>UN</v>
          </cell>
          <cell r="D3856">
            <v>24.32</v>
          </cell>
          <cell r="E3856">
            <v>4.1500000000000004</v>
          </cell>
          <cell r="F3856">
            <v>20.170000000000002</v>
          </cell>
          <cell r="G3856">
            <v>0</v>
          </cell>
        </row>
        <row r="3857">
          <cell r="A3857" t="str">
            <v>89598</v>
          </cell>
          <cell r="B3857" t="str">
            <v>LUVA DE CORRER, PVC, SOLDÁVEL, DN 60MM, INSTALADO EM PRUMADA DE ÁGUA   FORNECIMENTO E INSTALAÇÃO. AF_06/2022</v>
          </cell>
          <cell r="C3857" t="str">
            <v>UN</v>
          </cell>
          <cell r="D3857">
            <v>53.38</v>
          </cell>
          <cell r="E3857">
            <v>4.1500000000000004</v>
          </cell>
          <cell r="F3857">
            <v>49.23</v>
          </cell>
          <cell r="G3857">
            <v>0</v>
          </cell>
        </row>
        <row r="3858">
          <cell r="A3858" t="str">
            <v>89599</v>
          </cell>
          <cell r="B3858" t="str">
            <v>LUVA SIMPLES, PVC, SERIE R, ÁGUA PLUVIAL, DN 75 MM, JUNTA ELÁSTICA, FORNECIDO E INSTALADO EM CONDUTORES VERTICAIS DE ÁGUAS PLUVIAIS. AF_06/2022</v>
          </cell>
          <cell r="C3858" t="str">
            <v>UN</v>
          </cell>
          <cell r="D3858">
            <v>27.08</v>
          </cell>
          <cell r="E3858">
            <v>4.82</v>
          </cell>
          <cell r="F3858">
            <v>22.26</v>
          </cell>
          <cell r="G3858">
            <v>0</v>
          </cell>
        </row>
        <row r="3859">
          <cell r="A3859" t="str">
            <v>89600</v>
          </cell>
          <cell r="B3859" t="str">
            <v>LUVA DE CORRER, PVC, SERIE R, ÁGUA PLUVIAL, DN 75 MM, JUNTA ELÁSTICA, FORNECIDO E INSTALADO EM CONDUTORES VERTICAIS DE ÁGUAS PLUVIAIS. AF_06/2022</v>
          </cell>
          <cell r="C3859" t="str">
            <v>UN</v>
          </cell>
          <cell r="D3859">
            <v>27.51</v>
          </cell>
          <cell r="E3859">
            <v>4.82</v>
          </cell>
          <cell r="F3859">
            <v>22.69</v>
          </cell>
          <cell r="G3859">
            <v>0</v>
          </cell>
        </row>
        <row r="3860">
          <cell r="A3860" t="str">
            <v>89605</v>
          </cell>
          <cell r="B3860" t="str">
            <v>LUVA DE REDUÇÃO, PVC, SOLDÁVEL, DN 60MM X 50MM, INSTALADO EM PRUMADA DE ÁGUA - FORNECIMENTO E INSTALAÇÃO. AF_06/2022</v>
          </cell>
          <cell r="C3860" t="str">
            <v>UN</v>
          </cell>
          <cell r="D3860">
            <v>22.14</v>
          </cell>
          <cell r="E3860">
            <v>3.84</v>
          </cell>
          <cell r="F3860">
            <v>18.3</v>
          </cell>
          <cell r="G3860">
            <v>0</v>
          </cell>
        </row>
        <row r="3861">
          <cell r="A3861" t="str">
            <v>89609</v>
          </cell>
          <cell r="B3861" t="str">
            <v>UNIÃO, PVC, SOLDÁVEL, DN 60MM, INSTALADO EM PRUMADA DE ÁGUA - FORNECIMENTO E INSTALAÇÃO. AF_06/2022</v>
          </cell>
          <cell r="C3861" t="str">
            <v>UN</v>
          </cell>
          <cell r="D3861">
            <v>90</v>
          </cell>
          <cell r="E3861">
            <v>4.1500000000000004</v>
          </cell>
          <cell r="F3861">
            <v>85.85</v>
          </cell>
          <cell r="G3861">
            <v>0</v>
          </cell>
        </row>
        <row r="3862">
          <cell r="A3862" t="str">
            <v>89610</v>
          </cell>
          <cell r="B3862" t="str">
            <v>ADAPTADOR CURTO COM BOLSA E ROSCA PARA REGISTRO, PVC, SOLDÁVEL, DN 60MM X 2 , INSTALADO EM PRUMADA DE ÁGUA - FORNECIMENTO E INSTALAÇÃO. AF_06/2022</v>
          </cell>
          <cell r="C3862" t="str">
            <v>UN</v>
          </cell>
          <cell r="D3862">
            <v>20.95</v>
          </cell>
          <cell r="E3862">
            <v>3.84</v>
          </cell>
          <cell r="F3862">
            <v>17.11</v>
          </cell>
          <cell r="G3862">
            <v>0</v>
          </cell>
        </row>
        <row r="3863">
          <cell r="A3863" t="str">
            <v>89611</v>
          </cell>
          <cell r="B3863" t="str">
            <v>LUVA, PVC, SOLDÁVEL, DN 75MM, INSTALADO EM PRUMADA DE ÁGUA - FORNECIMENTO E INSTALAÇÃO. AF_06/2022</v>
          </cell>
          <cell r="C3863" t="str">
            <v>UN</v>
          </cell>
          <cell r="D3863">
            <v>34.49</v>
          </cell>
          <cell r="E3863">
            <v>5.09</v>
          </cell>
          <cell r="F3863">
            <v>29.4</v>
          </cell>
          <cell r="G3863">
            <v>0</v>
          </cell>
        </row>
        <row r="3864">
          <cell r="A3864" t="str">
            <v>89612</v>
          </cell>
          <cell r="B3864" t="str">
            <v>UNIÃO, PVC, SOLDÁVEL, DN 75MM, INSTALADO EM PRUMADA DE ÁGUA - FORNECIMENTO E INSTALAÇÃO. AF_06/2022</v>
          </cell>
          <cell r="C3864" t="str">
            <v>UN</v>
          </cell>
          <cell r="D3864">
            <v>176.87</v>
          </cell>
          <cell r="E3864">
            <v>5.08</v>
          </cell>
          <cell r="F3864">
            <v>171.79</v>
          </cell>
          <cell r="G3864">
            <v>0</v>
          </cell>
        </row>
        <row r="3865">
          <cell r="A3865" t="str">
            <v>89613</v>
          </cell>
          <cell r="B3865" t="str">
            <v>ADAPTADOR CURTO COM BOLSA E ROSCA PARA REGISTRO, PVC, SOLDÁVEL, DN 75MM X 2.1/2, INSTALADO EM PRUMADA DE ÁGUA - FORNECIMENTO E INSTALAÇÃO. AF_12/2014</v>
          </cell>
          <cell r="C3865" t="str">
            <v>UN</v>
          </cell>
          <cell r="D3865">
            <v>32.76</v>
          </cell>
          <cell r="E3865">
            <v>4.6100000000000003</v>
          </cell>
          <cell r="F3865">
            <v>28.15</v>
          </cell>
          <cell r="G3865">
            <v>0</v>
          </cell>
        </row>
        <row r="3866">
          <cell r="A3866" t="str">
            <v>89614</v>
          </cell>
          <cell r="B3866" t="str">
            <v>LUVA, PVC, SOLDÁVEL, DN 85MM, INSTALADO EM PRUMADA DE ÁGUA - FORNECIMENTO E INSTALAÇÃO. AF_06/2022</v>
          </cell>
          <cell r="C3866" t="str">
            <v>UN</v>
          </cell>
          <cell r="D3866">
            <v>64.13</v>
          </cell>
          <cell r="E3866">
            <v>5.71</v>
          </cell>
          <cell r="F3866">
            <v>58.42</v>
          </cell>
          <cell r="G3866">
            <v>0</v>
          </cell>
        </row>
        <row r="3867">
          <cell r="A3867" t="str">
            <v>89615</v>
          </cell>
          <cell r="B3867" t="str">
            <v>UNIÃO, PVC, SOLDÁVEL, DN 85MM, INSTALADO EM PRUMADA DE ÁGUA - FORNECIMENTO E INSTALAÇÃO. AF_06/2022</v>
          </cell>
          <cell r="C3867" t="str">
            <v>UN</v>
          </cell>
          <cell r="D3867">
            <v>208.91</v>
          </cell>
          <cell r="E3867">
            <v>5.71</v>
          </cell>
          <cell r="F3867">
            <v>203.2</v>
          </cell>
          <cell r="G3867">
            <v>0</v>
          </cell>
        </row>
        <row r="3868">
          <cell r="A3868" t="str">
            <v>89616</v>
          </cell>
          <cell r="B3868" t="str">
            <v>ADAPTADOR CURTO COM BOLSA E ROSCA PARA REGISTRO, PVC, SOLDÁVEL, DN 85MM X 3 , INSTALADO EM PRUMADA DE ÁGUA - FORNECIMENTO E INSTALAÇÃO. AF_06/2022</v>
          </cell>
          <cell r="C3868" t="str">
            <v>UN</v>
          </cell>
          <cell r="D3868">
            <v>43.81</v>
          </cell>
          <cell r="E3868">
            <v>5.39</v>
          </cell>
          <cell r="F3868">
            <v>38.42</v>
          </cell>
          <cell r="G3868">
            <v>0</v>
          </cell>
        </row>
        <row r="3869">
          <cell r="A3869" t="str">
            <v>89617</v>
          </cell>
          <cell r="B3869" t="str">
            <v>TE, PVC, SOLDÁVEL, DN 25MM, INSTALADO EM PRUMADA DE ÁGUA - FORNECIMENTO E INSTALAÇÃO. AF_06/2022</v>
          </cell>
          <cell r="C3869" t="str">
            <v>UN</v>
          </cell>
          <cell r="D3869">
            <v>8.02</v>
          </cell>
          <cell r="E3869">
            <v>3.93</v>
          </cell>
          <cell r="F3869">
            <v>4.09</v>
          </cell>
          <cell r="G3869">
            <v>0</v>
          </cell>
        </row>
        <row r="3870">
          <cell r="A3870" t="str">
            <v>89620</v>
          </cell>
          <cell r="B3870" t="str">
            <v>TE, PVC, SOLDÁVEL, DN 32MM, INSTALADO EM PRUMADA DE ÁGUA - FORNECIMENTO E INSTALAÇÃO. AF_06/2022</v>
          </cell>
          <cell r="C3870" t="str">
            <v>UN</v>
          </cell>
          <cell r="D3870">
            <v>12.65</v>
          </cell>
          <cell r="E3870">
            <v>4.82</v>
          </cell>
          <cell r="F3870">
            <v>7.83</v>
          </cell>
          <cell r="G3870">
            <v>0</v>
          </cell>
        </row>
        <row r="3871">
          <cell r="A3871" t="str">
            <v>89622</v>
          </cell>
          <cell r="B3871" t="str">
            <v>TÊ DE REDUÇÃO, PVC, SOLDÁVEL, DN 32MM X 25MM, INSTALADO EM PRUMADA DE ÁGUA - FORNECIMENTO E INSTALAÇÃO. AF_06/2022</v>
          </cell>
          <cell r="C3871" t="str">
            <v>UN</v>
          </cell>
          <cell r="D3871">
            <v>15.06</v>
          </cell>
          <cell r="E3871">
            <v>4.3600000000000003</v>
          </cell>
          <cell r="F3871">
            <v>10.7</v>
          </cell>
          <cell r="G3871">
            <v>0</v>
          </cell>
        </row>
        <row r="3872">
          <cell r="A3872" t="str">
            <v>89623</v>
          </cell>
          <cell r="B3872" t="str">
            <v>TE, PVC, SOLDÁVEL, DN 40MM, INSTALADO EM PRUMADA DE ÁGUA - FORNECIMENTO E INSTALAÇÃO. AF_06/2022</v>
          </cell>
          <cell r="C3872" t="str">
            <v>UN</v>
          </cell>
          <cell r="D3872">
            <v>20.7</v>
          </cell>
          <cell r="E3872">
            <v>5.82</v>
          </cell>
          <cell r="F3872">
            <v>14.88</v>
          </cell>
          <cell r="G3872">
            <v>0</v>
          </cell>
        </row>
        <row r="3873">
          <cell r="A3873" t="str">
            <v>89624</v>
          </cell>
          <cell r="B3873" t="str">
            <v>TÊ DE REDUÇÃO, PVC, SOLDÁVEL, DN 40MM X 32MM, INSTALADO EM PRUMADA DE ÁGUA - FORNECIMENTO E INSTALAÇÃO. AF_06/2022</v>
          </cell>
          <cell r="C3873" t="str">
            <v>UN</v>
          </cell>
          <cell r="D3873">
            <v>19.12</v>
          </cell>
          <cell r="E3873">
            <v>5.31</v>
          </cell>
          <cell r="F3873">
            <v>13.81</v>
          </cell>
          <cell r="G3873">
            <v>0</v>
          </cell>
        </row>
        <row r="3874">
          <cell r="A3874" t="str">
            <v>89625</v>
          </cell>
          <cell r="B3874" t="str">
            <v>TE, PVC, SOLDÁVEL, DN 50MM, INSTALADO EM PRUMADA DE ÁGUA - FORNECIMENTO E INSTALAÇÃO. AF_06/2022</v>
          </cell>
          <cell r="C3874" t="str">
            <v>UN</v>
          </cell>
          <cell r="D3874">
            <v>24.25</v>
          </cell>
          <cell r="E3874">
            <v>7.04</v>
          </cell>
          <cell r="F3874">
            <v>17.21</v>
          </cell>
          <cell r="G3874">
            <v>0</v>
          </cell>
        </row>
        <row r="3875">
          <cell r="A3875" t="str">
            <v>89626</v>
          </cell>
          <cell r="B3875" t="str">
            <v>TÊ DE REDUÇÃO, PVC, SOLDÁVEL, DN 50MM X 40MM, INSTALADO EM PRUMADA DE ÁGUA - FORNECIMENTO E INSTALAÇÃO. AF_06/2022</v>
          </cell>
          <cell r="C3875" t="str">
            <v>UN</v>
          </cell>
          <cell r="D3875">
            <v>32.19</v>
          </cell>
          <cell r="E3875">
            <v>6.44</v>
          </cell>
          <cell r="F3875">
            <v>25.75</v>
          </cell>
          <cell r="G3875">
            <v>0</v>
          </cell>
        </row>
        <row r="3876">
          <cell r="A3876" t="str">
            <v>89627</v>
          </cell>
          <cell r="B3876" t="str">
            <v>TÊ DE REDUÇÃO, PVC, SOLDÁVEL, DN 50MM X 25MM, INSTALADO EM PRUMADA DE ÁGUA - FORNECIMENTO E INSTALAÇÃO. AF_06/2022</v>
          </cell>
          <cell r="C3876" t="str">
            <v>UN</v>
          </cell>
          <cell r="D3876">
            <v>21.49</v>
          </cell>
          <cell r="E3876">
            <v>5.48</v>
          </cell>
          <cell r="F3876">
            <v>16.010000000000002</v>
          </cell>
          <cell r="G3876">
            <v>0</v>
          </cell>
        </row>
        <row r="3877">
          <cell r="A3877" t="str">
            <v>89628</v>
          </cell>
          <cell r="B3877" t="str">
            <v>TE, PVC, SOLDÁVEL, DN 60MM, INSTALADO EM PRUMADA DE ÁGUA - FORNECIMENTO E INSTALAÇÃO. AF_06/2022</v>
          </cell>
          <cell r="C3877" t="str">
            <v>UN</v>
          </cell>
          <cell r="D3877">
            <v>51.31</v>
          </cell>
          <cell r="E3877">
            <v>8.32</v>
          </cell>
          <cell r="F3877">
            <v>42.99</v>
          </cell>
          <cell r="G3877">
            <v>0</v>
          </cell>
        </row>
        <row r="3878">
          <cell r="A3878" t="str">
            <v>89629</v>
          </cell>
          <cell r="B3878" t="str">
            <v>TE, PVC, SOLDÁVEL, DN 75MM, INSTALADO EM PRUMADA DE ÁGUA - FORNECIMENTO E INSTALAÇÃO. AF_06/2022</v>
          </cell>
          <cell r="C3878" t="str">
            <v>UN</v>
          </cell>
          <cell r="D3878">
            <v>86.48</v>
          </cell>
          <cell r="E3878">
            <v>10.23</v>
          </cell>
          <cell r="F3878">
            <v>76.25</v>
          </cell>
          <cell r="G3878">
            <v>0</v>
          </cell>
        </row>
        <row r="3879">
          <cell r="A3879" t="str">
            <v>89630</v>
          </cell>
          <cell r="B3879" t="str">
            <v>TE DE REDUÇÃO, PVC, SOLDÁVEL, DN 75MM X 50MM, INSTALADO EM PRUMADA DE ÁGUA - FORNECIMENTO E INSTALAÇÃO. AF_06/2022</v>
          </cell>
          <cell r="C3879" t="str">
            <v>UN</v>
          </cell>
          <cell r="D3879">
            <v>65.540000000000006</v>
          </cell>
          <cell r="E3879">
            <v>8.64</v>
          </cell>
          <cell r="F3879">
            <v>56.9</v>
          </cell>
          <cell r="G3879">
            <v>0</v>
          </cell>
        </row>
        <row r="3880">
          <cell r="A3880" t="str">
            <v>89631</v>
          </cell>
          <cell r="B3880" t="str">
            <v>TE, PVC, SOLDÁVEL, DN 85MM, INSTALADO EM PRUMADA DE ÁGUA - FORNECIMENTO E INSTALAÇÃO. AF_06/2022</v>
          </cell>
          <cell r="C3880" t="str">
            <v>UN</v>
          </cell>
          <cell r="D3880">
            <v>113.6</v>
          </cell>
          <cell r="E3880">
            <v>11.5</v>
          </cell>
          <cell r="F3880">
            <v>102.1</v>
          </cell>
          <cell r="G3880">
            <v>0</v>
          </cell>
        </row>
        <row r="3881">
          <cell r="A3881" t="str">
            <v>89632</v>
          </cell>
          <cell r="B3881" t="str">
            <v>TE DE REDUÇÃO, PVC, SOLDÁVEL, DN 85MM X 60MM, INSTALADO EM PRUMADA DE ÁGUA - FORNECIMENTO E INSTALAÇÃO. AF_06/2022</v>
          </cell>
          <cell r="C3881" t="str">
            <v>UN</v>
          </cell>
          <cell r="D3881">
            <v>131.72</v>
          </cell>
          <cell r="E3881">
            <v>9.91</v>
          </cell>
          <cell r="F3881">
            <v>121.81</v>
          </cell>
          <cell r="G3881">
            <v>0</v>
          </cell>
        </row>
        <row r="3882">
          <cell r="A3882" t="str">
            <v>89637</v>
          </cell>
          <cell r="B3882" t="str">
            <v>JOELHO 90 GRAUS, CPVC, SOLDÁVEL, DN 15MM, INSTALADO EM RAMAL OU SUB-RAMAL DE ÁGUA - FORNECIMENTO E INSTALAÇÃO. AF_06/2022</v>
          </cell>
          <cell r="C3882" t="str">
            <v>UN</v>
          </cell>
          <cell r="D3882">
            <v>11.28</v>
          </cell>
          <cell r="E3882">
            <v>4.59</v>
          </cell>
          <cell r="F3882">
            <v>6.69</v>
          </cell>
          <cell r="G3882">
            <v>0</v>
          </cell>
        </row>
        <row r="3883">
          <cell r="A3883" t="str">
            <v>89638</v>
          </cell>
          <cell r="B3883" t="str">
            <v>JOELHO 45 GRAUS, CPVC, SOLDÁVEL, DN 15MM, INSTALADO EM RAMAL OU SUB-RAMAL DE ÁGUA - FORNECIMENTO E INSTALAÇÃO. AF_06/2022</v>
          </cell>
          <cell r="C3883" t="str">
            <v>UN</v>
          </cell>
          <cell r="D3883">
            <v>12.2</v>
          </cell>
          <cell r="E3883">
            <v>4.59</v>
          </cell>
          <cell r="F3883">
            <v>7.61</v>
          </cell>
          <cell r="G3883">
            <v>0</v>
          </cell>
        </row>
        <row r="3884">
          <cell r="A3884" t="str">
            <v>89639</v>
          </cell>
          <cell r="B3884" t="str">
            <v>CURVA 90 GRAUS, CPVC, SOLDÁVEL, DN 15MM, INSTALADO EM RAMAL OU SUB-RAMAL DE ÁGUA - FORNECIMENTO E INSTALAÇÃO. AF_06/2022</v>
          </cell>
          <cell r="C3884" t="str">
            <v>UN</v>
          </cell>
          <cell r="D3884">
            <v>12.85</v>
          </cell>
          <cell r="E3884">
            <v>4.59</v>
          </cell>
          <cell r="F3884">
            <v>8.26</v>
          </cell>
          <cell r="G3884">
            <v>0</v>
          </cell>
        </row>
        <row r="3885">
          <cell r="A3885" t="str">
            <v>89640</v>
          </cell>
          <cell r="B3885" t="str">
            <v>JOELHO DE TRANSIÇÃO, 90 GRAUS, CPVC, SOLDÁVEL, DN 15MM X 1/2, INSTALADO EM RAMAL OU SUB-RAMAL DE ÁGUA - FORNECIMENTO E INSTALAÇÃO. AF_06/2022</v>
          </cell>
          <cell r="C3885" t="str">
            <v>UN</v>
          </cell>
          <cell r="D3885">
            <v>19.829999999999998</v>
          </cell>
          <cell r="E3885">
            <v>4.58</v>
          </cell>
          <cell r="F3885">
            <v>15.25</v>
          </cell>
          <cell r="G3885">
            <v>0</v>
          </cell>
        </row>
        <row r="3886">
          <cell r="A3886" t="str">
            <v>89641</v>
          </cell>
          <cell r="B3886" t="str">
            <v>JOELHO 90 GRAUS, CPVC, SOLDÁVEL, DN 22MM, INSTALADO EM RAMAL OU SUB-RAMAL DE ÁGUA - FORNECIMENTO E INSTALAÇÃO. AF_06/2022</v>
          </cell>
          <cell r="C3886" t="str">
            <v>UN</v>
          </cell>
          <cell r="D3886">
            <v>14.62</v>
          </cell>
          <cell r="E3886">
            <v>5.81</v>
          </cell>
          <cell r="F3886">
            <v>8.81</v>
          </cell>
          <cell r="G3886">
            <v>0</v>
          </cell>
        </row>
        <row r="3887">
          <cell r="A3887" t="str">
            <v>89642</v>
          </cell>
          <cell r="B3887" t="str">
            <v>JOELHO 45 GRAUS, CPVC, SOLDÁVEL, DN 22MM, INSTALADO EM RAMAL OU SUB-RAMAL DE ÁGUA - FORNECIMENTO E INSTALAÇÃO. AF_06/2022</v>
          </cell>
          <cell r="C3887" t="str">
            <v>UN</v>
          </cell>
          <cell r="D3887">
            <v>16.239999999999998</v>
          </cell>
          <cell r="E3887">
            <v>5.81</v>
          </cell>
          <cell r="F3887">
            <v>10.43</v>
          </cell>
          <cell r="G3887">
            <v>0</v>
          </cell>
        </row>
        <row r="3888">
          <cell r="A3888" t="str">
            <v>89643</v>
          </cell>
          <cell r="B3888" t="str">
            <v>CURVA 90 GRAUS, CPVC, SOLDÁVEL, DN 22MM, INSTALADO EM RAMAL OU SUB-RAMAL DE ÁGUA - FORNECIMENTO E INSTALAÇÃO. AF_06/2022</v>
          </cell>
          <cell r="C3888" t="str">
            <v>UN</v>
          </cell>
          <cell r="D3888">
            <v>17.52</v>
          </cell>
          <cell r="E3888">
            <v>5.81</v>
          </cell>
          <cell r="F3888">
            <v>11.71</v>
          </cell>
          <cell r="G3888">
            <v>0</v>
          </cell>
        </row>
        <row r="3889">
          <cell r="A3889" t="str">
            <v>89644</v>
          </cell>
          <cell r="B3889" t="str">
            <v>JOELHO DE TRANSIÇÃO, 90 GRAUS, CPVC, SOLDÁVEL, DN 22MM X 1/2, INSTALADO EM RAMAL OU SUB-RAMAL DE ÁGUA - FORNECIMENTO E INSTALAÇÃO. AF_06/2022</v>
          </cell>
          <cell r="C3889" t="str">
            <v>UN</v>
          </cell>
          <cell r="D3889">
            <v>24.17</v>
          </cell>
          <cell r="E3889">
            <v>5.21</v>
          </cell>
          <cell r="F3889">
            <v>18.96</v>
          </cell>
          <cell r="G3889">
            <v>0</v>
          </cell>
        </row>
        <row r="3890">
          <cell r="A3890" t="str">
            <v>89645</v>
          </cell>
          <cell r="B3890" t="str">
            <v>JOELHO DE TRANSIÇÃO, 90 GRAUS, CPVC, SOLDÁVEL, DN 22MM X 3/4, INSTALADO EM RAMAL OU SUB-RAMAL DE ÁGUA - FORNECIMENTO E INSTALAÇÃO. AF_06/2022</v>
          </cell>
          <cell r="C3890" t="str">
            <v>UN</v>
          </cell>
          <cell r="D3890">
            <v>33.58</v>
          </cell>
          <cell r="E3890">
            <v>5.62</v>
          </cell>
          <cell r="F3890">
            <v>27.96</v>
          </cell>
          <cell r="G3890">
            <v>0</v>
          </cell>
        </row>
        <row r="3891">
          <cell r="A3891" t="str">
            <v>89646</v>
          </cell>
          <cell r="B3891" t="str">
            <v>JOELHO 90 GRAUS, CPVC, SOLDÁVEL, DN 28MM, INSTALADO EM RAMAL OU SUB-RAMAL DE ÁGUA - FORNECIMENTO E INSTALAÇÃO. AF_06/2022</v>
          </cell>
          <cell r="C3891" t="str">
            <v>UN</v>
          </cell>
          <cell r="D3891">
            <v>21.85</v>
          </cell>
          <cell r="E3891">
            <v>6.85</v>
          </cell>
          <cell r="F3891">
            <v>15</v>
          </cell>
          <cell r="G3891">
            <v>0</v>
          </cell>
        </row>
        <row r="3892">
          <cell r="A3892" t="str">
            <v>89647</v>
          </cell>
          <cell r="B3892" t="str">
            <v>JOELHO 45 GRAUS, CPVC, SOLDÁVEL, DN 28MM, INSTALADO EM RAMAL OU SUB-RAMAL DE ÁGUA   FORNECIMENTO E INSTALAÇÃO. AF_06/2022</v>
          </cell>
          <cell r="C3892" t="str">
            <v>UN</v>
          </cell>
          <cell r="D3892">
            <v>21.19</v>
          </cell>
          <cell r="E3892">
            <v>6.85</v>
          </cell>
          <cell r="F3892">
            <v>14.34</v>
          </cell>
          <cell r="G3892">
            <v>0</v>
          </cell>
        </row>
        <row r="3893">
          <cell r="A3893" t="str">
            <v>89648</v>
          </cell>
          <cell r="B3893" t="str">
            <v>CURVA 90 GRAUS, CPVC, SOLDÁVEL, DN 28MM, INSTALADO EM RAMAL OU SUB-RAMAL DE ÁGUA   FORNECIMENTO E INSTALAÇÃO. AF_06/2022</v>
          </cell>
          <cell r="C3893" t="str">
            <v>UN</v>
          </cell>
          <cell r="D3893">
            <v>26.22</v>
          </cell>
          <cell r="E3893">
            <v>6.85</v>
          </cell>
          <cell r="F3893">
            <v>19.37</v>
          </cell>
          <cell r="G3893">
            <v>0</v>
          </cell>
        </row>
        <row r="3894">
          <cell r="A3894" t="str">
            <v>89649</v>
          </cell>
          <cell r="B3894" t="str">
            <v>JOELHO 90 GRAUS, CPVC, SOLDÁVEL, DN 35MM, INSTALADO EM RAMAL OU SUB-RAMAL DE ÁGUA   FORNECIMENTO E INSTALAÇÃO. AF_06/2022</v>
          </cell>
          <cell r="C3894" t="str">
            <v>UN</v>
          </cell>
          <cell r="D3894">
            <v>31.9</v>
          </cell>
          <cell r="E3894">
            <v>8.0500000000000007</v>
          </cell>
          <cell r="F3894">
            <v>23.85</v>
          </cell>
          <cell r="G3894">
            <v>0</v>
          </cell>
        </row>
        <row r="3895">
          <cell r="A3895" t="str">
            <v>89650</v>
          </cell>
          <cell r="B3895" t="str">
            <v>JOELHO 45 GRAUS, CPVC, SOLDÁVEL, DN 35MM, INSTALADO EM RAMAL OU SUB-RAMAL DE ÁGUA   FORNECIMENTO E INSTALAÇÃO. AF_06/2022</v>
          </cell>
          <cell r="C3895" t="str">
            <v>UN</v>
          </cell>
          <cell r="D3895">
            <v>30.25</v>
          </cell>
          <cell r="E3895">
            <v>8.0500000000000007</v>
          </cell>
          <cell r="F3895">
            <v>22.2</v>
          </cell>
          <cell r="G3895">
            <v>0</v>
          </cell>
        </row>
        <row r="3896">
          <cell r="A3896" t="str">
            <v>89651</v>
          </cell>
          <cell r="B3896" t="str">
            <v>LUVA, CPVC, SOLDÁVEL, DN 15MM, INSTALADO EM RAMAL OU SUB-RAMAL DE ÁGUA - FORNECIMENTO E INSTALAÇÃO. AF_06/2022</v>
          </cell>
          <cell r="C3896" t="str">
            <v>UN</v>
          </cell>
          <cell r="D3896">
            <v>7.71</v>
          </cell>
          <cell r="E3896">
            <v>3.06</v>
          </cell>
          <cell r="F3896">
            <v>4.6500000000000004</v>
          </cell>
          <cell r="G3896">
            <v>0</v>
          </cell>
        </row>
        <row r="3897">
          <cell r="A3897" t="str">
            <v>89652</v>
          </cell>
          <cell r="B3897" t="str">
            <v>LUVA DE CORRER, CPVC, SOLDÁVEL, DN 15MM, INSTALADO EM RAMAL OU SUB-RAMAL DE ÁGUA   FORNECIMENTO E INSTALAÇÃO. AF_06/2022</v>
          </cell>
          <cell r="C3897" t="str">
            <v>UN</v>
          </cell>
          <cell r="D3897">
            <v>12.83</v>
          </cell>
          <cell r="E3897">
            <v>3.05</v>
          </cell>
          <cell r="F3897">
            <v>9.7799999999999994</v>
          </cell>
          <cell r="G3897">
            <v>0</v>
          </cell>
        </row>
        <row r="3898">
          <cell r="A3898" t="str">
            <v>89653</v>
          </cell>
          <cell r="B3898" t="str">
            <v>LUVA DE TRANSIÇÃO, CPVC, SOLDÁVEL, DN15MM X 1/2, INSTALADO EM RAMAL OU SUB-RAMAL DE ÁGUA - FORNECIMENTO E INSTALAÇÃO. AF_06/2022</v>
          </cell>
          <cell r="C3898" t="str">
            <v>UN</v>
          </cell>
          <cell r="D3898">
            <v>18.03</v>
          </cell>
          <cell r="E3898">
            <v>3.05</v>
          </cell>
          <cell r="F3898">
            <v>14.98</v>
          </cell>
          <cell r="G3898">
            <v>0</v>
          </cell>
        </row>
        <row r="3899">
          <cell r="A3899" t="str">
            <v>89654</v>
          </cell>
          <cell r="B3899" t="str">
            <v>UNIÃO, CPVC, SOLDÁVEL, DN15MM, INSTALADO EM RAMAL OU SUB-RAMAL DE ÁGUA   FORNECIMENTO E INSTALAÇÃO. AF_06/2022</v>
          </cell>
          <cell r="C3899" t="str">
            <v>UN</v>
          </cell>
          <cell r="D3899">
            <v>20.81</v>
          </cell>
          <cell r="E3899">
            <v>3.05</v>
          </cell>
          <cell r="F3899">
            <v>17.760000000000002</v>
          </cell>
          <cell r="G3899">
            <v>0</v>
          </cell>
        </row>
        <row r="3900">
          <cell r="A3900" t="str">
            <v>89655</v>
          </cell>
          <cell r="B3900" t="str">
            <v>CONECTOR, CPVC, SOLDÁVEL, DN 15MM X 1/2 , INSTALADO EM RAMAL OU SUB-RAMAL DE ÁGUA   FORNECIMENTO E INSTALAÇÃO. AF_06/2022</v>
          </cell>
          <cell r="C3900" t="str">
            <v>UN</v>
          </cell>
          <cell r="D3900">
            <v>24.7</v>
          </cell>
          <cell r="E3900">
            <v>3.04</v>
          </cell>
          <cell r="F3900">
            <v>21.66</v>
          </cell>
          <cell r="G3900">
            <v>0</v>
          </cell>
        </row>
        <row r="3901">
          <cell r="A3901" t="str">
            <v>89656</v>
          </cell>
          <cell r="B3901" t="str">
            <v>ADAPTADOR, CPVC, SOLDÁVEL, DN15MM, INSTALADO EM RAMAL OU SUB-RAMAL DE ÁGUA   FORNECIMENTO E INSTALAÇÃO. AF_06/2022</v>
          </cell>
          <cell r="C3901" t="str">
            <v>UN</v>
          </cell>
          <cell r="D3901">
            <v>23.05</v>
          </cell>
          <cell r="E3901">
            <v>3.04</v>
          </cell>
          <cell r="F3901">
            <v>20.010000000000002</v>
          </cell>
          <cell r="G3901">
            <v>0</v>
          </cell>
        </row>
        <row r="3902">
          <cell r="A3902" t="str">
            <v>89657</v>
          </cell>
          <cell r="B3902" t="str">
            <v>CURVA DE TRANSPOSIÇÃO, CPVC, SOLDÁVEL, DN15MM, INSTALADO EM RAMAL OU SUB-RAMAL DE ÁGUA   FORNECIMENTO E INSTALAÇÃO. AF_06/2022</v>
          </cell>
          <cell r="C3902" t="str">
            <v>UN</v>
          </cell>
          <cell r="D3902">
            <v>14.47</v>
          </cell>
          <cell r="E3902">
            <v>3.05</v>
          </cell>
          <cell r="F3902">
            <v>11.42</v>
          </cell>
          <cell r="G3902">
            <v>0</v>
          </cell>
        </row>
        <row r="3903">
          <cell r="A3903" t="str">
            <v>89658</v>
          </cell>
          <cell r="B3903" t="str">
            <v>LUVA, CPVC, SOLDÁVEL, DN 22MM, INSTALADO EM RAMAL OU SUB-RAMAL DE ÁGUA   FORNECIMENTO E INSTALAÇÃO. AF_06/2022</v>
          </cell>
          <cell r="C3903" t="str">
            <v>UN</v>
          </cell>
          <cell r="D3903">
            <v>10.28</v>
          </cell>
          <cell r="E3903">
            <v>3.88</v>
          </cell>
          <cell r="F3903">
            <v>6.4</v>
          </cell>
          <cell r="G3903">
            <v>0</v>
          </cell>
        </row>
        <row r="3904">
          <cell r="A3904" t="str">
            <v>89659</v>
          </cell>
          <cell r="B3904" t="str">
            <v>LUVA DE CORRER, CPVC, SOLDÁVEL, DN 22MM, INSTALADO EM RAMAL OU SUB-RAMAL DE ÁGUA   FORNECIMENTO E INSTALAÇÃO. AF_06/2022</v>
          </cell>
          <cell r="C3904" t="str">
            <v>UN</v>
          </cell>
          <cell r="D3904">
            <v>18.02</v>
          </cell>
          <cell r="E3904">
            <v>3.86</v>
          </cell>
          <cell r="F3904">
            <v>14.16</v>
          </cell>
          <cell r="G3904">
            <v>0</v>
          </cell>
        </row>
        <row r="3905">
          <cell r="A3905" t="str">
            <v>89660</v>
          </cell>
          <cell r="B3905" t="str">
            <v>LUVA DE TRANSIÇÃO, CPVC, SOLDÁVEL, DN22MM X 25MM, INSTALADO EM RAMAL OU SUB-RAMAL DE ÁGUA - FORNECIMENTO E INSTALAÇÃO. AF_06/2022</v>
          </cell>
          <cell r="C3905" t="str">
            <v>UN</v>
          </cell>
          <cell r="D3905">
            <v>10.46</v>
          </cell>
          <cell r="E3905">
            <v>4.04</v>
          </cell>
          <cell r="F3905">
            <v>6.42</v>
          </cell>
          <cell r="G3905">
            <v>0</v>
          </cell>
        </row>
        <row r="3906">
          <cell r="A3906" t="str">
            <v>89661</v>
          </cell>
          <cell r="B3906" t="str">
            <v>UNIÃO, CPVC, SOLDÁVEL, DN22MM, INSTALADO EM RAMAL OU SUB-RAMAL DE ÁGUA   FORNECIMENTO E INSTALAÇÃO. AF_06/2022</v>
          </cell>
          <cell r="C3906" t="str">
            <v>UN</v>
          </cell>
          <cell r="D3906">
            <v>24.37</v>
          </cell>
          <cell r="E3906">
            <v>3.86</v>
          </cell>
          <cell r="F3906">
            <v>20.51</v>
          </cell>
          <cell r="G3906">
            <v>0</v>
          </cell>
        </row>
        <row r="3907">
          <cell r="A3907" t="str">
            <v>89662</v>
          </cell>
          <cell r="B3907" t="str">
            <v>CONECTOR, CPVC, SOLDÁVEL, DN 22MM X 1/2 , INSTALADO EM RAMAL OU SUB-RAMAL DE ÁGUA   FORNECIMENTO E INSTALAÇÃO. AF_06/2022</v>
          </cell>
          <cell r="C3907" t="str">
            <v>UN</v>
          </cell>
          <cell r="D3907">
            <v>31.92</v>
          </cell>
          <cell r="E3907">
            <v>3.45</v>
          </cell>
          <cell r="F3907">
            <v>28.47</v>
          </cell>
          <cell r="G3907">
            <v>0</v>
          </cell>
        </row>
        <row r="3908">
          <cell r="A3908" t="str">
            <v>89663</v>
          </cell>
          <cell r="B3908" t="str">
            <v>ADAPTADOR, CPVC, SOLDÁVEL, DN22MM, INSTALADO EM RAMAL OU SUB-RAMAL DE ÁGUA   FORNECIMENTO E INSTALAÇÃO. AF_06/2022</v>
          </cell>
          <cell r="C3908" t="str">
            <v>UN</v>
          </cell>
          <cell r="D3908">
            <v>30.9</v>
          </cell>
          <cell r="E3908">
            <v>3.86</v>
          </cell>
          <cell r="F3908">
            <v>27.04</v>
          </cell>
          <cell r="G3908">
            <v>0</v>
          </cell>
        </row>
        <row r="3909">
          <cell r="A3909" t="str">
            <v>89664</v>
          </cell>
          <cell r="B3909" t="str">
            <v>CURVA DE TRANSPOSIÇÃO, CPVC, SOLDÁVEL, DN22MM, INSTALADO EM RAMAL OU SUB-RAMAL DE ÁGUA   FORNECIMENTO E INSTALAÇÃO. AF_06/2022</v>
          </cell>
          <cell r="C3909" t="str">
            <v>UN</v>
          </cell>
          <cell r="D3909">
            <v>17.940000000000001</v>
          </cell>
          <cell r="E3909">
            <v>3.86</v>
          </cell>
          <cell r="F3909">
            <v>14.08</v>
          </cell>
          <cell r="G3909">
            <v>0</v>
          </cell>
        </row>
        <row r="3910">
          <cell r="A3910" t="str">
            <v>89666</v>
          </cell>
          <cell r="B3910" t="str">
            <v>BUCHA DE REDUÇÃO, CPVC, SOLDÁVEL, DN22MM X 15MM, INSTALADO EM RAMAL OU SUB-RAMAL DE ÁGUA   FORNECIMENTO E INSTALAÇÃO. AF_06/2022</v>
          </cell>
          <cell r="C3910" t="str">
            <v>UN</v>
          </cell>
          <cell r="D3910">
            <v>8.02</v>
          </cell>
          <cell r="E3910">
            <v>3.48</v>
          </cell>
          <cell r="F3910">
            <v>4.54</v>
          </cell>
          <cell r="G3910">
            <v>0</v>
          </cell>
        </row>
        <row r="3911">
          <cell r="A3911" t="str">
            <v>89667</v>
          </cell>
          <cell r="B3911" t="str">
            <v>TÊ DE INSPEÇÃO, PVC, SERIE R, ÁGUA PLUVIAL, DN 75 MM, JUNTA ELÁSTICA, FORNECIDO E INSTALADO EM CONDUTORES VERTICAIS DE ÁGUAS PLUVIAIS. AF_06/2022</v>
          </cell>
          <cell r="C3911" t="str">
            <v>UN</v>
          </cell>
          <cell r="D3911">
            <v>47.7</v>
          </cell>
          <cell r="E3911">
            <v>4.8099999999999996</v>
          </cell>
          <cell r="F3911">
            <v>42.89</v>
          </cell>
          <cell r="G3911">
            <v>0</v>
          </cell>
        </row>
        <row r="3912">
          <cell r="A3912" t="str">
            <v>89668</v>
          </cell>
          <cell r="B3912" t="str">
            <v>CONECTOR, CPVC, SOLDÁVEL, DN22MM X 3/4, INSTALADO EM RAMAL OU SUB-RAMAL DE ÁGUA - FORNECIMENTO E INSTALAÇÃO. AF_06/2022</v>
          </cell>
          <cell r="C3912" t="str">
            <v>UN</v>
          </cell>
          <cell r="D3912">
            <v>30.18</v>
          </cell>
          <cell r="E3912">
            <v>3.74</v>
          </cell>
          <cell r="F3912">
            <v>26.44</v>
          </cell>
          <cell r="G3912">
            <v>0</v>
          </cell>
        </row>
        <row r="3913">
          <cell r="A3913" t="str">
            <v>89669</v>
          </cell>
          <cell r="B3913" t="str">
            <v>LUVA SIMPLES, PVC, SERIE R, ÁGUA PLUVIAL, DN 100 MM, JUNTA ELÁSTICA, FORNECIDO E INSTALADO EM CONDUTORES VERTICAIS DE ÁGUAS PLUVIAIS. AF_06/2022</v>
          </cell>
          <cell r="C3913" t="str">
            <v>UN</v>
          </cell>
          <cell r="D3913">
            <v>35.799999999999997</v>
          </cell>
          <cell r="E3913">
            <v>7.57</v>
          </cell>
          <cell r="F3913">
            <v>28.23</v>
          </cell>
          <cell r="G3913">
            <v>0</v>
          </cell>
        </row>
        <row r="3914">
          <cell r="A3914" t="str">
            <v>89670</v>
          </cell>
          <cell r="B3914" t="str">
            <v>LUVA, CPVC, SOLDÁVEL, DN 28MM, INSTALADO EM RAMAL OU SUB-RAMAL DE ÁGUA   FORNECIMENTO E INSTALAÇÃO. AF_06/2022</v>
          </cell>
          <cell r="C3914" t="str">
            <v>UN</v>
          </cell>
          <cell r="D3914">
            <v>15.14</v>
          </cell>
          <cell r="E3914">
            <v>4.5599999999999996</v>
          </cell>
          <cell r="F3914">
            <v>10.58</v>
          </cell>
          <cell r="G3914">
            <v>0</v>
          </cell>
        </row>
        <row r="3915">
          <cell r="A3915" t="str">
            <v>89671</v>
          </cell>
          <cell r="B3915" t="str">
            <v>LUVA DE CORRER, PVC, SERIE R, ÁGUA PLUVIAL, DN 100 MM, JUNTA ELÁSTICA, FORNECIDO E INSTALADO EM CONDUTORES VERTICAIS DE ÁGUAS PLUVIAIS. AF_06/2022</v>
          </cell>
          <cell r="C3915" t="str">
            <v>UN</v>
          </cell>
          <cell r="D3915">
            <v>48.47</v>
          </cell>
          <cell r="E3915">
            <v>7.57</v>
          </cell>
          <cell r="F3915">
            <v>40.9</v>
          </cell>
          <cell r="G3915">
            <v>0</v>
          </cell>
        </row>
        <row r="3916">
          <cell r="A3916" t="str">
            <v>89672</v>
          </cell>
          <cell r="B3916" t="str">
            <v>LUVA DE CORRER, CPVC, SOLDÁVEL, DN 28MM, INSTALADO EM RAMAL OU SUB-RAMAL DE ÁGUA   FORNECIMENTO E INSTALAÇÃO. AF_06/2022</v>
          </cell>
          <cell r="C3916" t="str">
            <v>UN</v>
          </cell>
          <cell r="D3916">
            <v>24.77</v>
          </cell>
          <cell r="E3916">
            <v>4.55</v>
          </cell>
          <cell r="F3916">
            <v>20.22</v>
          </cell>
          <cell r="G3916">
            <v>0</v>
          </cell>
        </row>
        <row r="3917">
          <cell r="A3917" t="str">
            <v>89673</v>
          </cell>
          <cell r="B3917" t="str">
            <v>REDUÇÃO EXCÊNTRICA, PVC, SERIE R, ÁGUA PLUVIAL, DN 100 X 75 MM, JUNTA ELÁSTICA, FORNECIDO E INSTALADO EM CONDUTORES VERTICAIS DE ÁGUAS PLUVIAIS. AF_06/2022</v>
          </cell>
          <cell r="C3917" t="str">
            <v>UN</v>
          </cell>
          <cell r="D3917">
            <v>38.31</v>
          </cell>
          <cell r="E3917">
            <v>6.19</v>
          </cell>
          <cell r="F3917">
            <v>32.119999999999997</v>
          </cell>
          <cell r="G3917">
            <v>0</v>
          </cell>
        </row>
        <row r="3918">
          <cell r="A3918" t="str">
            <v>89674</v>
          </cell>
          <cell r="B3918" t="str">
            <v>UNIÃO, CPVC, SOLDÁVEL, DN28MM, INSTALADO EM RAMAL OU SUB-RAMAL DE ÁGUA   FORNECIMENTO E INSTALAÇÃO. AF_06/2022</v>
          </cell>
          <cell r="C3918" t="str">
            <v>UN</v>
          </cell>
          <cell r="D3918">
            <v>31.73</v>
          </cell>
          <cell r="E3918">
            <v>4.55</v>
          </cell>
          <cell r="F3918">
            <v>27.18</v>
          </cell>
          <cell r="G3918">
            <v>0</v>
          </cell>
        </row>
        <row r="3919">
          <cell r="A3919" t="str">
            <v>89675</v>
          </cell>
          <cell r="B3919" t="str">
            <v>TÊ DE INSPEÇÃO, PVC, SERIE R, ÁGUA PLUVIAL, DN 100 MM, JUNTA ELÁSTICA, FORNECIDO E INSTALADO EM CONDUTORES VERTICAIS DE ÁGUAS PLUVIAIS. AF_06/2022</v>
          </cell>
          <cell r="C3919" t="str">
            <v>UN</v>
          </cell>
          <cell r="D3919">
            <v>78.31</v>
          </cell>
          <cell r="E3919">
            <v>7.56</v>
          </cell>
          <cell r="F3919">
            <v>70.75</v>
          </cell>
          <cell r="G3919">
            <v>0</v>
          </cell>
        </row>
        <row r="3920">
          <cell r="A3920" t="str">
            <v>89676</v>
          </cell>
          <cell r="B3920" t="str">
            <v>CONECTOR, CPVC, SOLDÁVEL, DN 28MM X 1 , INSTALADO EM RAMAL OU SUB-RAMAL DE ÁGUA   FORNECIMENTO E INSTALAÇÃO. AF_06/2022</v>
          </cell>
          <cell r="C3920" t="str">
            <v>UN</v>
          </cell>
          <cell r="D3920">
            <v>37.94</v>
          </cell>
          <cell r="E3920">
            <v>4.37</v>
          </cell>
          <cell r="F3920">
            <v>33.57</v>
          </cell>
          <cell r="G3920">
            <v>0</v>
          </cell>
        </row>
        <row r="3921">
          <cell r="A3921" t="str">
            <v>89677</v>
          </cell>
          <cell r="B3921" t="str">
            <v>LUVA SIMPLES, PVC, SERIE R, ÁGUA PLUVIAL, DN 150 MM, JUNTA ELÁSTICA, FORNECIDO E INSTALADO EM CONDUTORES VERTICAIS DE ÁGUAS PLUVIAIS. AF_06/2022</v>
          </cell>
          <cell r="C3921" t="str">
            <v>UN</v>
          </cell>
          <cell r="D3921">
            <v>83.48</v>
          </cell>
          <cell r="E3921">
            <v>13.07</v>
          </cell>
          <cell r="F3921">
            <v>70.41</v>
          </cell>
          <cell r="G3921">
            <v>0</v>
          </cell>
        </row>
        <row r="3922">
          <cell r="A3922" t="str">
            <v>89678</v>
          </cell>
          <cell r="B3922" t="str">
            <v>BUCHA DE REDUÇÃO, CPVC, SOLDÁVEL, DN28MM X 22MM, INSTALADO EM RAMAL OU SUB-RAMAL DE ÁGUA   FORNECIMENTO E INSTALAÇÃO. AF_06/2022</v>
          </cell>
          <cell r="C3922" t="str">
            <v>UN</v>
          </cell>
          <cell r="D3922">
            <v>12.91</v>
          </cell>
          <cell r="E3922">
            <v>4.22</v>
          </cell>
          <cell r="F3922">
            <v>8.69</v>
          </cell>
          <cell r="G3922">
            <v>0</v>
          </cell>
        </row>
        <row r="3923">
          <cell r="A3923" t="str">
            <v>89679</v>
          </cell>
          <cell r="B3923" t="str">
            <v>LUVA DE CORRER, PVC, SERIE R, ÁGUA PLUVIAL, DN 150 MM, JUNTA ELÁSTICA, FORNECIDO E INSTALADO EM CONDUTORES VERTICAIS DE ÁGUAS PLUVIAIS. AF_06/2022</v>
          </cell>
          <cell r="C3923" t="str">
            <v>UN</v>
          </cell>
          <cell r="D3923">
            <v>133.26</v>
          </cell>
          <cell r="E3923">
            <v>13.06</v>
          </cell>
          <cell r="F3923">
            <v>120.2</v>
          </cell>
          <cell r="G3923">
            <v>0</v>
          </cell>
        </row>
        <row r="3924">
          <cell r="A3924" t="str">
            <v>89680</v>
          </cell>
          <cell r="B3924" t="str">
            <v>LUVA, CPVC, SOLDÁVEL, DN 35MM, INSTALADO EM RAMAL OU SUB-RAMAL DE ÁGUA   FORNECIMENTO E INSTALAÇÃO. AF_06/2022</v>
          </cell>
          <cell r="C3924" t="str">
            <v>UN</v>
          </cell>
          <cell r="D3924">
            <v>23.79</v>
          </cell>
          <cell r="E3924">
            <v>5.37</v>
          </cell>
          <cell r="F3924">
            <v>18.420000000000002</v>
          </cell>
          <cell r="G3924">
            <v>0</v>
          </cell>
        </row>
        <row r="3925">
          <cell r="A3925" t="str">
            <v>89681</v>
          </cell>
          <cell r="B3925" t="str">
            <v>REDUÇÃO EXCÊNTRICA, PVC, SERIE R, ÁGUA PLUVIAL, DN 150 X 100 MM, JUNTA ELÁSTICA, FORNECIDO E INSTALADO EM CONDUTORES VERTICAIS DE ÁGUAS PLUVIAIS. AF_06/2022</v>
          </cell>
          <cell r="C3925" t="str">
            <v>UN</v>
          </cell>
          <cell r="D3925">
            <v>97.26</v>
          </cell>
          <cell r="E3925">
            <v>10.32</v>
          </cell>
          <cell r="F3925">
            <v>86.94</v>
          </cell>
          <cell r="G3925">
            <v>0</v>
          </cell>
        </row>
        <row r="3926">
          <cell r="A3926" t="str">
            <v>89682</v>
          </cell>
          <cell r="B3926" t="str">
            <v>LUVA DE CORRER, CPVC, SOLDÁVEL, DN 35MM, INSTALADO EM RAMAL OU SUB-RAMAL DE ÁGUA   FORNECIMENTO E INSTALAÇÃO. AF_06/2022</v>
          </cell>
          <cell r="C3926" t="str">
            <v>UN</v>
          </cell>
          <cell r="D3926">
            <v>32.880000000000003</v>
          </cell>
          <cell r="E3926">
            <v>5.36</v>
          </cell>
          <cell r="F3926">
            <v>27.52</v>
          </cell>
          <cell r="G3926">
            <v>0</v>
          </cell>
        </row>
        <row r="3927">
          <cell r="A3927" t="str">
            <v>89683</v>
          </cell>
          <cell r="B3927" t="str">
            <v>TÊ DE INSPEÇÃO, PVC, SERIE R, ÁGUA PLUVIAL, DN 150 X 100 MM, JUNTA ELÁSTICA, FORNECIDO E INSTALADO EM CONDUTORES VERTICAIS DE ÁGUAS PLUVIAIS. AF_06/2022</v>
          </cell>
          <cell r="C3927" t="str">
            <v>UN</v>
          </cell>
          <cell r="D3927">
            <v>310.32</v>
          </cell>
          <cell r="E3927">
            <v>13.06</v>
          </cell>
          <cell r="F3927">
            <v>297.26</v>
          </cell>
          <cell r="G3927">
            <v>0</v>
          </cell>
        </row>
        <row r="3928">
          <cell r="A3928" t="str">
            <v>89684</v>
          </cell>
          <cell r="B3928" t="str">
            <v>UNIÃO, CPVC, SOLDÁVEL, DN35MM, INSTALADO EM RAMAL OU SUB-RAMAL DE ÁGUA   FORNECIMENTO E INSTALAÇÃO. AF_06/2022</v>
          </cell>
          <cell r="C3928" t="str">
            <v>UN</v>
          </cell>
          <cell r="D3928">
            <v>45.89</v>
          </cell>
          <cell r="E3928">
            <v>5.36</v>
          </cell>
          <cell r="F3928">
            <v>40.53</v>
          </cell>
          <cell r="G3928">
            <v>0</v>
          </cell>
        </row>
        <row r="3929">
          <cell r="A3929" t="str">
            <v>89685</v>
          </cell>
          <cell r="B3929" t="str">
            <v>JUNÇÃO SIMPLES, PVC, SERIE R, ÁGUA PLUVIAL, DN 75 X 75 MM, JUNTA ELÁSTICA, FORNECIDO E INSTALADO EM CONDUTORES VERTICAIS DE ÁGUAS PLUVIAIS. AF_06/2022</v>
          </cell>
          <cell r="C3929" t="str">
            <v>UN</v>
          </cell>
          <cell r="D3929">
            <v>66.33</v>
          </cell>
          <cell r="E3929">
            <v>9.64</v>
          </cell>
          <cell r="F3929">
            <v>56.69</v>
          </cell>
          <cell r="G3929">
            <v>0</v>
          </cell>
        </row>
        <row r="3930">
          <cell r="A3930" t="str">
            <v>89686</v>
          </cell>
          <cell r="B3930" t="str">
            <v>CONECTOR, CPVC, SOLDÁVEL, DN 35MM X 1 1/4 , INSTALADO EM RAMAL OU SUB-RAMAL DE ÁGUA   FORNECIMENTO E INSTALAÇÃO. AF_06/2022</v>
          </cell>
          <cell r="C3930" t="str">
            <v>UN</v>
          </cell>
          <cell r="D3930">
            <v>57.87</v>
          </cell>
          <cell r="E3930">
            <v>5.19</v>
          </cell>
          <cell r="F3930">
            <v>52.68</v>
          </cell>
          <cell r="G3930">
            <v>0</v>
          </cell>
        </row>
        <row r="3931">
          <cell r="A3931" t="str">
            <v>89687</v>
          </cell>
          <cell r="B3931" t="str">
            <v>TÊ, PVC, SERIE R, ÁGUA PLUVIAL, DN 75 X 75 MM, JUNTA ELÁSTICA, FORNECIDO E INSTALADO EM CONDUTORES VERTICAIS DE ÁGUAS PLUVIAIS. AF_06/2022</v>
          </cell>
          <cell r="C3931" t="str">
            <v>UN</v>
          </cell>
          <cell r="D3931">
            <v>56.87</v>
          </cell>
          <cell r="E3931">
            <v>9.64</v>
          </cell>
          <cell r="F3931">
            <v>47.23</v>
          </cell>
          <cell r="G3931">
            <v>0</v>
          </cell>
        </row>
        <row r="3932">
          <cell r="A3932" t="str">
            <v>89689</v>
          </cell>
          <cell r="B3932" t="str">
            <v>BUCHA DE REDUÇÃO, CPVC, SOLDÁVEL, DN35MM X 28MM, INSTALADO EM RAMAL OU SUB-RAMAL DE ÁGUA   FORNECIMENTO E INSTALAÇÃO. AF_06/2022</v>
          </cell>
          <cell r="C3932" t="str">
            <v>UN</v>
          </cell>
          <cell r="D3932">
            <v>38.89</v>
          </cell>
          <cell r="E3932">
            <v>4.95</v>
          </cell>
          <cell r="F3932">
            <v>33.94</v>
          </cell>
          <cell r="G3932">
            <v>0</v>
          </cell>
        </row>
        <row r="3933">
          <cell r="A3933" t="str">
            <v>89690</v>
          </cell>
          <cell r="B3933" t="str">
            <v>JUNÇÃO SIMPLES, PVC, SERIE R, ÁGUA PLUVIAL, DN 100 X 100 MM, JUNTA ELÁSTICA, FORNECIDO E INSTALADO EM CONDUTORES VERTICAIS DE ÁGUAS PLUVIAIS. AF_06/2022</v>
          </cell>
          <cell r="C3933" t="str">
            <v>UN</v>
          </cell>
          <cell r="D3933">
            <v>97.33</v>
          </cell>
          <cell r="E3933">
            <v>15.14</v>
          </cell>
          <cell r="F3933">
            <v>82.19</v>
          </cell>
          <cell r="G3933">
            <v>0</v>
          </cell>
        </row>
        <row r="3934">
          <cell r="A3934" t="str">
            <v>89691</v>
          </cell>
          <cell r="B3934" t="str">
            <v>TE, CPVC, SOLDÁVEL, DN 15MM, INSTALADO EM RAMAL OU SUB-RAMAL DE ÁGUA - FORNECIMENTO E INSTALAÇÃO. AF_06/2022</v>
          </cell>
          <cell r="C3934" t="str">
            <v>UN</v>
          </cell>
          <cell r="D3934">
            <v>14.59</v>
          </cell>
          <cell r="E3934">
            <v>6.13</v>
          </cell>
          <cell r="F3934">
            <v>8.4600000000000009</v>
          </cell>
          <cell r="G3934">
            <v>0</v>
          </cell>
        </row>
        <row r="3935">
          <cell r="A3935" t="str">
            <v>89692</v>
          </cell>
          <cell r="B3935" t="str">
            <v>JUNÇÃO SIMPLES, PVC, SERIE R, ÁGUA PLUVIAL, DN 100 X 75 MM, JUNTA ELÁSTICA, FORNECIDO E INSTALADO EM CONDUTORES VERTICAIS DE ÁGUAS PLUVIAIS. AF_06/2022</v>
          </cell>
          <cell r="C3935" t="str">
            <v>UN</v>
          </cell>
          <cell r="D3935">
            <v>110.91</v>
          </cell>
          <cell r="E3935">
            <v>13.3</v>
          </cell>
          <cell r="F3935">
            <v>97.61</v>
          </cell>
          <cell r="G3935">
            <v>0</v>
          </cell>
        </row>
        <row r="3936">
          <cell r="A3936" t="str">
            <v>89693</v>
          </cell>
          <cell r="B3936" t="str">
            <v>TÊ, PVC, SERIE R, ÁGUA PLUVIAL, DN 100 X 100 MM, JUNTA ELÁSTICA, FORNECIDO E INSTALADO EM CONDUTORES VERTICAIS DE ÁGUAS PLUVIAIS. AF_06/2022</v>
          </cell>
          <cell r="C3936" t="str">
            <v>UN</v>
          </cell>
          <cell r="D3936">
            <v>85.41</v>
          </cell>
          <cell r="E3936">
            <v>15.14</v>
          </cell>
          <cell r="F3936">
            <v>70.27</v>
          </cell>
          <cell r="G3936">
            <v>0</v>
          </cell>
        </row>
        <row r="3937">
          <cell r="A3937" t="str">
            <v>89694</v>
          </cell>
          <cell r="B3937" t="str">
            <v>TE DE TRANSIÇÃO, CPVC, SOLDÁVEL, DN 15MM X 1/2 , INSTALADO EM RAMAL OU SUB-RAMAL DE ÁGUA   FORNECIMENTO E INSTALAÇÃO. AF_06/2022</v>
          </cell>
          <cell r="C3937" t="str">
            <v>UN</v>
          </cell>
          <cell r="D3937">
            <v>21.17</v>
          </cell>
          <cell r="E3937">
            <v>6.13</v>
          </cell>
          <cell r="F3937">
            <v>15.04</v>
          </cell>
          <cell r="G3937">
            <v>0</v>
          </cell>
        </row>
        <row r="3938">
          <cell r="A3938" t="str">
            <v>89695</v>
          </cell>
          <cell r="B3938" t="str">
            <v>TÊ MISTURADOR, CPVC, SOLDÁVEL, DN15MM, INSTALADO EM RAMAL OU SUB-RAMAL DE ÁGUA   FORNECIMENTO E INSTALAÇÃO. AF_06/2022</v>
          </cell>
          <cell r="C3938" t="str">
            <v>UN</v>
          </cell>
          <cell r="D3938">
            <v>18.13</v>
          </cell>
          <cell r="E3938">
            <v>6.13</v>
          </cell>
          <cell r="F3938">
            <v>12</v>
          </cell>
          <cell r="G3938">
            <v>0</v>
          </cell>
        </row>
        <row r="3939">
          <cell r="A3939" t="str">
            <v>89696</v>
          </cell>
          <cell r="B3939" t="str">
            <v>TÊ, PVC, SERIE R, ÁGUA PLUVIAL, DN 100 X 75 MM, JUNTA ELÁSTICA, FORNECIDO E INSTALADO EM CONDUTORES VERTICAIS DE ÁGUAS PLUVIAIS. AF_06/2022</v>
          </cell>
          <cell r="C3939" t="str">
            <v>UN</v>
          </cell>
          <cell r="D3939">
            <v>91.61</v>
          </cell>
          <cell r="E3939">
            <v>13.3</v>
          </cell>
          <cell r="F3939">
            <v>78.31</v>
          </cell>
          <cell r="G3939">
            <v>0</v>
          </cell>
        </row>
        <row r="3940">
          <cell r="A3940" t="str">
            <v>89697</v>
          </cell>
          <cell r="B3940" t="str">
            <v>TE, CPVC, SOLDÁVEL, DN 22MM, INSTALADO EM RAMAL OU SUB-RAMAL DE ÁGUA - FORNECIMENTO E INSTALAÇÃO. AF_06/2022</v>
          </cell>
          <cell r="C3940" t="str">
            <v>UN</v>
          </cell>
          <cell r="D3940">
            <v>19.100000000000001</v>
          </cell>
          <cell r="E3940">
            <v>7.75</v>
          </cell>
          <cell r="F3940">
            <v>11.35</v>
          </cell>
          <cell r="G3940">
            <v>0</v>
          </cell>
        </row>
        <row r="3941">
          <cell r="A3941" t="str">
            <v>89698</v>
          </cell>
          <cell r="B3941" t="str">
            <v>JUNÇÃO SIMPLES, PVC, SERIE R, ÁGUA PLUVIAL, DN 150 X 150 MM, JUNTA ELÁSTICA, FORNECIDO E INSTALADO EM CONDUTORES VERTICAIS DE ÁGUAS PLUVIAIS. AF_06/2022</v>
          </cell>
          <cell r="C3941" t="str">
            <v>UN</v>
          </cell>
          <cell r="D3941">
            <v>288.72000000000003</v>
          </cell>
          <cell r="E3941">
            <v>26.15</v>
          </cell>
          <cell r="F3941">
            <v>262.57</v>
          </cell>
          <cell r="G3941">
            <v>0</v>
          </cell>
        </row>
        <row r="3942">
          <cell r="A3942" t="str">
            <v>89699</v>
          </cell>
          <cell r="B3942" t="str">
            <v>JUNÇÃO SIMPLES, PVC, SERIE R, ÁGUA PLUVIAL, DN 150 X 100 MM, JUNTA ELÁSTICA, FORNECIDO E INSTALADO EM CONDUTORES VERTICAIS DE ÁGUAS PLUVIAIS. AF_06/2022</v>
          </cell>
          <cell r="C3942" t="str">
            <v>UN</v>
          </cell>
          <cell r="D3942">
            <v>217.82</v>
          </cell>
          <cell r="E3942">
            <v>22.49</v>
          </cell>
          <cell r="F3942">
            <v>195.33</v>
          </cell>
          <cell r="G3942">
            <v>0</v>
          </cell>
        </row>
        <row r="3943">
          <cell r="A3943" t="str">
            <v>89700</v>
          </cell>
          <cell r="B3943" t="str">
            <v>TE DE TRANSIÇÃO, CPVC, SOLDÁVEL, DN 22MM X 1/2 , INSTALADO EM RAMAL OU SUB-RAMAL DE ÁGUA   FORNECIMENTO E INSTALAÇÃO. AF_06/2022</v>
          </cell>
          <cell r="C3943" t="str">
            <v>UN</v>
          </cell>
          <cell r="D3943">
            <v>24.25</v>
          </cell>
          <cell r="E3943">
            <v>6.93</v>
          </cell>
          <cell r="F3943">
            <v>17.32</v>
          </cell>
          <cell r="G3943">
            <v>0</v>
          </cell>
        </row>
        <row r="3944">
          <cell r="A3944" t="str">
            <v>89701</v>
          </cell>
          <cell r="B3944" t="str">
            <v>TÊ, PVC, SERIE R, ÁGUA PLUVIAL, DN 150 X 150 MM, JUNTA ELÁSTICA, FORNECIDO E INSTALADO EM CONDUTORES VERTICAIS DE ÁGUAS PLUVIAIS. AF_06/2022</v>
          </cell>
          <cell r="C3944" t="str">
            <v>UN</v>
          </cell>
          <cell r="D3944">
            <v>212.18</v>
          </cell>
          <cell r="E3944">
            <v>26.16</v>
          </cell>
          <cell r="F3944">
            <v>186.02</v>
          </cell>
          <cell r="G3944">
            <v>0</v>
          </cell>
        </row>
        <row r="3945">
          <cell r="A3945" t="str">
            <v>89702</v>
          </cell>
          <cell r="B3945" t="str">
            <v>TÊ MISTURADOR, CPVC, SOLDÁVEL, DN22MM, INSTALADO EM RAMAL OU SUB-RAMAL DE ÁGUA   FORNECIMENTO E INSTALAÇÃO. AF_06/2022</v>
          </cell>
          <cell r="C3945" t="str">
            <v>UN</v>
          </cell>
          <cell r="D3945">
            <v>23.42</v>
          </cell>
          <cell r="E3945">
            <v>7.74</v>
          </cell>
          <cell r="F3945">
            <v>15.68</v>
          </cell>
          <cell r="G3945">
            <v>0</v>
          </cell>
        </row>
        <row r="3946">
          <cell r="A3946" t="str">
            <v>89703</v>
          </cell>
          <cell r="B3946" t="str">
            <v>TE MISTURADOR DE TRANSIÇÃO, CPVC, SOLDÁVEL, DN 22MM X 3/4, INSTALADO EM RAMAL OU SUB-RAMAL DE ÁGUA - FORNECIMENTO E INSTALAÇÃO. AF_06/2022</v>
          </cell>
          <cell r="C3946" t="str">
            <v>UN</v>
          </cell>
          <cell r="D3946">
            <v>49.37</v>
          </cell>
          <cell r="E3946">
            <v>7.51</v>
          </cell>
          <cell r="F3946">
            <v>41.86</v>
          </cell>
          <cell r="G3946">
            <v>0</v>
          </cell>
        </row>
        <row r="3947">
          <cell r="A3947" t="str">
            <v>89704</v>
          </cell>
          <cell r="B3947" t="str">
            <v>TÊ, PVC, SERIE R, ÁGUA PLUVIAL, DN 150 X 100 MM, JUNTA ELÁSTICA, FORNECIDO E INSTALADO EM CONDUTORES VERTICAIS DE ÁGUAS PLUVIAIS. AF_06/2022</v>
          </cell>
          <cell r="C3947" t="str">
            <v>UN</v>
          </cell>
          <cell r="D3947">
            <v>163.86</v>
          </cell>
          <cell r="E3947">
            <v>22.49</v>
          </cell>
          <cell r="F3947">
            <v>141.37</v>
          </cell>
          <cell r="G3947">
            <v>0</v>
          </cell>
        </row>
        <row r="3948">
          <cell r="A3948" t="str">
            <v>89705</v>
          </cell>
          <cell r="B3948" t="str">
            <v>TÊ, CPVC, SOLDÁVEL, DN28MM, INSTALADO EM RAMAL OU SUB-RAMAL DE ÁGUA   FORNECIMENTO E INSTALAÇÃO. AF_06/2022</v>
          </cell>
          <cell r="C3948" t="str">
            <v>UN</v>
          </cell>
          <cell r="D3948">
            <v>27.32</v>
          </cell>
          <cell r="E3948">
            <v>9.1300000000000008</v>
          </cell>
          <cell r="F3948">
            <v>18.190000000000001</v>
          </cell>
          <cell r="G3948">
            <v>0</v>
          </cell>
        </row>
        <row r="3949">
          <cell r="A3949" t="str">
            <v>89706</v>
          </cell>
          <cell r="B3949" t="str">
            <v>TÊ, CPVC, SOLDÁVEL, DN35MM, INSTALADO EM RAMAL OU SUB-RAMAL DE ÁGUA   FORNECIMENTO E INSTALAÇÃO. AF_06/2022</v>
          </cell>
          <cell r="C3949" t="str">
            <v>UN</v>
          </cell>
          <cell r="D3949">
            <v>58.69</v>
          </cell>
          <cell r="E3949">
            <v>10.75</v>
          </cell>
          <cell r="F3949">
            <v>47.94</v>
          </cell>
          <cell r="G3949">
            <v>0</v>
          </cell>
        </row>
        <row r="3950">
          <cell r="A3950" t="str">
            <v>89718</v>
          </cell>
          <cell r="B3950" t="str">
            <v>TUBO, CPVC, SOLDÁVEL, DN 35MM, INSTALADO EM RAMAL DE DISTRIBUIÇÃO DE ÁGUA   FORNECIMENTO E INSTALAÇÃO. AF_06/2022</v>
          </cell>
          <cell r="C3950" t="str">
            <v>M</v>
          </cell>
          <cell r="D3950">
            <v>55.46</v>
          </cell>
          <cell r="E3950">
            <v>8.41</v>
          </cell>
          <cell r="F3950">
            <v>47.05</v>
          </cell>
          <cell r="G3950">
            <v>0</v>
          </cell>
        </row>
        <row r="3951">
          <cell r="A3951" t="str">
            <v>89719</v>
          </cell>
          <cell r="B3951" t="str">
            <v>JOELHO 90 GRAUS, CPVC, SOLDÁVEL, DN 22MM, INSTALADO EM RAMAL DE DISTRIBUIÇÃO DE ÁGUA   FORNECIMENTO E INSTALAÇÃO. AF_06/2022</v>
          </cell>
          <cell r="C3951" t="str">
            <v>UN</v>
          </cell>
          <cell r="D3951">
            <v>13.85</v>
          </cell>
          <cell r="E3951">
            <v>5.21</v>
          </cell>
          <cell r="F3951">
            <v>8.64</v>
          </cell>
          <cell r="G3951">
            <v>0</v>
          </cell>
        </row>
        <row r="3952">
          <cell r="A3952" t="str">
            <v>89720</v>
          </cell>
          <cell r="B3952" t="str">
            <v>JOELHO 45 GRAUS, CPVC, SOLDÁVEL, DN 22MM, INSTALADO EM RAMAL DE DISTRIBUIÇÃO DE ÁGUA   FORNECIMENTO E INSTALAÇÃO. AF_06/2022</v>
          </cell>
          <cell r="C3952" t="str">
            <v>UN</v>
          </cell>
          <cell r="D3952">
            <v>15.47</v>
          </cell>
          <cell r="E3952">
            <v>5.21</v>
          </cell>
          <cell r="F3952">
            <v>10.26</v>
          </cell>
          <cell r="G3952">
            <v>0</v>
          </cell>
        </row>
        <row r="3953">
          <cell r="A3953" t="str">
            <v>89721</v>
          </cell>
          <cell r="B3953" t="str">
            <v>CURVA 90 GRAUS, CPVC, SOLDÁVEL, DN 22MM, INSTALADO EM RAMAL DE DISTRIBUIÇÃO DE ÁGUA - FORNECIMENTO E INSTALAÇÃO. AF_06/2022</v>
          </cell>
          <cell r="C3953" t="str">
            <v>UN</v>
          </cell>
          <cell r="D3953">
            <v>16.75</v>
          </cell>
          <cell r="E3953">
            <v>5.2</v>
          </cell>
          <cell r="F3953">
            <v>11.55</v>
          </cell>
          <cell r="G3953">
            <v>0</v>
          </cell>
        </row>
        <row r="3954">
          <cell r="A3954" t="str">
            <v>89723</v>
          </cell>
          <cell r="B3954" t="str">
            <v>JOELHO 90 GRAUS, CPVC, SOLDÁVEL, DN 28MM, INSTALADO EM RAMAL DE DISTRIBUIÇÃO DE ÁGUA   FORNECIMENTO E INSTALAÇÃO. AF_06/2022</v>
          </cell>
          <cell r="C3954" t="str">
            <v>UN</v>
          </cell>
          <cell r="D3954">
            <v>20.96</v>
          </cell>
          <cell r="E3954">
            <v>6.13</v>
          </cell>
          <cell r="F3954">
            <v>14.83</v>
          </cell>
          <cell r="G3954">
            <v>0</v>
          </cell>
        </row>
        <row r="3955">
          <cell r="A3955" t="str">
            <v>89724</v>
          </cell>
          <cell r="B3955" t="str">
            <v>JOELHO 90 GRAUS, PVC, SERIE NORMAL, ESGOTO PREDIAL, DN 40 MM, JUNTA SOLDÁVEL, FORNECIDO E INSTALADO EM RAMAL DE DESCARGA OU RAMAL DE ESGOTO SANITÁRIO. AF_08/2022</v>
          </cell>
          <cell r="C3955" t="str">
            <v>UN</v>
          </cell>
          <cell r="D3955">
            <v>10.97</v>
          </cell>
          <cell r="E3955">
            <v>5.3</v>
          </cell>
          <cell r="F3955">
            <v>5.67</v>
          </cell>
          <cell r="G3955">
            <v>0</v>
          </cell>
        </row>
        <row r="3956">
          <cell r="A3956" t="str">
            <v>89725</v>
          </cell>
          <cell r="B3956" t="str">
            <v>JOELHO 45 GRAUS, CPVC, SOLDÁVEL, DN 28MM, INSTALADO EM RAMAL DE DISTRIBUIÇÃO DE ÁGUA   FORNECIMENTO E INSTALAÇÃO. AF_06/2022</v>
          </cell>
          <cell r="C3956" t="str">
            <v>UN</v>
          </cell>
          <cell r="D3956">
            <v>20.3</v>
          </cell>
          <cell r="E3956">
            <v>6.13</v>
          </cell>
          <cell r="F3956">
            <v>14.17</v>
          </cell>
          <cell r="G3956">
            <v>0</v>
          </cell>
        </row>
        <row r="3957">
          <cell r="A3957" t="str">
            <v>89726</v>
          </cell>
          <cell r="B3957" t="str">
            <v>JOELHO 45 GRAUS, PVC, SERIE NORMAL, ESGOTO PREDIAL, DN 40 MM, JUNTA SOLDÁVEL, FORNECIDO E INSTALADO EM RAMAL DE DESCARGA OU RAMAL DE ESGOTO SANITÁRIO. AF_08/2022</v>
          </cell>
          <cell r="C3957" t="str">
            <v>UN</v>
          </cell>
          <cell r="D3957">
            <v>11.23</v>
          </cell>
          <cell r="E3957">
            <v>5.3</v>
          </cell>
          <cell r="F3957">
            <v>5.93</v>
          </cell>
          <cell r="G3957">
            <v>0</v>
          </cell>
        </row>
        <row r="3958">
          <cell r="A3958" t="str">
            <v>89727</v>
          </cell>
          <cell r="B3958" t="str">
            <v>CURVA 90 GRAUS, CPVC, SOLDÁVEL, DN 28MM, INSTALADO EM RAMAL DE DISTRIBUIÇÃO DE ÁGUA   FORNECIMENTO E INSTALAÇÃO. AF_06/2022</v>
          </cell>
          <cell r="C3958" t="str">
            <v>UN</v>
          </cell>
          <cell r="D3958">
            <v>25.33</v>
          </cell>
          <cell r="E3958">
            <v>6.12</v>
          </cell>
          <cell r="F3958">
            <v>19.21</v>
          </cell>
          <cell r="G3958">
            <v>0</v>
          </cell>
        </row>
        <row r="3959">
          <cell r="A3959" t="str">
            <v>89728</v>
          </cell>
          <cell r="B3959" t="str">
            <v>CURVA CURTA 90 GRAUS, PVC, SERIE NORMAL, ESGOTO PREDIAL, DN 40 MM, JUNTA SOLDÁVEL, FORNECIDO E INSTALADO EM RAMAL DE DESCARGA OU RAMAL DE ESGOTO SANITÁRIO. AF_08/2022</v>
          </cell>
          <cell r="C3959" t="str">
            <v>UN</v>
          </cell>
          <cell r="D3959">
            <v>14.3</v>
          </cell>
          <cell r="E3959">
            <v>5.29</v>
          </cell>
          <cell r="F3959">
            <v>9.01</v>
          </cell>
          <cell r="G3959">
            <v>0</v>
          </cell>
        </row>
        <row r="3960">
          <cell r="A3960" t="str">
            <v>89729</v>
          </cell>
          <cell r="B3960" t="str">
            <v>JOELHO 90 GRAUS, CPVC, SOLDÁVEL, DN 35MM, INSTALADO EM RAMAL DE DISTRIBUIÇÃO DE ÁGUA   FORNECIMENTO E INSTALAÇÃO. AF_06/2022</v>
          </cell>
          <cell r="C3960" t="str">
            <v>UN</v>
          </cell>
          <cell r="D3960">
            <v>30.86</v>
          </cell>
          <cell r="E3960">
            <v>7.22</v>
          </cell>
          <cell r="F3960">
            <v>23.64</v>
          </cell>
          <cell r="G3960">
            <v>0</v>
          </cell>
        </row>
        <row r="3961">
          <cell r="A3961" t="str">
            <v>89730</v>
          </cell>
          <cell r="B3961" t="str">
            <v>CURVA LONGA 90 GRAUS, PVC, SERIE NORMAL, ESGOTO PREDIAL, DN 40 MM, JUNTA SOLDÁVEL, FORNECIDO E INSTALADO EM RAMAL DE DESCARGA OU RAMAL DE ESGOTO SANITÁRIO. AF_08/2022</v>
          </cell>
          <cell r="C3961" t="str">
            <v>UN</v>
          </cell>
          <cell r="D3961">
            <v>16.48</v>
          </cell>
          <cell r="E3961">
            <v>5.29</v>
          </cell>
          <cell r="F3961">
            <v>11.19</v>
          </cell>
          <cell r="G3961">
            <v>0</v>
          </cell>
        </row>
        <row r="3962">
          <cell r="A3962" t="str">
            <v>89731</v>
          </cell>
          <cell r="B3962" t="str">
            <v>JOELHO 90 GRAUS, PVC, SERIE NORMAL, ESGOTO PREDIAL, DN 50 MM, JUNTA ELÁSTICA, FORNECIDO E INSTALADO EM RAMAL DE DESCARGA OU RAMAL DE ESGOTO SANITÁRIO. AF_08/2022</v>
          </cell>
          <cell r="C3962" t="str">
            <v>UN</v>
          </cell>
          <cell r="D3962">
            <v>15.74</v>
          </cell>
          <cell r="E3962">
            <v>5.75</v>
          </cell>
          <cell r="F3962">
            <v>9.99</v>
          </cell>
          <cell r="G3962">
            <v>0</v>
          </cell>
        </row>
        <row r="3963">
          <cell r="A3963" t="str">
            <v>89732</v>
          </cell>
          <cell r="B3963" t="str">
            <v>JOELHO 45 GRAUS, PVC, SERIE NORMAL, ESGOTO PREDIAL, DN 50 MM, JUNTA ELÁSTICA, FORNECIDO E INSTALADO EM RAMAL DE DESCARGA OU RAMAL DE ESGOTO SANITÁRIO. AF_08/2022</v>
          </cell>
          <cell r="C3963" t="str">
            <v>UN</v>
          </cell>
          <cell r="D3963">
            <v>16.579999999999998</v>
          </cell>
          <cell r="E3963">
            <v>5.75</v>
          </cell>
          <cell r="F3963">
            <v>10.83</v>
          </cell>
          <cell r="G3963">
            <v>0</v>
          </cell>
        </row>
        <row r="3964">
          <cell r="A3964" t="str">
            <v>89733</v>
          </cell>
          <cell r="B3964" t="str">
            <v>CURVA CURTA 90 GRAUS, PVC, SERIE NORMAL, ESGOTO PREDIAL, DN 50 MM, JUNTA ELÁSTICA, FORNECIDO E INSTALADO EM RAMAL DE DESCARGA OU RAMAL DE ESGOTO SANITÁRIO. AF_08/2022</v>
          </cell>
          <cell r="C3964" t="str">
            <v>UN</v>
          </cell>
          <cell r="D3964">
            <v>25.41</v>
          </cell>
          <cell r="E3964">
            <v>5.74</v>
          </cell>
          <cell r="F3964">
            <v>19.670000000000002</v>
          </cell>
          <cell r="G3964">
            <v>0</v>
          </cell>
        </row>
        <row r="3965">
          <cell r="A3965" t="str">
            <v>89734</v>
          </cell>
          <cell r="B3965" t="str">
            <v>JOELHO 45 GRAUS, CPVC, SOLDÁVEL, DN 35MM, INSTALADO EM RAMAL DE DISTRIBUIÇÃO DE ÁGUA   FORNECIMENTO E INSTALAÇÃO. AF_06/2022</v>
          </cell>
          <cell r="C3965" t="str">
            <v>UN</v>
          </cell>
          <cell r="D3965">
            <v>29.21</v>
          </cell>
          <cell r="E3965">
            <v>7.22</v>
          </cell>
          <cell r="F3965">
            <v>21.99</v>
          </cell>
          <cell r="G3965">
            <v>0</v>
          </cell>
        </row>
        <row r="3966">
          <cell r="A3966" t="str">
            <v>89735</v>
          </cell>
          <cell r="B3966" t="str">
            <v>CURVA LONGA 90 GRAUS, PVC, SERIE NORMAL, ESGOTO PREDIAL, DN 50 MM, JUNTA ELÁSTICA, FORNECIDO E INSTALADO EM RAMAL DE DESCARGA OU RAMAL DE ESGOTO SANITÁRIO. AF_08/2022</v>
          </cell>
          <cell r="C3966" t="str">
            <v>UN</v>
          </cell>
          <cell r="D3966">
            <v>27.91</v>
          </cell>
          <cell r="E3966">
            <v>5.73</v>
          </cell>
          <cell r="F3966">
            <v>22.18</v>
          </cell>
          <cell r="G3966">
            <v>0</v>
          </cell>
        </row>
        <row r="3967">
          <cell r="A3967" t="str">
            <v>89736</v>
          </cell>
          <cell r="B3967" t="str">
            <v>LUVA, CPVC, SOLDÁVEL, DN 22MM, INSTALADO EM RAMAL DE DISTRIBUIÇÃO DE ÁGUA   FORNECIMENTO E INSTALAÇÃO. AF_06/2022</v>
          </cell>
          <cell r="C3967" t="str">
            <v>UN</v>
          </cell>
          <cell r="D3967">
            <v>9.7799999999999994</v>
          </cell>
          <cell r="E3967">
            <v>3.46</v>
          </cell>
          <cell r="F3967">
            <v>6.32</v>
          </cell>
          <cell r="G3967">
            <v>0</v>
          </cell>
        </row>
        <row r="3968">
          <cell r="A3968" t="str">
            <v>89737</v>
          </cell>
          <cell r="B3968" t="str">
            <v>JOELHO 90 GRAUS, PVC, SERIE NORMAL, ESGOTO PREDIAL, DN 75 MM, JUNTA ELÁSTICA, FORNECIDO E INSTALADO EM RAMAL DE DESCARGA OU RAMAL DE ESGOTO SANITÁRIO. AF_08/2022</v>
          </cell>
          <cell r="C3968" t="str">
            <v>UN</v>
          </cell>
          <cell r="D3968">
            <v>24.09</v>
          </cell>
          <cell r="E3968">
            <v>6.87</v>
          </cell>
          <cell r="F3968">
            <v>17.22</v>
          </cell>
          <cell r="G3968">
            <v>0</v>
          </cell>
        </row>
        <row r="3969">
          <cell r="A3969" t="str">
            <v>89738</v>
          </cell>
          <cell r="B3969" t="str">
            <v>LUVA DE CORRER, CPVC, SOLDÁVEL, DN 22MM, INSTALADO EM RAMAL DE DISTRIBUIÇÃO DE ÁGUA   FORNECIMENTO E INSTALAÇÃO. AF_12/2014</v>
          </cell>
          <cell r="C3969" t="str">
            <v>UN</v>
          </cell>
          <cell r="D3969">
            <v>17.52</v>
          </cell>
          <cell r="E3969">
            <v>3.44</v>
          </cell>
          <cell r="F3969">
            <v>14.08</v>
          </cell>
          <cell r="G3969">
            <v>0</v>
          </cell>
        </row>
        <row r="3970">
          <cell r="A3970" t="str">
            <v>89739</v>
          </cell>
          <cell r="B3970" t="str">
            <v>JOELHO 45 GRAUS, PVC, SERIE NORMAL, ESGOTO PREDIAL, DN 75 MM, JUNTA ELÁSTICA, FORNECIDO E INSTALADO EM RAMAL DE DESCARGA OU RAMAL DE ESGOTO SANITÁRIO. AF_08/2022</v>
          </cell>
          <cell r="C3970" t="str">
            <v>UN</v>
          </cell>
          <cell r="D3970">
            <v>25.2</v>
          </cell>
          <cell r="E3970">
            <v>6.87</v>
          </cell>
          <cell r="F3970">
            <v>18.329999999999998</v>
          </cell>
          <cell r="G3970">
            <v>0</v>
          </cell>
        </row>
        <row r="3971">
          <cell r="A3971" t="str">
            <v>89740</v>
          </cell>
          <cell r="B3971" t="str">
            <v>LUVA DE TRANSIÇÃO, CPVC, SOLDÁVEL, DN 22MM X 25MM, INSTALADO EM RAMAL DE DISTRIBUIÇÃO DE ÁGUA   FORNECIMENTO E INSTALAÇÃO. AF_06/2022</v>
          </cell>
          <cell r="C3971" t="str">
            <v>UN</v>
          </cell>
          <cell r="D3971">
            <v>9.94</v>
          </cell>
          <cell r="E3971">
            <v>3.64</v>
          </cell>
          <cell r="F3971">
            <v>6.3</v>
          </cell>
          <cell r="G3971">
            <v>0</v>
          </cell>
        </row>
        <row r="3972">
          <cell r="A3972" t="str">
            <v>89741</v>
          </cell>
          <cell r="B3972" t="str">
            <v>UNIÃO, CPVC, SOLDÁVEL, DN 22MM, INSTALADO EM RAMAL DE DISTRIBUIÇÃO DE ÁGUA   FORNECIMENTO E INSTALAÇÃO. AF_06/2022</v>
          </cell>
          <cell r="C3972" t="str">
            <v>UN</v>
          </cell>
          <cell r="D3972">
            <v>23.87</v>
          </cell>
          <cell r="E3972">
            <v>3.44</v>
          </cell>
          <cell r="F3972">
            <v>20.43</v>
          </cell>
          <cell r="G3972">
            <v>0</v>
          </cell>
        </row>
        <row r="3973">
          <cell r="A3973" t="str">
            <v>89742</v>
          </cell>
          <cell r="B3973" t="str">
            <v>CURVA CURTA 90 GRAUS, PVC, SERIE NORMAL, ESGOTO PREDIAL, DN 75 MM, JUNTA ELÁSTICA, FORNECIDO E INSTALADO EM RAMAL DE DESCARGA OU RAMAL DE ESGOTO SANITÁRIO. AF_08/2022</v>
          </cell>
          <cell r="C3973" t="str">
            <v>UN</v>
          </cell>
          <cell r="D3973">
            <v>43.6</v>
          </cell>
          <cell r="E3973">
            <v>6.86</v>
          </cell>
          <cell r="F3973">
            <v>36.74</v>
          </cell>
          <cell r="G3973">
            <v>0</v>
          </cell>
        </row>
        <row r="3974">
          <cell r="A3974" t="str">
            <v>89743</v>
          </cell>
          <cell r="B3974" t="str">
            <v>CURVA LONGA 90 GRAUS, PVC, SERIE NORMAL, ESGOTO PREDIAL, DN 75 MM, JUNTA ELÁSTICA, FORNECIDO E INSTALADO EM RAMAL DE DESCARGA OU RAMAL DE ESGOTO SANITÁRIO. AF_08/2022</v>
          </cell>
          <cell r="C3974" t="str">
            <v>UN</v>
          </cell>
          <cell r="D3974">
            <v>67.13</v>
          </cell>
          <cell r="E3974">
            <v>6.85</v>
          </cell>
          <cell r="F3974">
            <v>60.28</v>
          </cell>
          <cell r="G3974">
            <v>0</v>
          </cell>
        </row>
        <row r="3975">
          <cell r="A3975" t="str">
            <v>89744</v>
          </cell>
          <cell r="B3975" t="str">
            <v>JOELHO 90 GRAUS, PVC, SERIE NORMAL, ESGOTO PREDIAL, DN 100 MM, JUNTA ELÁSTICA, FORNECIDO E INSTALADO EM RAMAL DE DESCARGA OU RAMAL DE ESGOTO SANITÁRIO. AF_08/2022</v>
          </cell>
          <cell r="C3975" t="str">
            <v>UN</v>
          </cell>
          <cell r="D3975">
            <v>29.37</v>
          </cell>
          <cell r="E3975">
            <v>8.02</v>
          </cell>
          <cell r="F3975">
            <v>21.35</v>
          </cell>
          <cell r="G3975">
            <v>0</v>
          </cell>
        </row>
        <row r="3976">
          <cell r="A3976" t="str">
            <v>89746</v>
          </cell>
          <cell r="B3976" t="str">
            <v>JOELHO 45 GRAUS, PVC, SERIE NORMAL, ESGOTO PREDIAL, DN 100 MM, JUNTA ELÁSTICA, FORNECIDO E INSTALADO EM RAMAL DE DESCARGA OU RAMAL DE ESGOTO SANITÁRIO. AF_08/2022</v>
          </cell>
          <cell r="C3976" t="str">
            <v>UN</v>
          </cell>
          <cell r="D3976">
            <v>30.32</v>
          </cell>
          <cell r="E3976">
            <v>8.02</v>
          </cell>
          <cell r="F3976">
            <v>22.3</v>
          </cell>
          <cell r="G3976">
            <v>0</v>
          </cell>
        </row>
        <row r="3977">
          <cell r="A3977" t="str">
            <v>89747</v>
          </cell>
          <cell r="B3977" t="str">
            <v>ADAPTADOR, CPVC, SOLDÁVEL, DN 22MM, INSTALADO EM RAMAL DE DISTRIBUIÇÃO DE ÁGUA   FORNECIMENTO E INSTALAÇÃO. AF_06/2022</v>
          </cell>
          <cell r="C3977" t="str">
            <v>UN</v>
          </cell>
          <cell r="D3977">
            <v>30.4</v>
          </cell>
          <cell r="E3977">
            <v>3.44</v>
          </cell>
          <cell r="F3977">
            <v>26.96</v>
          </cell>
          <cell r="G3977">
            <v>0</v>
          </cell>
        </row>
        <row r="3978">
          <cell r="A3978" t="str">
            <v>89748</v>
          </cell>
          <cell r="B3978" t="str">
            <v>CURVA CURTA 90 GRAUS, PVC, SERIE NORMAL, ESGOTO PREDIAL, DN 100 MM, JUNTA ELÁSTICA, FORNECIDO E INSTALADO EM RAMAL DE DESCARGA OU RAMAL DE ESGOTO SANITÁRIO. AF_08/2022</v>
          </cell>
          <cell r="C3978" t="str">
            <v>UN</v>
          </cell>
          <cell r="D3978">
            <v>46.56</v>
          </cell>
          <cell r="E3978">
            <v>8.01</v>
          </cell>
          <cell r="F3978">
            <v>38.549999999999997</v>
          </cell>
          <cell r="G3978">
            <v>0</v>
          </cell>
        </row>
        <row r="3979">
          <cell r="A3979" t="str">
            <v>89749</v>
          </cell>
          <cell r="B3979" t="str">
            <v>CURVA DE TRANSPOSIÇÃO, CPVC, SOLDÁVEL, DN 22MM, INSTALADO EM RAMAL DE DISTRIBUIÇÃO DE ÁGUA   FORNECIMENTO E INSTALAÇÃO. AF_06/2022</v>
          </cell>
          <cell r="C3979" t="str">
            <v>UN</v>
          </cell>
          <cell r="D3979">
            <v>17.440000000000001</v>
          </cell>
          <cell r="E3979">
            <v>3.44</v>
          </cell>
          <cell r="F3979">
            <v>14</v>
          </cell>
          <cell r="G3979">
            <v>0</v>
          </cell>
        </row>
        <row r="3980">
          <cell r="A3980" t="str">
            <v>89750</v>
          </cell>
          <cell r="B3980" t="str">
            <v>CURVA LONGA 90 GRAUS, PVC, SERIE NORMAL, ESGOTO PREDIAL, DN 100 MM, JUNTA ELÁSTICA, FORNECIDO E INSTALADO EM RAMAL DE DESCARGA OU RAMAL DE ESGOTO SANITÁRIO. AF_08/2022</v>
          </cell>
          <cell r="C3980" t="str">
            <v>UN</v>
          </cell>
          <cell r="D3980">
            <v>86.61</v>
          </cell>
          <cell r="E3980">
            <v>8</v>
          </cell>
          <cell r="F3980">
            <v>78.61</v>
          </cell>
          <cell r="G3980">
            <v>0</v>
          </cell>
        </row>
        <row r="3981">
          <cell r="A3981" t="str">
            <v>89752</v>
          </cell>
          <cell r="B3981" t="str">
            <v>LUVA SIMPLES, PVC, SERIE NORMAL, ESGOTO PREDIAL, DN 40 MM, JUNTA SOLDÁVEL, FORNECIDO E INSTALADO EM RAMAL DE DESCARGA OU RAMAL DE ESGOTO SANITÁRIO. AF_08/2022</v>
          </cell>
          <cell r="C3981" t="str">
            <v>UN</v>
          </cell>
          <cell r="D3981">
            <v>8.1999999999999993</v>
          </cell>
          <cell r="E3981">
            <v>3.53</v>
          </cell>
          <cell r="F3981">
            <v>4.67</v>
          </cell>
          <cell r="G3981">
            <v>0</v>
          </cell>
        </row>
        <row r="3982">
          <cell r="A3982" t="str">
            <v>89753</v>
          </cell>
          <cell r="B3982" t="str">
            <v>LUVA SIMPLES, PVC, SERIE NORMAL, ESGOTO PREDIAL, DN 50 MM, JUNTA ELÁSTICA, FORNECIDO E INSTALADO EM RAMAL DE DESCARGA OU RAMAL DE ESGOTO SANITÁRIO. AF_08/2022</v>
          </cell>
          <cell r="C3982" t="str">
            <v>UN</v>
          </cell>
          <cell r="D3982">
            <v>10.09</v>
          </cell>
          <cell r="E3982">
            <v>3.84</v>
          </cell>
          <cell r="F3982">
            <v>6.25</v>
          </cell>
          <cell r="G3982">
            <v>0</v>
          </cell>
        </row>
        <row r="3983">
          <cell r="A3983" t="str">
            <v>89754</v>
          </cell>
          <cell r="B3983" t="str">
            <v>LUVA DE CORRER, PVC, SERIE NORMAL, ESGOTO PREDIAL, DN 50 MM, JUNTA ELÁSTICA, FORNECIDO E INSTALADO EM RAMAL DE DESCARGA OU RAMAL DE ESGOTO SANITÁRIO. AF_08/2022</v>
          </cell>
          <cell r="C3983" t="str">
            <v>UN</v>
          </cell>
          <cell r="D3983">
            <v>22.77</v>
          </cell>
          <cell r="E3983">
            <v>3.82</v>
          </cell>
          <cell r="F3983">
            <v>18.95</v>
          </cell>
          <cell r="G3983">
            <v>0</v>
          </cell>
        </row>
        <row r="3984">
          <cell r="A3984" t="str">
            <v>89755</v>
          </cell>
          <cell r="B3984" t="str">
            <v>LUVA, CPVC, SOLDÁVEL, DN 28MM, INSTALADO EM RAMAL DE DISTRIBUIÇÃO DE ÁGUA   FORNECIMENTO E INSTALAÇÃO. AF_06/2022</v>
          </cell>
          <cell r="C3984" t="str">
            <v>UN</v>
          </cell>
          <cell r="D3984">
            <v>14.54</v>
          </cell>
          <cell r="E3984">
            <v>4.09</v>
          </cell>
          <cell r="F3984">
            <v>10.45</v>
          </cell>
          <cell r="G3984">
            <v>0</v>
          </cell>
        </row>
        <row r="3985">
          <cell r="A3985" t="str">
            <v>89756</v>
          </cell>
          <cell r="B3985" t="str">
            <v>LUVA DE CORRER, CPVC, SOLDÁVEL, DN 28MM, INSTALADO EM RAMAL DE DISTRIBUIÇÃO DE ÁGUA   FORNECIMENTO E INSTALAÇÃO. AF_06/2022</v>
          </cell>
          <cell r="C3985" t="str">
            <v>UN</v>
          </cell>
          <cell r="D3985">
            <v>24.17</v>
          </cell>
          <cell r="E3985">
            <v>4.08</v>
          </cell>
          <cell r="F3985">
            <v>20.09</v>
          </cell>
          <cell r="G3985">
            <v>0</v>
          </cell>
        </row>
        <row r="3986">
          <cell r="A3986" t="str">
            <v>89757</v>
          </cell>
          <cell r="B3986" t="str">
            <v>UNIÃO, CPVC, SOLDÁVEL, DN 28MM, INSTALADO EM RAMAL DE DISTRIBUIÇÃO DE ÁGUA   FORNECIMENTO E INSTALAÇÃO. AF_06/2022</v>
          </cell>
          <cell r="C3986" t="str">
            <v>UN</v>
          </cell>
          <cell r="D3986">
            <v>31.13</v>
          </cell>
          <cell r="E3986">
            <v>4.08</v>
          </cell>
          <cell r="F3986">
            <v>27.05</v>
          </cell>
          <cell r="G3986">
            <v>0</v>
          </cell>
        </row>
        <row r="3987">
          <cell r="A3987" t="str">
            <v>89758</v>
          </cell>
          <cell r="B3987" t="str">
            <v>CONECTOR, CPVC, SOLDÁVEL, DN 28MM X 1 , INSTALADO EM RAMAL DE DISTRIBUIÇÃO DE ÁGUA   FORNECIMENTO E INSTALAÇÃO. AF_06/2022</v>
          </cell>
          <cell r="C3987" t="str">
            <v>UN</v>
          </cell>
          <cell r="D3987">
            <v>37.9</v>
          </cell>
          <cell r="E3987">
            <v>3.92</v>
          </cell>
          <cell r="F3987">
            <v>33.979999999999997</v>
          </cell>
          <cell r="G3987">
            <v>0</v>
          </cell>
        </row>
        <row r="3988">
          <cell r="A3988" t="str">
            <v>89759</v>
          </cell>
          <cell r="B3988" t="str">
            <v>BUCHA DE REDUÇÃO, CPVC, SOLDÁVEL, DN 28MM X 22MM, INSTALADO EM RAMAL DE DISTRIBUIÇÃO DE ÁGUA - FORNECIMENTO E INSTALAÇÃO. AF_06/2022</v>
          </cell>
          <cell r="C3988" t="str">
            <v>UN</v>
          </cell>
          <cell r="D3988">
            <v>12.36</v>
          </cell>
          <cell r="E3988">
            <v>3.77</v>
          </cell>
          <cell r="F3988">
            <v>8.59</v>
          </cell>
          <cell r="G3988">
            <v>0</v>
          </cell>
        </row>
        <row r="3989">
          <cell r="A3989" t="str">
            <v>89760</v>
          </cell>
          <cell r="B3989" t="str">
            <v>LUVA, CPVC, SOLDÁVEL, DN 35MM, INSTALADO EM RAMAL DE DISTRIBUIÇÃO DE ÁGUA - FORNECIMENTO E INSTALAÇÃO. AF_06/2022</v>
          </cell>
          <cell r="C3989" t="str">
            <v>UN</v>
          </cell>
          <cell r="D3989">
            <v>23.09</v>
          </cell>
          <cell r="E3989">
            <v>4.8</v>
          </cell>
          <cell r="F3989">
            <v>18.29</v>
          </cell>
          <cell r="G3989">
            <v>0</v>
          </cell>
        </row>
        <row r="3990">
          <cell r="A3990" t="str">
            <v>89761</v>
          </cell>
          <cell r="B3990" t="str">
            <v>LUVA DE CORRER, CPVC, SOLDÁVEL, DN 35MM, INSTALADO EM RAMAL DE DISTRIBUIÇÃO DE ÁGUA - FORNECIMENTO E INSTALAÇÃO. AF_06/2022</v>
          </cell>
          <cell r="C3990" t="str">
            <v>UN</v>
          </cell>
          <cell r="D3990">
            <v>32.18</v>
          </cell>
          <cell r="E3990">
            <v>4.8</v>
          </cell>
          <cell r="F3990">
            <v>27.38</v>
          </cell>
          <cell r="G3990">
            <v>0</v>
          </cell>
        </row>
        <row r="3991">
          <cell r="A3991" t="str">
            <v>89762</v>
          </cell>
          <cell r="B3991" t="str">
            <v>UNIÃO, CPVC, SOLDÁVEL, DN35MM, INSTALADO EM RAMAL DE DISTRIBUIÇÃO DE ÁGUA - FORNECIMENTO E INSTALAÇÃO. AF_06/2022</v>
          </cell>
          <cell r="C3991" t="str">
            <v>UN</v>
          </cell>
          <cell r="D3991">
            <v>45.19</v>
          </cell>
          <cell r="E3991">
            <v>4.79</v>
          </cell>
          <cell r="F3991">
            <v>40.4</v>
          </cell>
          <cell r="G3991">
            <v>0</v>
          </cell>
        </row>
        <row r="3992">
          <cell r="A3992" t="str">
            <v>89763</v>
          </cell>
          <cell r="B3992" t="str">
            <v>CONECTOR, CPVC, SOLDÁVEL, DN 35MM X 1 1/4 , INSTALADO EM RAMAL DE DISTRIBUIÇÃO DE ÁGUA - FORNECIMENTO E INSTALAÇÃO. AF_06/2022</v>
          </cell>
          <cell r="C3992" t="str">
            <v>UN</v>
          </cell>
          <cell r="D3992">
            <v>57.19</v>
          </cell>
          <cell r="E3992">
            <v>4.63</v>
          </cell>
          <cell r="F3992">
            <v>52.56</v>
          </cell>
          <cell r="G3992">
            <v>0</v>
          </cell>
        </row>
        <row r="3993">
          <cell r="A3993" t="str">
            <v>89764</v>
          </cell>
          <cell r="B3993" t="str">
            <v>BUCHA DE REDUÇÃO, CPVC, SOLDÁVEL, DN35MM X 28MM, INSTALADO EM RAMAL DE DISTRIBUIÇÃO DE ÁGUA - FORNECIMENTO E INSTALAÇÃO. AF_06/2022</v>
          </cell>
          <cell r="C3993" t="str">
            <v>UN</v>
          </cell>
          <cell r="D3993">
            <v>38.24</v>
          </cell>
          <cell r="E3993">
            <v>4.43</v>
          </cell>
          <cell r="F3993">
            <v>33.81</v>
          </cell>
          <cell r="G3993">
            <v>0</v>
          </cell>
        </row>
        <row r="3994">
          <cell r="A3994" t="str">
            <v>89765</v>
          </cell>
          <cell r="B3994" t="str">
            <v>TE, CPVC, SOLDÁVEL, DN 22MM, INSTALADO EM RAMAL DE DISTRIBUIÇÃO DE ÁGUA - FORNECIMENTO E INSTALAÇÃO. AF_06/2022</v>
          </cell>
          <cell r="C3994" t="str">
            <v>UN</v>
          </cell>
          <cell r="D3994">
            <v>18.09</v>
          </cell>
          <cell r="E3994">
            <v>6.92</v>
          </cell>
          <cell r="F3994">
            <v>11.17</v>
          </cell>
          <cell r="G3994">
            <v>0</v>
          </cell>
        </row>
        <row r="3995">
          <cell r="A3995" t="str">
            <v>89767</v>
          </cell>
          <cell r="B3995" t="str">
            <v>TÊ MISTURADOR, CPVC, SOLDÁVEL, DN 22MM, INSTALADO EM RAMAL DE DISTRIBUIÇÃO DE ÁGUA - FORNECIMENTO E INSTALAÇÃO. AF_06/2022</v>
          </cell>
          <cell r="C3995" t="str">
            <v>UN</v>
          </cell>
          <cell r="D3995">
            <v>22.41</v>
          </cell>
          <cell r="E3995">
            <v>6.91</v>
          </cell>
          <cell r="F3995">
            <v>15.5</v>
          </cell>
          <cell r="G3995">
            <v>0</v>
          </cell>
        </row>
        <row r="3996">
          <cell r="A3996" t="str">
            <v>89768</v>
          </cell>
          <cell r="B3996" t="str">
            <v>TÊ, CPVC, SOLDÁVEL, DN 28MM, INSTALADO EM RAMAL DE DISTRIBUIÇÃO DE ÁGUA - FORNECIMENTO E INSTALAÇÃO. AF_06/2022</v>
          </cell>
          <cell r="C3996" t="str">
            <v>UN</v>
          </cell>
          <cell r="D3996">
            <v>26.13</v>
          </cell>
          <cell r="E3996">
            <v>8.17</v>
          </cell>
          <cell r="F3996">
            <v>17.96</v>
          </cell>
          <cell r="G3996">
            <v>0</v>
          </cell>
        </row>
        <row r="3997">
          <cell r="A3997" t="str">
            <v>89769</v>
          </cell>
          <cell r="B3997" t="str">
            <v>TÊ, CPVC, SOLDÁVEL, DN35MM, INSTALADO EM RAMAL DE DISTRIBUIÇÃO DE ÁGUA - FORNECIMENTO E INSTALAÇÃO. AF_06/2022</v>
          </cell>
          <cell r="C3997" t="str">
            <v>UN</v>
          </cell>
          <cell r="D3997">
            <v>57.29</v>
          </cell>
          <cell r="E3997">
            <v>9.6199999999999992</v>
          </cell>
          <cell r="F3997">
            <v>47.67</v>
          </cell>
          <cell r="G3997">
            <v>0</v>
          </cell>
        </row>
        <row r="3998">
          <cell r="A3998" t="str">
            <v>89772</v>
          </cell>
          <cell r="B3998" t="str">
            <v>TUBO, CPVC, SOLDÁVEL, DN 54MM, INSTALADO EM PRUMADA DE ÁGUA   FORNECIMENTO E INSTALAÇÃO. AF_06/2022</v>
          </cell>
          <cell r="C3998" t="str">
            <v>M</v>
          </cell>
          <cell r="D3998">
            <v>90.22</v>
          </cell>
          <cell r="E3998">
            <v>1.5</v>
          </cell>
          <cell r="F3998">
            <v>88.72</v>
          </cell>
          <cell r="G3998">
            <v>0</v>
          </cell>
        </row>
        <row r="3999">
          <cell r="A3999" t="str">
            <v>89774</v>
          </cell>
          <cell r="B3999" t="str">
            <v>LUVA SIMPLES, PVC, SERIE NORMAL, ESGOTO PREDIAL, DN 75 MM, JUNTA ELÁSTICA, FORNECIDO E INSTALADO EM RAMAL DE DESCARGA OU RAMAL DE ESGOTO SANITÁRIO. AF_08/2022</v>
          </cell>
          <cell r="C3999" t="str">
            <v>UN</v>
          </cell>
          <cell r="D3999">
            <v>16.920000000000002</v>
          </cell>
          <cell r="E3999">
            <v>4.58</v>
          </cell>
          <cell r="F3999">
            <v>12.34</v>
          </cell>
          <cell r="G3999">
            <v>0</v>
          </cell>
        </row>
        <row r="4000">
          <cell r="A4000" t="str">
            <v>89776</v>
          </cell>
          <cell r="B4000" t="str">
            <v>LUVA DE CORRER, PVC, SERIE NORMAL, ESGOTO PREDIAL, DN 75 MM, JUNTA ELÁSTICA, FORNECIDO E INSTALADO EM RAMAL DE DESCARGA OU RAMAL DE ESGOTO SANITÁRIO. AF_08/2022</v>
          </cell>
          <cell r="C4000" t="str">
            <v>UN</v>
          </cell>
          <cell r="D4000">
            <v>27.6</v>
          </cell>
          <cell r="E4000">
            <v>4.57</v>
          </cell>
          <cell r="F4000">
            <v>23.03</v>
          </cell>
          <cell r="G4000">
            <v>0</v>
          </cell>
        </row>
        <row r="4001">
          <cell r="A4001" t="str">
            <v>89777</v>
          </cell>
          <cell r="B4001" t="str">
            <v>JOELHO 90 GRAUS, CPVC, SOLDÁVEL, DN 35MM, INSTALADO EM PRUMADA DE ÁGUA   FORNECIMENTO E INSTALAÇÃO. AF_06/2022</v>
          </cell>
          <cell r="C4001" t="str">
            <v>UN</v>
          </cell>
          <cell r="D4001">
            <v>26.73</v>
          </cell>
          <cell r="E4001">
            <v>3.86</v>
          </cell>
          <cell r="F4001">
            <v>22.87</v>
          </cell>
          <cell r="G4001">
            <v>0</v>
          </cell>
        </row>
        <row r="4002">
          <cell r="A4002" t="str">
            <v>89778</v>
          </cell>
          <cell r="B4002" t="str">
            <v>LUVA SIMPLES, PVC, SERIE NORMAL, ESGOTO PREDIAL, DN 100 MM, JUNTA ELÁSTICA, FORNECIDO E INSTALADO EM RAMAL DE DESCARGA OU RAMAL DE ESGOTO SANITÁRIO. AF_08/2022</v>
          </cell>
          <cell r="C4002" t="str">
            <v>UN</v>
          </cell>
          <cell r="D4002">
            <v>19.350000000000001</v>
          </cell>
          <cell r="E4002">
            <v>5.34</v>
          </cell>
          <cell r="F4002">
            <v>14.01</v>
          </cell>
          <cell r="G4002">
            <v>0</v>
          </cell>
        </row>
        <row r="4003">
          <cell r="A4003" t="str">
            <v>89779</v>
          </cell>
          <cell r="B4003" t="str">
            <v>LUVA DE CORRER, PVC, SERIE NORMAL, ESGOTO PREDIAL, DN 100 MM, JUNTA ELÁSTICA, FORNECIDO E INSTALADO EM RAMAL DE DESCARGA OU RAMAL DE ESGOTO SANITÁRIO. AF_08/2022</v>
          </cell>
          <cell r="C4003" t="str">
            <v>UN</v>
          </cell>
          <cell r="D4003">
            <v>37.68</v>
          </cell>
          <cell r="E4003">
            <v>5.33</v>
          </cell>
          <cell r="F4003">
            <v>32.35</v>
          </cell>
          <cell r="G4003">
            <v>0</v>
          </cell>
        </row>
        <row r="4004">
          <cell r="A4004" t="str">
            <v>89780</v>
          </cell>
          <cell r="B4004" t="str">
            <v>JOELHO 45 GRAUS, CPVC, SOLDÁVEL, DN 35MM, INSTALADO EM PRUMADA DE ÁGUA - FORNECIMENTO E INSTALAÇÃO. AF_06/2022</v>
          </cell>
          <cell r="C4004" t="str">
            <v>UN</v>
          </cell>
          <cell r="D4004">
            <v>25.08</v>
          </cell>
          <cell r="E4004">
            <v>3.86</v>
          </cell>
          <cell r="F4004">
            <v>21.22</v>
          </cell>
          <cell r="G4004">
            <v>0</v>
          </cell>
        </row>
        <row r="4005">
          <cell r="A4005" t="str">
            <v>89781</v>
          </cell>
          <cell r="B4005" t="str">
            <v>JOELHO 90 GRAUS, CPVC, SOLDÁVEL, DN 42MM, INSTALADO EM PRUMADA DE ÁGUA   FORNECIMENTO E INSTALAÇÃO. AF_06/2022</v>
          </cell>
          <cell r="C4005" t="str">
            <v>UN</v>
          </cell>
          <cell r="D4005">
            <v>37.68</v>
          </cell>
          <cell r="E4005">
            <v>4.54</v>
          </cell>
          <cell r="F4005">
            <v>33.14</v>
          </cell>
          <cell r="G4005">
            <v>0</v>
          </cell>
        </row>
        <row r="4006">
          <cell r="A4006" t="str">
            <v>89782</v>
          </cell>
          <cell r="B4006" t="str">
            <v>TE, PVC, SERIE NORMAL, ESGOTO PREDIAL, DN 40 X 40 MM, JUNTA SOLDÁVEL, FORNECIDO E INSTALADO EM RAMAL DE DESCARGA OU RAMAL DE ESGOTO SANITÁRIO. AF_08/2022</v>
          </cell>
          <cell r="C4006" t="str">
            <v>UN</v>
          </cell>
          <cell r="D4006">
            <v>15.95</v>
          </cell>
          <cell r="E4006">
            <v>7.04</v>
          </cell>
          <cell r="F4006">
            <v>8.91</v>
          </cell>
          <cell r="G4006">
            <v>0</v>
          </cell>
        </row>
        <row r="4007">
          <cell r="A4007" t="str">
            <v>89783</v>
          </cell>
          <cell r="B4007" t="str">
            <v>JUNÇÃO SIMPLES, PVC, SERIE NORMAL, ESGOTO PREDIAL, DN 40 MM, JUNTA SOLDÁVEL, FORNECIDO E INSTALADO EM RAMAL DE DESCARGA OU RAMAL DE ESGOTO SANITÁRIO. AF_08/2022</v>
          </cell>
          <cell r="C4007" t="str">
            <v>UN</v>
          </cell>
          <cell r="D4007">
            <v>16.07</v>
          </cell>
          <cell r="E4007">
            <v>7.04</v>
          </cell>
          <cell r="F4007">
            <v>9.0299999999999994</v>
          </cell>
          <cell r="G4007">
            <v>0</v>
          </cell>
        </row>
        <row r="4008">
          <cell r="A4008" t="str">
            <v>89784</v>
          </cell>
          <cell r="B4008" t="str">
            <v>TE, PVC, SERIE NORMAL, ESGOTO PREDIAL, DN 50 X 50 MM, JUNTA ELÁSTICA, FORNECIDO E INSTALADO EM RAMAL DE DESCARGA OU RAMAL DE ESGOTO SANITÁRIO. AF_08/2022</v>
          </cell>
          <cell r="C4008" t="str">
            <v>UN</v>
          </cell>
          <cell r="D4008">
            <v>25.8</v>
          </cell>
          <cell r="E4008">
            <v>7.66</v>
          </cell>
          <cell r="F4008">
            <v>18.14</v>
          </cell>
          <cell r="G4008">
            <v>0</v>
          </cell>
        </row>
        <row r="4009">
          <cell r="A4009" t="str">
            <v>89785</v>
          </cell>
          <cell r="B4009" t="str">
            <v>JUNÇÃO SIMPLES, PVC, SERIE NORMAL, ESGOTO PREDIAL, DN 50 X 50 MM, JUNTA ELÁSTICA, FORNECIDO E INSTALADO EM RAMAL DE DESCARGA OU RAMAL DE ESGOTO SANITÁRIO. AF_08/2022</v>
          </cell>
          <cell r="C4009" t="str">
            <v>UN</v>
          </cell>
          <cell r="D4009">
            <v>28.48</v>
          </cell>
          <cell r="E4009">
            <v>7.66</v>
          </cell>
          <cell r="F4009">
            <v>20.82</v>
          </cell>
          <cell r="G4009">
            <v>0</v>
          </cell>
        </row>
        <row r="4010">
          <cell r="A4010" t="str">
            <v>89786</v>
          </cell>
          <cell r="B4010" t="str">
            <v>TE, PVC, SERIE NORMAL, ESGOTO PREDIAL, DN 75 X 75 MM, JUNTA ELÁSTICA, FORNECIDO E INSTALADO EM RAMAL DE DESCARGA OU RAMAL DE ESGOTO SANITÁRIO. AF_08/2022</v>
          </cell>
          <cell r="C4010" t="str">
            <v>UN</v>
          </cell>
          <cell r="D4010">
            <v>41.8</v>
          </cell>
          <cell r="E4010">
            <v>9.17</v>
          </cell>
          <cell r="F4010">
            <v>32.630000000000003</v>
          </cell>
          <cell r="G4010">
            <v>0</v>
          </cell>
        </row>
        <row r="4011">
          <cell r="A4011" t="str">
            <v>89787</v>
          </cell>
          <cell r="B4011" t="str">
            <v>JOELHO 45 GRAUS, CPVC, SOLDÁVEL, DN 42MM, INSTALADO EM PRUMADA DE ÁGUA   FORNECIMENTO E INSTALAÇÃO. AF_06/2022</v>
          </cell>
          <cell r="C4011" t="str">
            <v>UN</v>
          </cell>
          <cell r="D4011">
            <v>37.28</v>
          </cell>
          <cell r="E4011">
            <v>4.54</v>
          </cell>
          <cell r="F4011">
            <v>32.74</v>
          </cell>
          <cell r="G4011">
            <v>0</v>
          </cell>
        </row>
        <row r="4012">
          <cell r="A4012" t="str">
            <v>89788</v>
          </cell>
          <cell r="B4012" t="str">
            <v>JOELHO 90 GRAUS, CPVC, SOLDÁVEL, DN 54MM, INSTALADO EM PRUMADA DE ÁGUA   FORNECIMENTO E INSTALAÇÃO. AF_06/2022</v>
          </cell>
          <cell r="C4012" t="str">
            <v>UN</v>
          </cell>
          <cell r="D4012">
            <v>80.88</v>
          </cell>
          <cell r="E4012">
            <v>5.67</v>
          </cell>
          <cell r="F4012">
            <v>75.209999999999994</v>
          </cell>
          <cell r="G4012">
            <v>0</v>
          </cell>
        </row>
        <row r="4013">
          <cell r="A4013" t="str">
            <v>89789</v>
          </cell>
          <cell r="B4013" t="str">
            <v>JOELHO 45 GRAUS, CPVC, SOLDÁVEL, DN 54MM, INSTALADO EM PRUMADA DE ÁGUA   FORNECIMENTO E INSTALAÇÃO. AF_06/2022</v>
          </cell>
          <cell r="C4013" t="str">
            <v>UN</v>
          </cell>
          <cell r="D4013">
            <v>68.84</v>
          </cell>
          <cell r="E4013">
            <v>5.67</v>
          </cell>
          <cell r="F4013">
            <v>63.17</v>
          </cell>
          <cell r="G4013">
            <v>0</v>
          </cell>
        </row>
        <row r="4014">
          <cell r="A4014" t="str">
            <v>89790</v>
          </cell>
          <cell r="B4014" t="str">
            <v>JOELHO 90 GRAUS, CPVC, SOLDÁVEL, DN 73MM, INSTALADO EM PRUMADA DE ÁGUA   FORNECIMENTO E INSTALAÇÃO. AF_06/2022</v>
          </cell>
          <cell r="C4014" t="str">
            <v>UN</v>
          </cell>
          <cell r="D4014">
            <v>160.69999999999999</v>
          </cell>
          <cell r="E4014">
            <v>7.48</v>
          </cell>
          <cell r="F4014">
            <v>153.22</v>
          </cell>
          <cell r="G4014">
            <v>0</v>
          </cell>
        </row>
        <row r="4015">
          <cell r="A4015" t="str">
            <v>89791</v>
          </cell>
          <cell r="B4015" t="str">
            <v>JOELHO 45 GRAUS, CPVC, SOLDÁVEL, DN 73MM, INSTALADO EM PRUMADA DE ÁGUA   FORNECIMENTO E INSTALAÇÃO. AF_06/2022</v>
          </cell>
          <cell r="C4015" t="str">
            <v>UN</v>
          </cell>
          <cell r="D4015">
            <v>155.25</v>
          </cell>
          <cell r="E4015">
            <v>7.48</v>
          </cell>
          <cell r="F4015">
            <v>147.77000000000001</v>
          </cell>
          <cell r="G4015">
            <v>0</v>
          </cell>
        </row>
        <row r="4016">
          <cell r="A4016" t="str">
            <v>89792</v>
          </cell>
          <cell r="B4016" t="str">
            <v>JOELHO 90 GRAUS, CPVC, SOLDÁVEL, DN 89MM, INSTALADO EM PRUMADA DE ÁGUA   FORNECIMENTO E INSTALAÇÃO. AF_06/2022</v>
          </cell>
          <cell r="C4016" t="str">
            <v>UN</v>
          </cell>
          <cell r="D4016">
            <v>190.49</v>
          </cell>
          <cell r="E4016">
            <v>9</v>
          </cell>
          <cell r="F4016">
            <v>181.49</v>
          </cell>
          <cell r="G4016">
            <v>0</v>
          </cell>
        </row>
        <row r="4017">
          <cell r="A4017" t="str">
            <v>89793</v>
          </cell>
          <cell r="B4017" t="str">
            <v>JOELHO 45 GRAUS, CPVC, SOLDÁVEL, DN 89MM, INSTALADO EM PRUMADA DE ÁGUA   FORNECIMENTO E INSTALAÇÃO. AF_06/2022</v>
          </cell>
          <cell r="C4017" t="str">
            <v>UN</v>
          </cell>
          <cell r="D4017">
            <v>224.4</v>
          </cell>
          <cell r="E4017">
            <v>9</v>
          </cell>
          <cell r="F4017">
            <v>215.4</v>
          </cell>
          <cell r="G4017">
            <v>0</v>
          </cell>
        </row>
        <row r="4018">
          <cell r="A4018" t="str">
            <v>89794</v>
          </cell>
          <cell r="B4018" t="str">
            <v>LUVA, CPVC, SOLDÁVEL, DN 35MM, INSTALADO EM PRUMADA DE ÁGUA   FORNECIMENTO E INSTALAÇÃO. AF_06/2022</v>
          </cell>
          <cell r="C4018" t="str">
            <v>UN</v>
          </cell>
          <cell r="D4018">
            <v>20.36</v>
          </cell>
          <cell r="E4018">
            <v>2.59</v>
          </cell>
          <cell r="F4018">
            <v>17.77</v>
          </cell>
          <cell r="G4018">
            <v>0</v>
          </cell>
        </row>
        <row r="4019">
          <cell r="A4019" t="str">
            <v>89795</v>
          </cell>
          <cell r="B4019" t="str">
            <v>JUNÇÃO SIMPLES, PVC, SERIE NORMAL, ESGOTO PREDIAL, DN 75 X 75 MM, JUNTA ELÁSTICA, FORNECIDO E INSTALADO EM RAMAL DE DESCARGA OU RAMAL DE ESGOTO SANITÁRIO. AF_08/2022</v>
          </cell>
          <cell r="C4019" t="str">
            <v>UN</v>
          </cell>
          <cell r="D4019">
            <v>44.17</v>
          </cell>
          <cell r="E4019">
            <v>9.17</v>
          </cell>
          <cell r="F4019">
            <v>35</v>
          </cell>
          <cell r="G4019">
            <v>0</v>
          </cell>
        </row>
        <row r="4020">
          <cell r="A4020" t="str">
            <v>89796</v>
          </cell>
          <cell r="B4020" t="str">
            <v>TE, PVC, SERIE NORMAL, ESGOTO PREDIAL, DN 100 X 100 MM, JUNTA ELÁSTICA, FORNECIDO E INSTALADO EM RAMAL DE DESCARGA OU RAMAL DE ESGOTO SANITÁRIO. AF_08/2022</v>
          </cell>
          <cell r="C4020" t="str">
            <v>UN</v>
          </cell>
          <cell r="D4020">
            <v>46.46</v>
          </cell>
          <cell r="E4020">
            <v>10.69</v>
          </cell>
          <cell r="F4020">
            <v>35.770000000000003</v>
          </cell>
          <cell r="G4020">
            <v>0</v>
          </cell>
        </row>
        <row r="4021">
          <cell r="A4021" t="str">
            <v>89797</v>
          </cell>
          <cell r="B4021" t="str">
            <v>JUNÇÃO SIMPLES, PVC, SERIE NORMAL, ESGOTO PREDIAL, DN 100 X 100 MM, JUNTA ELÁSTICA, FORNECIDO E INSTALADO EM RAMAL DE DESCARGA OU RAMAL DE ESGOTO SANITÁRIO. AF_08/2022</v>
          </cell>
          <cell r="C4021" t="str">
            <v>UN</v>
          </cell>
          <cell r="D4021">
            <v>55.65</v>
          </cell>
          <cell r="E4021">
            <v>10.68</v>
          </cell>
          <cell r="F4021">
            <v>44.97</v>
          </cell>
          <cell r="G4021">
            <v>0</v>
          </cell>
        </row>
        <row r="4022">
          <cell r="A4022" t="str">
            <v>89801</v>
          </cell>
          <cell r="B4022" t="str">
            <v>JOELHO 90 GRAUS, PVC, SERIE NORMAL, ESGOTO PREDIAL, DN 50 MM, JUNTA ELÁSTICA, FORNECIDO E INSTALADO EM PRUMADA DE ESGOTO SANITÁRIO OU VENTILAÇÃO. AF_08/2022</v>
          </cell>
          <cell r="C4022" t="str">
            <v>UN</v>
          </cell>
          <cell r="D4022">
            <v>10.42</v>
          </cell>
          <cell r="E4022">
            <v>1.41</v>
          </cell>
          <cell r="F4022">
            <v>9.01</v>
          </cell>
          <cell r="G4022">
            <v>0</v>
          </cell>
        </row>
        <row r="4023">
          <cell r="A4023" t="str">
            <v>89802</v>
          </cell>
          <cell r="B4023" t="str">
            <v>JOELHO 45 GRAUS, PVC, SERIE NORMAL, ESGOTO PREDIAL, DN 50 MM, JUNTA ELÁSTICA, FORNECIDO E INSTALADO EM PRUMADA DE ESGOTO SANITÁRIO OU VENTILAÇÃO. AF_08/2022</v>
          </cell>
          <cell r="C4023" t="str">
            <v>UN</v>
          </cell>
          <cell r="D4023">
            <v>11.26</v>
          </cell>
          <cell r="E4023">
            <v>1.41</v>
          </cell>
          <cell r="F4023">
            <v>9.85</v>
          </cell>
          <cell r="G4023">
            <v>0</v>
          </cell>
        </row>
        <row r="4024">
          <cell r="A4024" t="str">
            <v>89803</v>
          </cell>
          <cell r="B4024" t="str">
            <v>CURVA CURTA 90 GRAUS, PVC, SERIE NORMAL, ESGOTO PREDIAL, DN 50 MM, JUNTA ELÁSTICA, FORNECIDO E INSTALADO EM PRUMADA DE ESGOTO SANITÁRIO OU VENTILAÇÃO. AF_08/2022</v>
          </cell>
          <cell r="C4024" t="str">
            <v>UN</v>
          </cell>
          <cell r="D4024">
            <v>20.09</v>
          </cell>
          <cell r="E4024">
            <v>1.41</v>
          </cell>
          <cell r="F4024">
            <v>18.68</v>
          </cell>
          <cell r="G4024">
            <v>0</v>
          </cell>
        </row>
        <row r="4025">
          <cell r="A4025" t="str">
            <v>89804</v>
          </cell>
          <cell r="B4025" t="str">
            <v>CURVA LONGA 90 GRAUS, PVC, SERIE NORMAL, ESGOTO PREDIAL, DN 50 MM, JUNTA ELÁSTICA, FORNECIDO E INSTALADO EM PRUMADA DE ESGOTO SANITÁRIO OU VENTILAÇÃO. AF_08/2022</v>
          </cell>
          <cell r="C4025" t="str">
            <v>UN</v>
          </cell>
          <cell r="D4025">
            <v>22.59</v>
          </cell>
          <cell r="E4025">
            <v>1.41</v>
          </cell>
          <cell r="F4025">
            <v>21.18</v>
          </cell>
          <cell r="G4025">
            <v>0</v>
          </cell>
        </row>
        <row r="4026">
          <cell r="A4026" t="str">
            <v>89805</v>
          </cell>
          <cell r="B4026" t="str">
            <v>JOELHO 90 GRAUS, PVC, SERIE NORMAL, ESGOTO PREDIAL, DN 75 MM, JUNTA ELÁSTICA, FORNECIDO E INSTALADO EM PRUMADA DE ESGOTO SANITÁRIO OU VENTILAÇÃO. AF_08/2022</v>
          </cell>
          <cell r="C4026" t="str">
            <v>UN</v>
          </cell>
          <cell r="D4026">
            <v>22.07</v>
          </cell>
          <cell r="E4026">
            <v>5.24</v>
          </cell>
          <cell r="F4026">
            <v>16.829999999999998</v>
          </cell>
          <cell r="G4026">
            <v>0</v>
          </cell>
        </row>
        <row r="4027">
          <cell r="A4027" t="str">
            <v>89806</v>
          </cell>
          <cell r="B4027" t="str">
            <v>JOELHO 45 GRAUS, PVC, SERIE NORMAL, ESGOTO PREDIAL, DN 75 MM, JUNTA ELÁSTICA, FORNECIDO E INSTALADO EM PRUMADA DE ESGOTO SANITÁRIO OU VENTILAÇÃO. AF_08/2022</v>
          </cell>
          <cell r="C4027" t="str">
            <v>UN</v>
          </cell>
          <cell r="D4027">
            <v>23.18</v>
          </cell>
          <cell r="E4027">
            <v>5.24</v>
          </cell>
          <cell r="F4027">
            <v>17.940000000000001</v>
          </cell>
          <cell r="G4027">
            <v>0</v>
          </cell>
        </row>
        <row r="4028">
          <cell r="A4028" t="str">
            <v>89807</v>
          </cell>
          <cell r="B4028" t="str">
            <v>CURVA CURTA 90 GRAUS, PVC, SERIE NORMAL, ESGOTO PREDIAL, DN 75 MM, JUNTA ELÁSTICA, FORNECIDO E INSTALADO EM PRUMADA DE ESGOTO SANITÁRIO OU VENTILAÇÃO. AF_08/2022</v>
          </cell>
          <cell r="C4028" t="str">
            <v>UN</v>
          </cell>
          <cell r="D4028">
            <v>41.58</v>
          </cell>
          <cell r="E4028">
            <v>5.23</v>
          </cell>
          <cell r="F4028">
            <v>36.35</v>
          </cell>
          <cell r="G4028">
            <v>0</v>
          </cell>
        </row>
        <row r="4029">
          <cell r="A4029" t="str">
            <v>89808</v>
          </cell>
          <cell r="B4029" t="str">
            <v>CURVA LONGA 90 GRAUS, PVC, SERIE NORMAL, ESGOTO PREDIAL, DN 75 MM, JUNTA ELÁSTICA, FORNECIDO E INSTALADO EM PRUMADA DE ESGOTO SANITÁRIO OU VENTILAÇÃO. AF_08/2022</v>
          </cell>
          <cell r="C4029" t="str">
            <v>UN</v>
          </cell>
          <cell r="D4029">
            <v>65.11</v>
          </cell>
          <cell r="E4029">
            <v>5.22</v>
          </cell>
          <cell r="F4029">
            <v>59.89</v>
          </cell>
          <cell r="G4029">
            <v>0</v>
          </cell>
        </row>
        <row r="4030">
          <cell r="A4030" t="str">
            <v>89809</v>
          </cell>
          <cell r="B4030" t="str">
            <v>JOELHO 90 GRAUS, PVC, SERIE NORMAL, ESGOTO PREDIAL, DN 100 MM, JUNTA ELÁSTICA, FORNECIDO E INSTALADO EM PRUMADA DE ESGOTO SANITÁRIO OU VENTILAÇÃO. AF_08/2022</v>
          </cell>
          <cell r="C4030" t="str">
            <v>UN</v>
          </cell>
          <cell r="D4030">
            <v>30.63</v>
          </cell>
          <cell r="E4030">
            <v>9.0399999999999991</v>
          </cell>
          <cell r="F4030">
            <v>21.59</v>
          </cell>
          <cell r="G4030">
            <v>0</v>
          </cell>
        </row>
        <row r="4031">
          <cell r="A4031" t="str">
            <v>89810</v>
          </cell>
          <cell r="B4031" t="str">
            <v>JOELHO 45 GRAUS, PVC, SERIE NORMAL, ESGOTO PREDIAL, DN 100 MM, JUNTA ELÁSTICA, FORNECIDO E INSTALADO EM PRUMADA DE ESGOTO SANITÁRIO OU VENTILAÇÃO. AF_08/2022</v>
          </cell>
          <cell r="C4031" t="str">
            <v>UN</v>
          </cell>
          <cell r="D4031">
            <v>31.58</v>
          </cell>
          <cell r="E4031">
            <v>9.0399999999999991</v>
          </cell>
          <cell r="F4031">
            <v>22.54</v>
          </cell>
          <cell r="G4031">
            <v>0</v>
          </cell>
        </row>
        <row r="4032">
          <cell r="A4032" t="str">
            <v>89811</v>
          </cell>
          <cell r="B4032" t="str">
            <v>CURVA CURTA 90 GRAUS, PVC, SERIE NORMAL, ESGOTO PREDIAL, DN 100 MM, JUNTA ELÁSTICA, FORNECIDO E INSTALADO EM PRUMADA DE ESGOTO SANITÁRIO OU VENTILAÇÃO. AF_08/2022</v>
          </cell>
          <cell r="C4032" t="str">
            <v>UN</v>
          </cell>
          <cell r="D4032">
            <v>47.82</v>
          </cell>
          <cell r="E4032">
            <v>9.0299999999999994</v>
          </cell>
          <cell r="F4032">
            <v>38.79</v>
          </cell>
          <cell r="G4032">
            <v>0</v>
          </cell>
        </row>
        <row r="4033">
          <cell r="A4033" t="str">
            <v>89812</v>
          </cell>
          <cell r="B4033" t="str">
            <v>CURVA LONGA 90 GRAUS, PVC, SERIE NORMAL, ESGOTO PREDIAL, DN 100 MM, JUNTA ELÁSTICA, FORNECIDO E INSTALADO EM PRUMADA DE ESGOTO SANITÁRIO OU VENTILAÇÃO. AF_08/2022</v>
          </cell>
          <cell r="C4033" t="str">
            <v>UN</v>
          </cell>
          <cell r="D4033">
            <v>87.87</v>
          </cell>
          <cell r="E4033">
            <v>9.0299999999999994</v>
          </cell>
          <cell r="F4033">
            <v>78.84</v>
          </cell>
          <cell r="G4033">
            <v>0</v>
          </cell>
        </row>
        <row r="4034">
          <cell r="A4034" t="str">
            <v>89813</v>
          </cell>
          <cell r="B4034" t="str">
            <v>LUVA SIMPLES, PVC, SERIE NORMAL, ESGOTO PREDIAL, DN 50 MM, JUNTA ELÁSTICA, FORNECIDO E INSTALADO EM PRUMADA DE ESGOTO SANITÁRIO OU VENTILAÇÃO. AF_08/2022</v>
          </cell>
          <cell r="C4034" t="str">
            <v>UN</v>
          </cell>
          <cell r="D4034">
            <v>6.45</v>
          </cell>
          <cell r="E4034">
            <v>0.93</v>
          </cell>
          <cell r="F4034">
            <v>5.52</v>
          </cell>
          <cell r="G4034">
            <v>0</v>
          </cell>
        </row>
        <row r="4035">
          <cell r="A4035" t="str">
            <v>89814</v>
          </cell>
          <cell r="B4035" t="str">
            <v>LUVA DE CORRER, PVC, SERIE NORMAL, ESGOTO PREDIAL, DN 50 MM, JUNTA ELÁSTICA, FORNECIDO E INSTALADO EM PRUMADA DE ESGOTO SANITÁRIO OU VENTILAÇÃO. AF_08/2022</v>
          </cell>
          <cell r="C4035" t="str">
            <v>UN</v>
          </cell>
          <cell r="D4035">
            <v>19.22</v>
          </cell>
          <cell r="E4035">
            <v>0.92</v>
          </cell>
          <cell r="F4035">
            <v>18.3</v>
          </cell>
          <cell r="G4035">
            <v>0</v>
          </cell>
        </row>
        <row r="4036">
          <cell r="A4036" t="str">
            <v>89815</v>
          </cell>
          <cell r="B4036" t="str">
            <v>LUVA DE CORRER, CPVC, SOLDÁVEL, DN 35MM, INSTALADO EM PRUMADA DE ÁGUA   FORNECIMENTO E INSTALAÇÃO. AF_06/2022</v>
          </cell>
          <cell r="C4036" t="str">
            <v>UN</v>
          </cell>
          <cell r="D4036">
            <v>29.45</v>
          </cell>
          <cell r="E4036">
            <v>2.59</v>
          </cell>
          <cell r="F4036">
            <v>26.86</v>
          </cell>
          <cell r="G4036">
            <v>0</v>
          </cell>
        </row>
        <row r="4037">
          <cell r="A4037" t="str">
            <v>89816</v>
          </cell>
          <cell r="B4037" t="str">
            <v>UNIÃO, CPVC, SOLDÁVEL, DN35MM, INSTALADO EM PRUMADA DE ÁGUA   FORNECIMENTO E INSTALAÇÃO. AF_06/2022</v>
          </cell>
          <cell r="C4037" t="str">
            <v>UN</v>
          </cell>
          <cell r="D4037">
            <v>42.46</v>
          </cell>
          <cell r="E4037">
            <v>2.59</v>
          </cell>
          <cell r="F4037">
            <v>39.869999999999997</v>
          </cell>
          <cell r="G4037">
            <v>0</v>
          </cell>
        </row>
        <row r="4038">
          <cell r="A4038" t="str">
            <v>89817</v>
          </cell>
          <cell r="B4038" t="str">
            <v>LUVA SIMPLES, PVC, SERIE NORMAL, ESGOTO PREDIAL, DN 75 MM, JUNTA ELÁSTICA, FORNECIDO E INSTALADO EM PRUMADA DE ESGOTO SANITÁRIO OU VENTILAÇÃO. AF_08/2022</v>
          </cell>
          <cell r="C4038" t="str">
            <v>UN</v>
          </cell>
          <cell r="D4038">
            <v>15.52</v>
          </cell>
          <cell r="E4038">
            <v>3.48</v>
          </cell>
          <cell r="F4038">
            <v>12.04</v>
          </cell>
          <cell r="G4038">
            <v>0</v>
          </cell>
        </row>
        <row r="4039">
          <cell r="A4039" t="str">
            <v>89818</v>
          </cell>
          <cell r="B4039" t="str">
            <v>CONECTOR, CPVC, SOLDÁVEL, DN 35MM X 1 1/4 , INSTALADO EM PRUMADA DE ÁGUA   FORNECIMENTO E INSTALAÇÃO. AF_06/2022</v>
          </cell>
          <cell r="C4039" t="str">
            <v>UN</v>
          </cell>
          <cell r="D4039">
            <v>54.53</v>
          </cell>
          <cell r="E4039">
            <v>2.48</v>
          </cell>
          <cell r="F4039">
            <v>52.05</v>
          </cell>
          <cell r="G4039">
            <v>0</v>
          </cell>
        </row>
        <row r="4040">
          <cell r="A4040" t="str">
            <v>89819</v>
          </cell>
          <cell r="B4040" t="str">
            <v>LUVA DE CORRER, PVC, SERIE NORMAL, ESGOTO PREDIAL, DN 75 MM, JUNTA ELÁSTICA, FORNECIDO E INSTALADO EM PRUMADA DE ESGOTO SANITÁRIO OU VENTILAÇÃO. AF_08/2022</v>
          </cell>
          <cell r="C4040" t="str">
            <v>UN</v>
          </cell>
          <cell r="D4040">
            <v>26.25</v>
          </cell>
          <cell r="E4040">
            <v>3.48</v>
          </cell>
          <cell r="F4040">
            <v>22.77</v>
          </cell>
          <cell r="G4040">
            <v>0</v>
          </cell>
        </row>
        <row r="4041">
          <cell r="A4041" t="str">
            <v>89821</v>
          </cell>
          <cell r="B4041" t="str">
            <v>LUVA SIMPLES, PVC, SERIE NORMAL, ESGOTO PREDIAL, DN 100 MM, JUNTA ELÁSTICA, FORNECIDO E INSTALADO EM PRUMADA DE ESGOTO SANITÁRIO OU VENTILAÇÃO. AF_08/2022</v>
          </cell>
          <cell r="C4041" t="str">
            <v>UN</v>
          </cell>
          <cell r="D4041">
            <v>20.190000000000001</v>
          </cell>
          <cell r="E4041">
            <v>6.03</v>
          </cell>
          <cell r="F4041">
            <v>14.16</v>
          </cell>
          <cell r="G4041">
            <v>0</v>
          </cell>
        </row>
        <row r="4042">
          <cell r="A4042" t="str">
            <v>89822</v>
          </cell>
          <cell r="B4042" t="str">
            <v>LUVA, CPVC, SOLDÁVEL, DN 42MM, INSTALADO EM PRUMADA DE ÁGUA   FORNECIMENTO E INSTALAÇÃO. AF_06/2022</v>
          </cell>
          <cell r="C4042" t="str">
            <v>UN</v>
          </cell>
          <cell r="D4042">
            <v>26.55</v>
          </cell>
          <cell r="E4042">
            <v>3.01</v>
          </cell>
          <cell r="F4042">
            <v>23.54</v>
          </cell>
          <cell r="G4042">
            <v>0</v>
          </cell>
        </row>
        <row r="4043">
          <cell r="A4043" t="str">
            <v>89823</v>
          </cell>
          <cell r="B4043" t="str">
            <v>LUVA DE CORRER, PVC, SERIE NORMAL, ESGOTO PREDIAL, DN 100 MM, JUNTA ELÁSTICA, FORNECIDO E INSTALADO EM PRUMADA DE ESGOTO SANITÁRIO OU VENTILAÇÃO. AF_08/2022</v>
          </cell>
          <cell r="C4043" t="str">
            <v>UN</v>
          </cell>
          <cell r="D4043">
            <v>38.520000000000003</v>
          </cell>
          <cell r="E4043">
            <v>6.02</v>
          </cell>
          <cell r="F4043">
            <v>32.5</v>
          </cell>
          <cell r="G4043">
            <v>0</v>
          </cell>
        </row>
        <row r="4044">
          <cell r="A4044" t="str">
            <v>89824</v>
          </cell>
          <cell r="B4044" t="str">
            <v>LUVA DE CORRER, CPVC, SOLDÁVEL, DN 42MM, INSTALADO EM PRUMADA DE ÁGUA   FORNECIMENTO E INSTALAÇÃO. AF_06/2022</v>
          </cell>
          <cell r="C4044" t="str">
            <v>UN</v>
          </cell>
          <cell r="D4044">
            <v>39.9</v>
          </cell>
          <cell r="E4044">
            <v>3.01</v>
          </cell>
          <cell r="F4044">
            <v>36.89</v>
          </cell>
          <cell r="G4044">
            <v>0</v>
          </cell>
        </row>
        <row r="4045">
          <cell r="A4045" t="str">
            <v>89825</v>
          </cell>
          <cell r="B4045" t="str">
            <v>TE, PVC, SERIE NORMAL, ESGOTO PREDIAL, DN 50 X 50 MM, JUNTA ELÁSTICA, FORNECIDO E INSTALADO EM PRUMADA DE ESGOTO SANITÁRIO OU VENTILAÇÃO. AF_08/2022</v>
          </cell>
          <cell r="C4045" t="str">
            <v>UN</v>
          </cell>
          <cell r="D4045">
            <v>18.71</v>
          </cell>
          <cell r="E4045">
            <v>1.88</v>
          </cell>
          <cell r="F4045">
            <v>16.829999999999998</v>
          </cell>
          <cell r="G4045">
            <v>0</v>
          </cell>
        </row>
        <row r="4046">
          <cell r="A4046" t="str">
            <v>89826</v>
          </cell>
          <cell r="B4046" t="str">
            <v>LUVA DE TRANSIÇÃO, CPVC, SOLDÁVEL, DN42MM X 1.1/2 , INSTALADO EM PRUMADA DE ÁGUA   FORNECIMENTO E INSTALAÇÃO. AF_06/2022</v>
          </cell>
          <cell r="C4046" t="str">
            <v>UN</v>
          </cell>
          <cell r="D4046">
            <v>128.44999999999999</v>
          </cell>
          <cell r="E4046">
            <v>2.8</v>
          </cell>
          <cell r="F4046">
            <v>125.65</v>
          </cell>
          <cell r="G4046">
            <v>0</v>
          </cell>
        </row>
        <row r="4047">
          <cell r="A4047" t="str">
            <v>89827</v>
          </cell>
          <cell r="B4047" t="str">
            <v>JUNÇÃO SIMPLES, PVC, SERIE NORMAL, ESGOTO PREDIAL, DN 50 X 50 MM, JUNTA ELÁSTICA, FORNECIDO E INSTALADO EM PRUMADA DE ESGOTO SANITÁRIO OU VENTILAÇÃO. AF_08/2022</v>
          </cell>
          <cell r="C4047" t="str">
            <v>UN</v>
          </cell>
          <cell r="D4047">
            <v>21.39</v>
          </cell>
          <cell r="E4047">
            <v>1.88</v>
          </cell>
          <cell r="F4047">
            <v>19.510000000000002</v>
          </cell>
          <cell r="G4047">
            <v>0</v>
          </cell>
        </row>
        <row r="4048">
          <cell r="A4048" t="str">
            <v>89828</v>
          </cell>
          <cell r="B4048" t="str">
            <v>UNIÃO, CPVC, SOLDÁVEL, DN42MM, INSTALADO EM PRUMADA DE ÁGUA   FORNECIMENTO E INSTALAÇÃO. AF_06/2022</v>
          </cell>
          <cell r="C4048" t="str">
            <v>UN</v>
          </cell>
          <cell r="D4048">
            <v>61.68</v>
          </cell>
          <cell r="E4048">
            <v>3.01</v>
          </cell>
          <cell r="F4048">
            <v>58.67</v>
          </cell>
          <cell r="G4048">
            <v>0</v>
          </cell>
        </row>
        <row r="4049">
          <cell r="A4049" t="str">
            <v>89829</v>
          </cell>
          <cell r="B4049" t="str">
            <v>TE, PVC, SERIE NORMAL, ESGOTO PREDIAL, DN 75 X 75 MM, JUNTA ELÁSTICA, FORNECIDO E INSTALADO EM PRUMADA DE ESGOTO SANITÁRIO OU VENTILAÇÃO. AF_08/2022</v>
          </cell>
          <cell r="C4049" t="str">
            <v>UN</v>
          </cell>
          <cell r="D4049">
            <v>39.1</v>
          </cell>
          <cell r="E4049">
            <v>6.97</v>
          </cell>
          <cell r="F4049">
            <v>32.130000000000003</v>
          </cell>
          <cell r="G4049">
            <v>0</v>
          </cell>
        </row>
        <row r="4050">
          <cell r="A4050" t="str">
            <v>89830</v>
          </cell>
          <cell r="B4050" t="str">
            <v>JUNÇÃO SIMPLES, PVC, SERIE NORMAL, ESGOTO PREDIAL, DN 75 X 75 MM, JUNTA ELÁSTICA, FORNECIDO E INSTALADO EM PRUMADA DE ESGOTO SANITÁRIO OU VENTILAÇÃO. AF_08/2022</v>
          </cell>
          <cell r="C4050" t="str">
            <v>UN</v>
          </cell>
          <cell r="D4050">
            <v>41.47</v>
          </cell>
          <cell r="E4050">
            <v>6.97</v>
          </cell>
          <cell r="F4050">
            <v>34.5</v>
          </cell>
          <cell r="G4050">
            <v>0</v>
          </cell>
        </row>
        <row r="4051">
          <cell r="A4051" t="str">
            <v>89831</v>
          </cell>
          <cell r="B4051" t="str">
            <v>CONECTOR, CPVC, SOLDÁVEL, DN 42MM X 1.1/2 , INSTALADO EM PRUMADA DE ÁGUA   FORNECIMENTO E INSTALAÇÃO. AF_06/2022</v>
          </cell>
          <cell r="C4051" t="str">
            <v>UN</v>
          </cell>
          <cell r="D4051">
            <v>65.83</v>
          </cell>
          <cell r="E4051">
            <v>2.8</v>
          </cell>
          <cell r="F4051">
            <v>63.03</v>
          </cell>
          <cell r="G4051">
            <v>0</v>
          </cell>
        </row>
        <row r="4052">
          <cell r="A4052" t="str">
            <v>89832</v>
          </cell>
          <cell r="B4052" t="str">
            <v>BUCHA DE REDUÇÃO, CPVC, SOLDÁVEL, DN 42MM X 22MM, INSTALADO EM RAMAL DE DISTRIBUIÇÃO DE ÁGUA - FORNECIMENTO E INSTALAÇÃO. AF_06/2022</v>
          </cell>
          <cell r="C4052" t="str">
            <v>UN</v>
          </cell>
          <cell r="D4052">
            <v>42.54</v>
          </cell>
          <cell r="E4052">
            <v>4.4800000000000004</v>
          </cell>
          <cell r="F4052">
            <v>38.06</v>
          </cell>
          <cell r="G4052">
            <v>0</v>
          </cell>
        </row>
        <row r="4053">
          <cell r="A4053" t="str">
            <v>89833</v>
          </cell>
          <cell r="B4053" t="str">
            <v>TE, PVC, SERIE NORMAL, ESGOTO PREDIAL, DN 100 X 100 MM, JUNTA ELÁSTICA, FORNECIDO E INSTALADO EM PRUMADA DE ESGOTO SANITÁRIO OU VENTILAÇÃO. AF_08/2022</v>
          </cell>
          <cell r="C4053" t="str">
            <v>UN</v>
          </cell>
          <cell r="D4053">
            <v>48.14</v>
          </cell>
          <cell r="E4053">
            <v>12.06</v>
          </cell>
          <cell r="F4053">
            <v>36.08</v>
          </cell>
          <cell r="G4053">
            <v>0</v>
          </cell>
        </row>
        <row r="4054">
          <cell r="A4054" t="str">
            <v>89834</v>
          </cell>
          <cell r="B4054" t="str">
            <v>JUNÇÃO SIMPLES, PVC, SERIE NORMAL, ESGOTO PREDIAL, DN 100 X 100 MM, JUNTA ELÁSTICA, FORNECIDO E INSTALADO EM PRUMADA DE ESGOTO SANITÁRIO OU VENTILAÇÃO. AF_08/2022</v>
          </cell>
          <cell r="C4054" t="str">
            <v>UN</v>
          </cell>
          <cell r="D4054">
            <v>57.33</v>
          </cell>
          <cell r="E4054">
            <v>12.06</v>
          </cell>
          <cell r="F4054">
            <v>45.27</v>
          </cell>
          <cell r="G4054">
            <v>0</v>
          </cell>
        </row>
        <row r="4055">
          <cell r="A4055" t="str">
            <v>89835</v>
          </cell>
          <cell r="B4055" t="str">
            <v>LUVA, CPVC, SOLDÁVEL, DN 54MM, INSTALADO EM PRUMADA DE ÁGUA   FORNECIMENTO E INSTALAÇÃO. AF_06/2022</v>
          </cell>
          <cell r="C4055" t="str">
            <v>UN</v>
          </cell>
          <cell r="D4055">
            <v>45.36</v>
          </cell>
          <cell r="E4055">
            <v>3.75</v>
          </cell>
          <cell r="F4055">
            <v>41.61</v>
          </cell>
          <cell r="G4055">
            <v>0</v>
          </cell>
        </row>
        <row r="4056">
          <cell r="A4056" t="str">
            <v>89836</v>
          </cell>
          <cell r="B4056" t="str">
            <v>LUVA DE TRANSIÇÃO, CPVC, SOLDÁVEL, DN 54MM X 2 , INSTALADO EM PRUMADA DE ÁGUA   FORNECIMENTO E INSTALAÇÃO. AF_06/2022</v>
          </cell>
          <cell r="C4056" t="str">
            <v>UN</v>
          </cell>
          <cell r="D4056">
            <v>201.81</v>
          </cell>
          <cell r="E4056">
            <v>3.64</v>
          </cell>
          <cell r="F4056">
            <v>198.17</v>
          </cell>
          <cell r="G4056">
            <v>0</v>
          </cell>
        </row>
        <row r="4057">
          <cell r="A4057" t="str">
            <v>89837</v>
          </cell>
          <cell r="B4057" t="str">
            <v>UNIÃO, CPVC, SOLDÁVEL, DN 54MM, INSTALADO EM PRUMADA DE ÁGUA   FORNECIMENTO E INSTALAÇÃO. AF_06/2022</v>
          </cell>
          <cell r="C4057" t="str">
            <v>UN</v>
          </cell>
          <cell r="D4057">
            <v>135.63999999999999</v>
          </cell>
          <cell r="E4057">
            <v>3.75</v>
          </cell>
          <cell r="F4057">
            <v>131.88999999999999</v>
          </cell>
          <cell r="G4057">
            <v>0</v>
          </cell>
        </row>
        <row r="4058">
          <cell r="A4058" t="str">
            <v>89838</v>
          </cell>
          <cell r="B4058" t="str">
            <v>LUVA, CPVC, SOLDÁVEL, DN 73MM, INSTALADO EM PRUMADA DE ÁGUA   FORNECIMENTO E INSTALAÇÃO. AF_06/2022</v>
          </cell>
          <cell r="C4058" t="str">
            <v>UN</v>
          </cell>
          <cell r="D4058">
            <v>155.43</v>
          </cell>
          <cell r="E4058">
            <v>4.9800000000000004</v>
          </cell>
          <cell r="F4058">
            <v>150.44999999999999</v>
          </cell>
          <cell r="G4058">
            <v>0</v>
          </cell>
        </row>
        <row r="4059">
          <cell r="A4059" t="str">
            <v>89839</v>
          </cell>
          <cell r="B4059" t="str">
            <v>UNIÃO, CPVC, SOLDÁVEL, DN 73MM, INSTALADO EM PRUMADA DE ÁGUA   FORNECIMENTO E INSTALAÇÃO. AF_06/2022</v>
          </cell>
          <cell r="C4059" t="str">
            <v>UN</v>
          </cell>
          <cell r="D4059">
            <v>176.1</v>
          </cell>
          <cell r="E4059">
            <v>4.9800000000000004</v>
          </cell>
          <cell r="F4059">
            <v>171.12</v>
          </cell>
          <cell r="G4059">
            <v>0</v>
          </cell>
        </row>
        <row r="4060">
          <cell r="A4060" t="str">
            <v>89840</v>
          </cell>
          <cell r="B4060" t="str">
            <v>LUVA, CPVC, SOLDÁVEL, DN 89MM, INSTALADO EM PRUMADA DE ÁGUA   FORNECIMENTO E INSTALAÇÃO. AF_06/2022</v>
          </cell>
          <cell r="C4060" t="str">
            <v>UN</v>
          </cell>
          <cell r="D4060">
            <v>183.71</v>
          </cell>
          <cell r="E4060">
            <v>6.01</v>
          </cell>
          <cell r="F4060">
            <v>177.7</v>
          </cell>
          <cell r="G4060">
            <v>0</v>
          </cell>
        </row>
        <row r="4061">
          <cell r="A4061" t="str">
            <v>89841</v>
          </cell>
          <cell r="B4061" t="str">
            <v>UNIÃO, CPVC, SOLDÁVEL, DN 89MM, INSTALADO EM PRUMADA DE ÁGUA   FORNECIMENTO E INSTALAÇÃO. AF_06/2022</v>
          </cell>
          <cell r="C4061" t="str">
            <v>UN</v>
          </cell>
          <cell r="D4061">
            <v>267.55</v>
          </cell>
          <cell r="E4061">
            <v>6.01</v>
          </cell>
          <cell r="F4061">
            <v>261.54000000000002</v>
          </cell>
          <cell r="G4061">
            <v>0</v>
          </cell>
        </row>
        <row r="4062">
          <cell r="A4062" t="str">
            <v>89842</v>
          </cell>
          <cell r="B4062" t="str">
            <v>TÊ, CPVC, SOLDÁVEL, DN 35MM, INSTALADO EM PRUMADA DE ÁGUA   FORNECIMENTO E INSTALAÇÃO. AF_06/2022</v>
          </cell>
          <cell r="C4062" t="str">
            <v>UN</v>
          </cell>
          <cell r="D4062">
            <v>51.83</v>
          </cell>
          <cell r="E4062">
            <v>5.18</v>
          </cell>
          <cell r="F4062">
            <v>46.65</v>
          </cell>
          <cell r="G4062">
            <v>0</v>
          </cell>
        </row>
        <row r="4063">
          <cell r="A4063" t="str">
            <v>89844</v>
          </cell>
          <cell r="B4063" t="str">
            <v>TE, CPVC, SOLDÁVEL, DN  42MM, INSTALADO EM PRUMADA DE ÁGUA   FORNECIMENTO E INSTALAÇÃO. AF_06/2022</v>
          </cell>
          <cell r="C4063" t="str">
            <v>UN</v>
          </cell>
          <cell r="D4063">
            <v>65.2</v>
          </cell>
          <cell r="E4063">
            <v>6.06</v>
          </cell>
          <cell r="F4063">
            <v>59.14</v>
          </cell>
          <cell r="G4063">
            <v>0</v>
          </cell>
        </row>
        <row r="4064">
          <cell r="A4064" t="str">
            <v>89845</v>
          </cell>
          <cell r="B4064" t="str">
            <v>TÊ, CPVC, SOLDÁVEL, DN 54 MM, INSTALADO EM PRUMADA DE ÁGUA   FORNECIMENTO E INSTALAÇÃO. AF_06/2022</v>
          </cell>
          <cell r="C4064" t="str">
            <v>UN</v>
          </cell>
          <cell r="D4064">
            <v>101.85</v>
          </cell>
          <cell r="E4064">
            <v>7.58</v>
          </cell>
          <cell r="F4064">
            <v>94.27</v>
          </cell>
          <cell r="G4064">
            <v>0</v>
          </cell>
        </row>
        <row r="4065">
          <cell r="A4065" t="str">
            <v>89846</v>
          </cell>
          <cell r="B4065" t="str">
            <v>TÊ, CPVC, SOLDÁVEL, DN 73MM, INSTALADO EM PRUMADA DE ÁGUA   FORNECIMENTO E INSTALAÇÃO. AF_06/2022</v>
          </cell>
          <cell r="C4065" t="str">
            <v>UN</v>
          </cell>
          <cell r="D4065">
            <v>216.42</v>
          </cell>
          <cell r="E4065">
            <v>9.98</v>
          </cell>
          <cell r="F4065">
            <v>206.44</v>
          </cell>
          <cell r="G4065">
            <v>0</v>
          </cell>
        </row>
        <row r="4066">
          <cell r="A4066" t="str">
            <v>89847</v>
          </cell>
          <cell r="B4066" t="str">
            <v>TÊ, CPVC, SOLDÁVEL, DN 89MM, INSTALADO EM PRUMADA DE ÁGUA   FORNECIMENTO E INSTALAÇÃO. AF_06/2022</v>
          </cell>
          <cell r="C4066" t="str">
            <v>UN</v>
          </cell>
          <cell r="D4066">
            <v>259.17</v>
          </cell>
          <cell r="E4066">
            <v>11.99</v>
          </cell>
          <cell r="F4066">
            <v>247.18</v>
          </cell>
          <cell r="G4066">
            <v>0</v>
          </cell>
        </row>
        <row r="4067">
          <cell r="A4067" t="str">
            <v>89850</v>
          </cell>
          <cell r="B4067" t="str">
            <v>JOELHO 90 GRAUS, PVC, SERIE NORMAL, ESGOTO PREDIAL, DN 100 MM, JUNTA ELÁSTICA, FORNECIDO E INSTALADO EM SUBCOLETOR AÉREO DE ESGOTO SANITÁRIO. AF_08/2022</v>
          </cell>
          <cell r="C4067" t="str">
            <v>UN</v>
          </cell>
          <cell r="D4067">
            <v>33.72</v>
          </cell>
          <cell r="E4067">
            <v>11.56</v>
          </cell>
          <cell r="F4067">
            <v>22.16</v>
          </cell>
          <cell r="G4067">
            <v>0</v>
          </cell>
        </row>
        <row r="4068">
          <cell r="A4068" t="str">
            <v>89851</v>
          </cell>
          <cell r="B4068" t="str">
            <v>JOELHO 45 GRAUS, PVC, SERIE NORMAL, ESGOTO PREDIAL, DN 100 MM, JUNTA ELÁSTICA, FORNECIDO E INSTALADO EM SUBCOLETOR AÉREO DE ESGOTO SANITÁRIO. AF_08/2022</v>
          </cell>
          <cell r="C4068" t="str">
            <v>UN</v>
          </cell>
          <cell r="D4068">
            <v>34.67</v>
          </cell>
          <cell r="E4068">
            <v>11.56</v>
          </cell>
          <cell r="F4068">
            <v>23.11</v>
          </cell>
          <cell r="G4068">
            <v>0</v>
          </cell>
        </row>
        <row r="4069">
          <cell r="A4069" t="str">
            <v>89852</v>
          </cell>
          <cell r="B4069" t="str">
            <v>CURVA CURTA 90 GRAUS, PVC, SERIE NORMAL, ESGOTO PREDIAL, DN 100 MM, JUNTA ELÁSTICA, FORNECIDO E INSTALADO EM SUBCOLETOR AÉREO DE ESGOTO SANITÁRIO. AF_08/2022</v>
          </cell>
          <cell r="C4069" t="str">
            <v>UN</v>
          </cell>
          <cell r="D4069">
            <v>50.91</v>
          </cell>
          <cell r="E4069">
            <v>11.55</v>
          </cell>
          <cell r="F4069">
            <v>39.36</v>
          </cell>
          <cell r="G4069">
            <v>0</v>
          </cell>
        </row>
        <row r="4070">
          <cell r="A4070" t="str">
            <v>89853</v>
          </cell>
          <cell r="B4070" t="str">
            <v>CURVA LONGA 90 GRAUS, PVC, SERIE NORMAL, ESGOTO PREDIAL, DN 100 MM, JUNTA ELÁSTICA, FORNECIDO E INSTALADO EM SUBCOLETOR AÉREO DE ESGOTO SANITÁRIO. AF_08/2022</v>
          </cell>
          <cell r="C4070" t="str">
            <v>UN</v>
          </cell>
          <cell r="D4070">
            <v>90.96</v>
          </cell>
          <cell r="E4070">
            <v>11.54</v>
          </cell>
          <cell r="F4070">
            <v>79.42</v>
          </cell>
          <cell r="G4070">
            <v>0</v>
          </cell>
        </row>
        <row r="4071">
          <cell r="A4071" t="str">
            <v>89854</v>
          </cell>
          <cell r="B4071" t="str">
            <v>JOELHO 90 GRAUS, PVC, SERIE NORMAL, ESGOTO PREDIAL, DN 150 MM, JUNTA ELÁSTICA, FORNECIDO E INSTALADO EM SUBCOLETOR AÉREO DE ESGOTO SANITÁRIO. AF_08/2022</v>
          </cell>
          <cell r="C4071" t="str">
            <v>UN</v>
          </cell>
          <cell r="D4071">
            <v>115.32</v>
          </cell>
          <cell r="E4071">
            <v>15</v>
          </cell>
          <cell r="F4071">
            <v>100.32</v>
          </cell>
          <cell r="G4071">
            <v>0</v>
          </cell>
        </row>
        <row r="4072">
          <cell r="A4072" t="str">
            <v>89855</v>
          </cell>
          <cell r="B4072" t="str">
            <v>JOELHO 45 GRAUS, PVC, SERIE NORMAL, ESGOTO PREDIAL, DN 150 MM, JUNTA ELÁSTICA, FORNECIDO E INSTALADO EM SUBCOLETOR AÉREO DE ESGOTO SANITÁRIO. AF_08/2022</v>
          </cell>
          <cell r="C4072" t="str">
            <v>UN</v>
          </cell>
          <cell r="D4072">
            <v>121.28</v>
          </cell>
          <cell r="E4072">
            <v>15</v>
          </cell>
          <cell r="F4072">
            <v>106.28</v>
          </cell>
          <cell r="G4072">
            <v>0</v>
          </cell>
        </row>
        <row r="4073">
          <cell r="A4073" t="str">
            <v>89856</v>
          </cell>
          <cell r="B4073" t="str">
            <v>LUVA SIMPLES, PVC, SERIE NORMAL, ESGOTO PREDIAL, DN 100 MM, JUNTA ELÁSTICA, FORNECIDO E INSTALADO EM SUBCOLETOR AÉREO DE ESGOTO SANITÁRIO. AF_08/2022</v>
          </cell>
          <cell r="C4073" t="str">
            <v>UN</v>
          </cell>
          <cell r="D4073">
            <v>22.26</v>
          </cell>
          <cell r="E4073">
            <v>7.7</v>
          </cell>
          <cell r="F4073">
            <v>14.56</v>
          </cell>
          <cell r="G4073">
            <v>0</v>
          </cell>
        </row>
        <row r="4074">
          <cell r="A4074" t="str">
            <v>89857</v>
          </cell>
          <cell r="B4074" t="str">
            <v>LUVA DE CORRER, PVC, SERIE NORMAL, ESGOTO PREDIAL, DN 100 MM, JUNTA ELÁSTICA, FORNECIDO E INSTALADO EM SUBCOLETOR AÉREO DE ESGOTO SANITÁRIO. AF_08/2022</v>
          </cell>
          <cell r="C4074" t="str">
            <v>UN</v>
          </cell>
          <cell r="D4074">
            <v>40.58</v>
          </cell>
          <cell r="E4074">
            <v>7.69</v>
          </cell>
          <cell r="F4074">
            <v>32.89</v>
          </cell>
          <cell r="G4074">
            <v>0</v>
          </cell>
        </row>
        <row r="4075">
          <cell r="A4075" t="str">
            <v>89860</v>
          </cell>
          <cell r="B4075" t="str">
            <v>TE, PVC, SERIE NORMAL, ESGOTO PREDIAL, DN 100 X 100 MM, JUNTA ELÁSTICA, FORNECIDO E INSTALADO EM SUBCOLETOR AÉREO DE ESGOTO SANITÁRIO. AF_08/2022</v>
          </cell>
          <cell r="C4075" t="str">
            <v>UN</v>
          </cell>
          <cell r="D4075">
            <v>52.25</v>
          </cell>
          <cell r="E4075">
            <v>15.4</v>
          </cell>
          <cell r="F4075">
            <v>36.85</v>
          </cell>
          <cell r="G4075">
            <v>0</v>
          </cell>
        </row>
        <row r="4076">
          <cell r="A4076" t="str">
            <v>89861</v>
          </cell>
          <cell r="B4076" t="str">
            <v>JUNÇÃO SIMPLES, PVC, SERIE NORMAL, ESGOTO PREDIAL, DN 100 X 100 MM, JUNTA ELÁSTICA, FORNECIDO E INSTALADO EM SUBCOLETOR AÉREO DE ESGOTO SANITÁRIO. AF_08/2022</v>
          </cell>
          <cell r="C4076" t="str">
            <v>UN</v>
          </cell>
          <cell r="D4076">
            <v>61.44</v>
          </cell>
          <cell r="E4076">
            <v>15.39</v>
          </cell>
          <cell r="F4076">
            <v>46.05</v>
          </cell>
          <cell r="G4076">
            <v>0</v>
          </cell>
        </row>
        <row r="4077">
          <cell r="A4077" t="str">
            <v>89866</v>
          </cell>
          <cell r="B4077" t="str">
            <v>JOELHO 90 GRAUS, PVC, SOLDÁVEL, DN 25MM, INSTALADO EM DRENO DE AR-CONDICIONADO - FORNECIMENTO E INSTALAÇÃO. AF_08/2022</v>
          </cell>
          <cell r="C4077" t="str">
            <v>UN</v>
          </cell>
          <cell r="D4077">
            <v>7.7</v>
          </cell>
          <cell r="E4077">
            <v>4.62</v>
          </cell>
          <cell r="F4077">
            <v>3.08</v>
          </cell>
          <cell r="G4077">
            <v>0</v>
          </cell>
        </row>
        <row r="4078">
          <cell r="A4078" t="str">
            <v>89867</v>
          </cell>
          <cell r="B4078" t="str">
            <v>JOELHO 45 GRAUS, PVC, SOLDÁVEL, DN 25MM, INSTALADO EM DRENO DE AR-CONDICIONADO - FORNECIMENTO E INSTALAÇÃO. AF_08/2022</v>
          </cell>
          <cell r="C4078" t="str">
            <v>UN</v>
          </cell>
          <cell r="D4078">
            <v>8.56</v>
          </cell>
          <cell r="E4078">
            <v>4.62</v>
          </cell>
          <cell r="F4078">
            <v>3.94</v>
          </cell>
          <cell r="G4078">
            <v>0</v>
          </cell>
        </row>
        <row r="4079">
          <cell r="A4079" t="str">
            <v>89868</v>
          </cell>
          <cell r="B4079" t="str">
            <v>LUVA, PVC, SOLDÁVEL, DN 25MM, INSTALADO EM DRENO DE AR-CONDICIONADO - FORNECIMENTO E INSTALAÇÃO. AF_08/2022</v>
          </cell>
          <cell r="C4079" t="str">
            <v>UN</v>
          </cell>
          <cell r="D4079">
            <v>5.91</v>
          </cell>
          <cell r="E4079">
            <v>3.09</v>
          </cell>
          <cell r="F4079">
            <v>2.82</v>
          </cell>
          <cell r="G4079">
            <v>0</v>
          </cell>
        </row>
        <row r="4080">
          <cell r="A4080" t="str">
            <v>89869</v>
          </cell>
          <cell r="B4080" t="str">
            <v>TE, PVC, SOLDÁVEL, DN 25MM, INSTALADO EM DRENO DE AR-CONDICIONADO - FORNECIMENTO E INSTALAÇÃO. AF_08/2022</v>
          </cell>
          <cell r="C4080" t="str">
            <v>UN</v>
          </cell>
          <cell r="D4080">
            <v>10.74</v>
          </cell>
          <cell r="E4080">
            <v>6.18</v>
          </cell>
          <cell r="F4080">
            <v>4.5599999999999996</v>
          </cell>
          <cell r="G4080">
            <v>0</v>
          </cell>
        </row>
        <row r="4081">
          <cell r="A4081" t="str">
            <v>89979</v>
          </cell>
          <cell r="B4081" t="str">
            <v>LUVA COM BUCHA DE LATÃO, PVC, SOLDÁVEL, DN 32MM X 1 , INSTALADO EM RAMAL OU SUB-RAMAL DE ÁGUA   FORNECIMENTO E INSTALAÇÃO. AF_06/2022</v>
          </cell>
          <cell r="C4081" t="str">
            <v>UN</v>
          </cell>
          <cell r="D4081">
            <v>26.72</v>
          </cell>
          <cell r="E4081">
            <v>4.6100000000000003</v>
          </cell>
          <cell r="F4081">
            <v>22.11</v>
          </cell>
          <cell r="G4081">
            <v>0</v>
          </cell>
        </row>
        <row r="4082">
          <cell r="A4082" t="str">
            <v>89981</v>
          </cell>
          <cell r="B4082" t="str">
            <v>LUVA SOLDÁVEL E COM BUCHA DE LATÃO, PVC, SOLDÁVEL, DN 32MM X 1 , INSTALADO EM PRUMADA DE ÁGUA   FORNECIMENTO E INSTALAÇÃO. AF_06/2022</v>
          </cell>
          <cell r="C4082" t="str">
            <v>UN</v>
          </cell>
          <cell r="D4082">
            <v>23.63</v>
          </cell>
          <cell r="E4082">
            <v>2.17</v>
          </cell>
          <cell r="F4082">
            <v>21.46</v>
          </cell>
          <cell r="G4082">
            <v>0</v>
          </cell>
        </row>
        <row r="4083">
          <cell r="A4083" t="str">
            <v>90373</v>
          </cell>
          <cell r="B4083" t="str">
            <v>JOELHO 90 GRAUS COM BUCHA DE LATÃO, PVC, SOLDÁVEL, DN 25MM, X 1/2  INSTALADO EM RAMAL OU SUB-RAMAL DE ÁGUA - FORNECIMENTO E INSTALAÇÃO. AF_06/2022</v>
          </cell>
          <cell r="C4083" t="str">
            <v>UN</v>
          </cell>
          <cell r="D4083">
            <v>13.86</v>
          </cell>
          <cell r="E4083">
            <v>5.48</v>
          </cell>
          <cell r="F4083">
            <v>8.3800000000000008</v>
          </cell>
          <cell r="G4083">
            <v>0</v>
          </cell>
        </row>
        <row r="4084">
          <cell r="A4084" t="str">
            <v>90374</v>
          </cell>
          <cell r="B4084" t="str">
            <v>TÊ COM BUCHA DE LATÃO NA BOLSA CENTRAL, PVC, SOLDÁVEL, DN 25MM X 3/4 , INSTALADO EM RAMAL OU SUB-RAMAL DE ÁGUA - FORNECIMENTO E INSTALAÇÃO. AF_06/2022</v>
          </cell>
          <cell r="C4084" t="str">
            <v>UN</v>
          </cell>
          <cell r="D4084">
            <v>23.71</v>
          </cell>
          <cell r="E4084">
            <v>7.85</v>
          </cell>
          <cell r="F4084">
            <v>15.86</v>
          </cell>
          <cell r="G4084">
            <v>0</v>
          </cell>
        </row>
        <row r="4085">
          <cell r="A4085" t="str">
            <v>92287</v>
          </cell>
          <cell r="B4085" t="str">
            <v>COTOVELO EM COBRE, DN 22 MM, 90 GRAUS, SEM ANEL DE SOLDA, INSTALADO EM PRUMADA DE HIDRÁULICA PREDIAL - FORNECIMENTO E INSTALAÇÃO. AF_04/2022</v>
          </cell>
          <cell r="C4085" t="str">
            <v>UN</v>
          </cell>
          <cell r="D4085">
            <v>17.510000000000002</v>
          </cell>
          <cell r="E4085">
            <v>3.7</v>
          </cell>
          <cell r="F4085">
            <v>13.81</v>
          </cell>
          <cell r="G4085">
            <v>0</v>
          </cell>
        </row>
        <row r="4086">
          <cell r="A4086" t="str">
            <v>92288</v>
          </cell>
          <cell r="B4086" t="str">
            <v>COTOVELO EM COBRE, DN 28 MM, 90 GRAUS, SEM ANEL DE SOLDA, INSTALADO EM PRUMADA DE HIDRÁULICA PREDIAL - FORNECIMENTO E INSTALAÇÃO. AF_04/2022</v>
          </cell>
          <cell r="C4086" t="str">
            <v>UN</v>
          </cell>
          <cell r="D4086">
            <v>27.54</v>
          </cell>
          <cell r="E4086">
            <v>4.78</v>
          </cell>
          <cell r="F4086">
            <v>22.76</v>
          </cell>
          <cell r="G4086">
            <v>0</v>
          </cell>
        </row>
        <row r="4087">
          <cell r="A4087" t="str">
            <v>92289</v>
          </cell>
          <cell r="B4087" t="str">
            <v>COTOVELO EM COBRE, DN 35 MM, 90 GRAUS, SEM ANEL DE SOLDA, INSTALADO EM PRUMADA DE HIDRÁULICA PREDIAL - FORNECIMENTO E INSTALAÇÃO. AF_04/2022</v>
          </cell>
          <cell r="C4087" t="str">
            <v>UN</v>
          </cell>
          <cell r="D4087">
            <v>48.65</v>
          </cell>
          <cell r="E4087">
            <v>6.01</v>
          </cell>
          <cell r="F4087">
            <v>42.64</v>
          </cell>
          <cell r="G4087">
            <v>0</v>
          </cell>
        </row>
        <row r="4088">
          <cell r="A4088" t="str">
            <v>92290</v>
          </cell>
          <cell r="B4088" t="str">
            <v>COTOVELO EM COBRE, DN 42 MM, 90 GRAUS, SEM ANEL DE SOLDA, INSTALADO EM PRUMADA DE HIDRÁULICA PREDIAL - FORNECIMENTO E INSTALAÇÃO. AF_04/2022</v>
          </cell>
          <cell r="C4088" t="str">
            <v>UN</v>
          </cell>
          <cell r="D4088">
            <v>73.61</v>
          </cell>
          <cell r="E4088">
            <v>7.28</v>
          </cell>
          <cell r="F4088">
            <v>66.33</v>
          </cell>
          <cell r="G4088">
            <v>0</v>
          </cell>
        </row>
        <row r="4089">
          <cell r="A4089" t="str">
            <v>92291</v>
          </cell>
          <cell r="B4089" t="str">
            <v>COTOVELO EM COBRE, DN 54 MM, 90 GRAUS, SEM ANEL DE SOLDA, INSTALADO EM PRUMADA DE HIDRÁULICA PREDIAL - FORNECIMENTO E INSTALAÇÃO. AF_04/2022</v>
          </cell>
          <cell r="C4089" t="str">
            <v>UN</v>
          </cell>
          <cell r="D4089">
            <v>113.95</v>
          </cell>
          <cell r="E4089">
            <v>9.41</v>
          </cell>
          <cell r="F4089">
            <v>104.54</v>
          </cell>
          <cell r="G4089">
            <v>0</v>
          </cell>
        </row>
        <row r="4090">
          <cell r="A4090" t="str">
            <v>92292</v>
          </cell>
          <cell r="B4090" t="str">
            <v>COTOVELO EM COBRE, DN 66 MM, 90 GRAUS, SEM ANEL DE SOLDA, INSTALADO EM PRUMADA DE HIDRÁULICA PREDIAL - FORNECIMENTO E INSTALAÇÃO. AF_04/2022</v>
          </cell>
          <cell r="C4090" t="str">
            <v>UN</v>
          </cell>
          <cell r="D4090">
            <v>351.88</v>
          </cell>
          <cell r="E4090">
            <v>11.56</v>
          </cell>
          <cell r="F4090">
            <v>340.32</v>
          </cell>
          <cell r="G4090">
            <v>0</v>
          </cell>
        </row>
        <row r="4091">
          <cell r="A4091" t="str">
            <v>92293</v>
          </cell>
          <cell r="B4091" t="str">
            <v>LUVA EM COBRE, DN 22 MM, SEM ANEL DE SOLDA, INSTALADO EM PRUMADA DE HIDRÁULICA PREDIAL - FORNECIMENTO E INSTALAÇÃO. AF_04/2022</v>
          </cell>
          <cell r="C4091" t="str">
            <v>UN</v>
          </cell>
          <cell r="D4091">
            <v>9.98</v>
          </cell>
          <cell r="E4091">
            <v>2.4700000000000002</v>
          </cell>
          <cell r="F4091">
            <v>7.51</v>
          </cell>
          <cell r="G4091">
            <v>0</v>
          </cell>
        </row>
        <row r="4092">
          <cell r="A4092" t="str">
            <v>92294</v>
          </cell>
          <cell r="B4092" t="str">
            <v>LUVA EM COBRE, DN 28 MM, SEM ANEL DE SOLDA, INSTALADO EM PRUMADA DE HIDRÁULICA PREDIAL - FORNECIMENTO E INSTALAÇÃO. AF_04/2022</v>
          </cell>
          <cell r="C4092" t="str">
            <v>UN</v>
          </cell>
          <cell r="D4092">
            <v>16.809999999999999</v>
          </cell>
          <cell r="E4092">
            <v>3.18</v>
          </cell>
          <cell r="F4092">
            <v>13.63</v>
          </cell>
          <cell r="G4092">
            <v>0</v>
          </cell>
        </row>
        <row r="4093">
          <cell r="A4093" t="str">
            <v>92295</v>
          </cell>
          <cell r="B4093" t="str">
            <v>LUVA EM COBRE, DN 35 MM, SEM ANEL DE SOLDA, INSTALADO EM PRUMADA DE HIDRÁULICA PREDIAL - FORNECIMENTO E INSTALAÇÃO. AF_04/2022</v>
          </cell>
          <cell r="C4093" t="str">
            <v>UN</v>
          </cell>
          <cell r="D4093">
            <v>31.58</v>
          </cell>
          <cell r="E4093">
            <v>4</v>
          </cell>
          <cell r="F4093">
            <v>27.58</v>
          </cell>
          <cell r="G4093">
            <v>0</v>
          </cell>
        </row>
        <row r="4094">
          <cell r="A4094" t="str">
            <v>92296</v>
          </cell>
          <cell r="B4094" t="str">
            <v>LUVA EM COBRE, DN 42 MM, SEM ANEL DE SOLDA, INSTALADO EM PRUMADA DE HIDRÁULICA PREDIAL - FORNECIMENTO E INSTALAÇÃO. AF_04/2022</v>
          </cell>
          <cell r="C4094" t="str">
            <v>UN</v>
          </cell>
          <cell r="D4094">
            <v>41.81</v>
          </cell>
          <cell r="E4094">
            <v>4.84</v>
          </cell>
          <cell r="F4094">
            <v>36.97</v>
          </cell>
          <cell r="G4094">
            <v>0</v>
          </cell>
        </row>
        <row r="4095">
          <cell r="A4095" t="str">
            <v>92297</v>
          </cell>
          <cell r="B4095" t="str">
            <v>LUVA EM COBRE, DN 54 MM, SEM ANEL DE SOLDA, INSTALADO EM PRUMADA DE HIDRÁULICA PREDIAL - FORNECIMENTO E INSTALAÇÃO. AF_04/2022</v>
          </cell>
          <cell r="C4095" t="str">
            <v>UN</v>
          </cell>
          <cell r="D4095">
            <v>64.8</v>
          </cell>
          <cell r="E4095">
            <v>6.28</v>
          </cell>
          <cell r="F4095">
            <v>58.52</v>
          </cell>
          <cell r="G4095">
            <v>0</v>
          </cell>
        </row>
        <row r="4096">
          <cell r="A4096" t="str">
            <v>92298</v>
          </cell>
          <cell r="B4096" t="str">
            <v>LUVA EM COBRE, DN 66 MM, SEM ANEL DE SOLDA, INSTALADO EM PRUMADA DE HIDRÁULICA PREDIAL - FORNECIMENTO E INSTALAÇÃO. AF_04/2022</v>
          </cell>
          <cell r="C4096" t="str">
            <v>UN</v>
          </cell>
          <cell r="D4096">
            <v>181.41</v>
          </cell>
          <cell r="E4096">
            <v>7.7</v>
          </cell>
          <cell r="F4096">
            <v>173.71</v>
          </cell>
          <cell r="G4096">
            <v>0</v>
          </cell>
        </row>
        <row r="4097">
          <cell r="A4097" t="str">
            <v>92299</v>
          </cell>
          <cell r="B4097" t="str">
            <v>TE EM COBRE, DN 22 MM, SEM ANEL DE SOLDA, INSTALADO EM PRUMADA DE HIDRÁULICA PREDIAL - FORNECIMENTO E INSTALAÇÃO. AF_04/2022</v>
          </cell>
          <cell r="C4097" t="str">
            <v>UN</v>
          </cell>
          <cell r="D4097">
            <v>23.06</v>
          </cell>
          <cell r="E4097">
            <v>4.93</v>
          </cell>
          <cell r="F4097">
            <v>18.13</v>
          </cell>
          <cell r="G4097">
            <v>0</v>
          </cell>
        </row>
        <row r="4098">
          <cell r="A4098" t="str">
            <v>92300</v>
          </cell>
          <cell r="B4098" t="str">
            <v>TE EM COBRE, DN 28 MM, SEM ANEL DE SOLDA, INSTALADO EM PRUMADA DE HIDRÁULICA PREDIAL - FORNECIMENTO E INSTALAÇÃO. AF_04/2022</v>
          </cell>
          <cell r="C4098" t="str">
            <v>UN</v>
          </cell>
          <cell r="D4098">
            <v>35.049999999999997</v>
          </cell>
          <cell r="E4098">
            <v>6.37</v>
          </cell>
          <cell r="F4098">
            <v>28.68</v>
          </cell>
          <cell r="G4098">
            <v>0</v>
          </cell>
        </row>
        <row r="4099">
          <cell r="A4099" t="str">
            <v>92301</v>
          </cell>
          <cell r="B4099" t="str">
            <v>TE EM COBRE, DN 35 MM, SEM ANEL DE SOLDA, INSTALADO EM PRUMADA DE HIDRÁULICA PREDIAL - FORNECIMENTO E INSTALAÇÃO. AF_04/2022</v>
          </cell>
          <cell r="C4099" t="str">
            <v>UN</v>
          </cell>
          <cell r="D4099">
            <v>69.08</v>
          </cell>
          <cell r="E4099">
            <v>8.02</v>
          </cell>
          <cell r="F4099">
            <v>61.06</v>
          </cell>
          <cell r="G4099">
            <v>0</v>
          </cell>
        </row>
        <row r="4100">
          <cell r="A4100" t="str">
            <v>92302</v>
          </cell>
          <cell r="B4100" t="str">
            <v>TE EM COBRE, DN 42 MM, SEM ANEL DE SOLDA, INSTALADO EM PRUMADA DE HIDRÁULICA PREDIAL - FORNECIMENTO E INSTALAÇÃO. AF_04/2022</v>
          </cell>
          <cell r="C4100" t="str">
            <v>UN</v>
          </cell>
          <cell r="D4100">
            <v>91.22</v>
          </cell>
          <cell r="E4100">
            <v>9.6999999999999993</v>
          </cell>
          <cell r="F4100">
            <v>81.52</v>
          </cell>
          <cell r="G4100">
            <v>0</v>
          </cell>
        </row>
        <row r="4101">
          <cell r="A4101" t="str">
            <v>92303</v>
          </cell>
          <cell r="B4101" t="str">
            <v>TE EM COBRE, DN 54 MM, SEM ANEL DE SOLDA, INSTALADO EM PRUMADA DE HIDRÁULICA PREDIAL - FORNECIMENTO E INSTALAÇÃO. AF_04/2022</v>
          </cell>
          <cell r="C4101" t="str">
            <v>UN</v>
          </cell>
          <cell r="D4101">
            <v>167.11</v>
          </cell>
          <cell r="E4101">
            <v>12.56</v>
          </cell>
          <cell r="F4101">
            <v>154.55000000000001</v>
          </cell>
          <cell r="G4101">
            <v>0</v>
          </cell>
        </row>
        <row r="4102">
          <cell r="A4102" t="str">
            <v>92304</v>
          </cell>
          <cell r="B4102" t="str">
            <v>TE EM COBRE, DN 66 MM, SEM ANEL DE SOLDA, INSTALADO EM PRUMADA DE HIDRÁULICA PREDIAL - FORNECIMENTO E INSTALAÇÃO. AF_04/2022</v>
          </cell>
          <cell r="C4102" t="str">
            <v>UN</v>
          </cell>
          <cell r="D4102">
            <v>432.76</v>
          </cell>
          <cell r="E4102">
            <v>15.42</v>
          </cell>
          <cell r="F4102">
            <v>417.34</v>
          </cell>
          <cell r="G4102">
            <v>0</v>
          </cell>
        </row>
        <row r="4103">
          <cell r="A4103" t="str">
            <v>92311</v>
          </cell>
          <cell r="B4103" t="str">
            <v>COTOVELO EM COBRE, DN 15 MM, 90 GRAUS, SEM ANEL DE SOLDA, INSTALADO EM RAMAL DE DISTRIBUIÇÃO   FORNECIMENTO E INSTALAÇÃO. AF_04/2022</v>
          </cell>
          <cell r="C4103" t="str">
            <v>UN</v>
          </cell>
          <cell r="D4103">
            <v>13.2</v>
          </cell>
          <cell r="E4103">
            <v>5.72</v>
          </cell>
          <cell r="F4103">
            <v>7.48</v>
          </cell>
          <cell r="G4103">
            <v>0</v>
          </cell>
        </row>
        <row r="4104">
          <cell r="A4104" t="str">
            <v>92312</v>
          </cell>
          <cell r="B4104" t="str">
            <v>COTOVELO EM COBRE, DN 22 MM, 90 GRAUS, SEM ANEL DE SOLDA, INSTALADO EM RAMAL DE DISTRIBUIÇÃO DE HIDRÁULICA PREDIAL - FORNECIMENTO E INSTALAÇÃO. AF_04/2022</v>
          </cell>
          <cell r="C4104" t="str">
            <v>UN</v>
          </cell>
          <cell r="D4104">
            <v>21.84</v>
          </cell>
          <cell r="E4104">
            <v>7.19</v>
          </cell>
          <cell r="F4104">
            <v>14.65</v>
          </cell>
          <cell r="G4104">
            <v>0</v>
          </cell>
        </row>
        <row r="4105">
          <cell r="A4105" t="str">
            <v>92313</v>
          </cell>
          <cell r="B4105" t="str">
            <v>COTOVELO EM COBRE, DN 28 MM, 90 GRAUS, SEM ANEL DE SOLDA, INSTALADO EM RAMAL DE DISTRIBUIÇÃO DE HIDRÁULICA PREDIAL - FORNECIMENTO E INSTALAÇÃO. AF_04/2022</v>
          </cell>
          <cell r="C4105" t="str">
            <v>UN</v>
          </cell>
          <cell r="D4105">
            <v>31.56</v>
          </cell>
          <cell r="E4105">
            <v>8</v>
          </cell>
          <cell r="F4105">
            <v>23.56</v>
          </cell>
          <cell r="G4105">
            <v>0</v>
          </cell>
        </row>
        <row r="4106">
          <cell r="A4106" t="str">
            <v>92314</v>
          </cell>
          <cell r="B4106" t="str">
            <v>LUVA EM COBRE, DN 15 MM, SEM ANEL DE SOLDA, INSTALADO EM RAMAL DE DISTRIBUIÇÃO DE HIDRÁULICA PREDIAL - FORNECIMENTO E INSTALAÇÃO. AF_04/2022</v>
          </cell>
          <cell r="C4106" t="str">
            <v>UN</v>
          </cell>
          <cell r="D4106">
            <v>8.8699999999999992</v>
          </cell>
          <cell r="E4106">
            <v>4.1500000000000004</v>
          </cell>
          <cell r="F4106">
            <v>4.72</v>
          </cell>
          <cell r="G4106">
            <v>0</v>
          </cell>
        </row>
        <row r="4107">
          <cell r="A4107" t="str">
            <v>92315</v>
          </cell>
          <cell r="B4107" t="str">
            <v>LUVA EM COBRE, DN 22 MM, SEM ANEL DE SOLDA, INSTALADO EM RAMAL DE DISTRIBUIÇÃO DE HIDRÁULICA PREDIAL - FORNECIMENTO E INSTALAÇÃO. AF_04/2022</v>
          </cell>
          <cell r="C4107" t="str">
            <v>UN</v>
          </cell>
          <cell r="D4107">
            <v>12.88</v>
          </cell>
          <cell r="E4107">
            <v>4.79</v>
          </cell>
          <cell r="F4107">
            <v>8.09</v>
          </cell>
          <cell r="G4107">
            <v>0</v>
          </cell>
        </row>
        <row r="4108">
          <cell r="A4108" t="str">
            <v>92316</v>
          </cell>
          <cell r="B4108" t="str">
            <v>LUVA EM COBRE, DN 28 MM, SEM ANEL DE SOLDA, INSTALADO EM RAMAL DE DISTRIBUIÇÃO DE HIDRÁULICA PREDIAL - FORNECIMENTO E INSTALAÇÃO. AF_04/2022</v>
          </cell>
          <cell r="C4108" t="str">
            <v>UN</v>
          </cell>
          <cell r="D4108">
            <v>19.489999999999998</v>
          </cell>
          <cell r="E4108">
            <v>5.33</v>
          </cell>
          <cell r="F4108">
            <v>14.16</v>
          </cell>
          <cell r="G4108">
            <v>0</v>
          </cell>
        </row>
        <row r="4109">
          <cell r="A4109" t="str">
            <v>92317</v>
          </cell>
          <cell r="B4109" t="str">
            <v>TE EM COBRE, DN 15 MM, SEM ANEL DE SOLDA, INSTALADO EM RAMAL DE DISTRIBUIÇÃO DE HIDRÁULICA PREDIAL - FORNECIMENTO E INSTALAÇÃO. AF_04/2022</v>
          </cell>
          <cell r="C4109" t="str">
            <v>UN</v>
          </cell>
          <cell r="D4109">
            <v>18.55</v>
          </cell>
          <cell r="E4109">
            <v>8.3000000000000007</v>
          </cell>
          <cell r="F4109">
            <v>10.25</v>
          </cell>
          <cell r="G4109">
            <v>0</v>
          </cell>
        </row>
        <row r="4110">
          <cell r="A4110" t="str">
            <v>92318</v>
          </cell>
          <cell r="B4110" t="str">
            <v>TE EM COBRE, DN 22 MM, SEM ANEL DE SOLDA, INSTALADO EM RAMAL DE DISTRIBUIÇÃO DE HIDRÁULICA PREDIAL - FORNECIMENTO E INSTALAÇÃO. AF_04/2022</v>
          </cell>
          <cell r="C4110" t="str">
            <v>UN</v>
          </cell>
          <cell r="D4110">
            <v>28.84</v>
          </cell>
          <cell r="E4110">
            <v>9.57</v>
          </cell>
          <cell r="F4110">
            <v>19.27</v>
          </cell>
          <cell r="G4110">
            <v>0</v>
          </cell>
        </row>
        <row r="4111">
          <cell r="A4111" t="str">
            <v>92319</v>
          </cell>
          <cell r="B4111" t="str">
            <v>TE EM COBRE, DN 28 MM, SEM ANEL DE SOLDA, INSTALADO EM RAMAL DE DISTRIBUIÇÃO DE HIDRÁULICA PREDIAL - FORNECIMENTO E INSTALAÇÃO. AF_04/2022</v>
          </cell>
          <cell r="C4111" t="str">
            <v>UN</v>
          </cell>
          <cell r="D4111">
            <v>40.39</v>
          </cell>
          <cell r="E4111">
            <v>10.66</v>
          </cell>
          <cell r="F4111">
            <v>29.73</v>
          </cell>
          <cell r="G4111">
            <v>0</v>
          </cell>
        </row>
        <row r="4112">
          <cell r="A4112" t="str">
            <v>92326</v>
          </cell>
          <cell r="B4112" t="str">
            <v>COTOVELO EM COBRE, DN 15 MM, 90 GRAUS, SEM ANEL DE SOLDA, INSTALADO EM RAMAL E SUB-RAMAL DE HIDRÁULICA PREDIAL - FORNECIMENTO E INSTALAÇÃO. AF_04/2022</v>
          </cell>
          <cell r="C4112" t="str">
            <v>UN</v>
          </cell>
          <cell r="D4112">
            <v>13.94</v>
          </cell>
          <cell r="E4112">
            <v>6.46</v>
          </cell>
          <cell r="F4112">
            <v>7.48</v>
          </cell>
          <cell r="G4112">
            <v>0</v>
          </cell>
        </row>
        <row r="4113">
          <cell r="A4113" t="str">
            <v>92327</v>
          </cell>
          <cell r="B4113" t="str">
            <v>COTOVELO EM COBRE, DN 22 MM, 90 GRAUS, SEM ANEL DE SOLDA, INSTALADO EM RAMAL E SUB-RAMAL DE HIDRÁULICA PREDIAL - FORNECIMENTO E INSTALAÇÃO. AF_04/2022</v>
          </cell>
          <cell r="C4113" t="str">
            <v>UN</v>
          </cell>
          <cell r="D4113">
            <v>25.06</v>
          </cell>
          <cell r="E4113">
            <v>9.75</v>
          </cell>
          <cell r="F4113">
            <v>15.31</v>
          </cell>
          <cell r="G4113">
            <v>0</v>
          </cell>
        </row>
        <row r="4114">
          <cell r="A4114" t="str">
            <v>92328</v>
          </cell>
          <cell r="B4114" t="str">
            <v>COTOVELO EM COBRE, DN 28 MM, 90 GRAUS, SEM ANEL DE SOLDA, INSTALADO EM RAMAL E SUB-RAMAL DE HIDRÁULICA PREDIAL - FORNECIMENTO E INSTALAÇÃO. AF_04/2022</v>
          </cell>
          <cell r="C4114" t="str">
            <v>UN</v>
          </cell>
          <cell r="D4114">
            <v>37.29</v>
          </cell>
          <cell r="E4114">
            <v>12.57</v>
          </cell>
          <cell r="F4114">
            <v>24.72</v>
          </cell>
          <cell r="G4114">
            <v>0</v>
          </cell>
        </row>
        <row r="4115">
          <cell r="A4115" t="str">
            <v>92329</v>
          </cell>
          <cell r="B4115" t="str">
            <v>LUVA EM COBRE, DN 15 MM, SEM ANEL DE SOLDA, INSTALADO EM RAMAL E SUB-RAMAL DE HIDRÁULICA PREDIAL - FORNECIMENTO E INSTALAÇÃO. AF_04/2022</v>
          </cell>
          <cell r="C4115" t="str">
            <v>UN</v>
          </cell>
          <cell r="D4115">
            <v>9.0500000000000007</v>
          </cell>
          <cell r="E4115">
            <v>4.3</v>
          </cell>
          <cell r="F4115">
            <v>4.75</v>
          </cell>
          <cell r="G4115">
            <v>0</v>
          </cell>
        </row>
        <row r="4116">
          <cell r="A4116" t="str">
            <v>92330</v>
          </cell>
          <cell r="B4116" t="str">
            <v>LUVA EM COBRE, DN 22 MM, SEM ANEL DE SOLDA, INSTALADO EM RAMAL E SUB-RAMAL DE HIDRÁULICA PREDIAL - FORNECIMENTO E INSTALAÇÃO. AF_04/2022</v>
          </cell>
          <cell r="C4116" t="str">
            <v>UN</v>
          </cell>
          <cell r="D4116">
            <v>15.05</v>
          </cell>
          <cell r="E4116">
            <v>6.51</v>
          </cell>
          <cell r="F4116">
            <v>8.5399999999999991</v>
          </cell>
          <cell r="G4116">
            <v>0</v>
          </cell>
        </row>
        <row r="4117">
          <cell r="A4117" t="str">
            <v>92331</v>
          </cell>
          <cell r="B4117" t="str">
            <v>LUVA EM COBRE, DN 28 MM, SEM ANEL DE SOLDA, INSTALADO EM RAMAL E SUB-RAMAL DE HIDRÁULICA PREDIAL - FORNECIMENTO E INSTALAÇÃO. AF_04/2022</v>
          </cell>
          <cell r="C4117" t="str">
            <v>UN</v>
          </cell>
          <cell r="D4117">
            <v>23.36</v>
          </cell>
          <cell r="E4117">
            <v>8.39</v>
          </cell>
          <cell r="F4117">
            <v>14.97</v>
          </cell>
          <cell r="G4117">
            <v>0</v>
          </cell>
        </row>
        <row r="4118">
          <cell r="A4118" t="str">
            <v>92332</v>
          </cell>
          <cell r="B4118" t="str">
            <v>TE EM COBRE, DN 15 MM, SEM ANEL DE SOLDA, INSTALADO EM RAMAL E SUB-RAMAL DE HIDRÁULICA PREDIAL - FORNECIMENTO E INSTALAÇÃO. AF_04/2022</v>
          </cell>
          <cell r="C4118" t="str">
            <v>UN</v>
          </cell>
          <cell r="D4118">
            <v>18.91</v>
          </cell>
          <cell r="E4118">
            <v>8.59</v>
          </cell>
          <cell r="F4118">
            <v>10.32</v>
          </cell>
          <cell r="G4118">
            <v>0</v>
          </cell>
        </row>
        <row r="4119">
          <cell r="A4119" t="str">
            <v>92333</v>
          </cell>
          <cell r="B4119" t="str">
            <v>TE EM COBRE, DN 22 MM, SEM ANEL DE SOLDA, INSTALADO EM RAMAL E SUB-RAMAL DE HIDRÁULICA PREDIAL - FORNECIMENTO E INSTALAÇÃO. AF_04/2022</v>
          </cell>
          <cell r="C4119" t="str">
            <v>UN</v>
          </cell>
          <cell r="D4119">
            <v>33.14</v>
          </cell>
          <cell r="E4119">
            <v>12.99</v>
          </cell>
          <cell r="F4119">
            <v>20.149999999999999</v>
          </cell>
          <cell r="G4119">
            <v>0</v>
          </cell>
        </row>
        <row r="4120">
          <cell r="A4120" t="str">
            <v>92334</v>
          </cell>
          <cell r="B4120" t="str">
            <v>TE EM COBRE, DN 28 MM, SEM ANEL DE SOLDA, INSTALADO EM RAMAL E SUB-RAMAL DE HIDRÁULICA PREDIAL - FORNECIMENTO E INSTALAÇÃO. AF_04/2022</v>
          </cell>
          <cell r="C4120" t="str">
            <v>UN</v>
          </cell>
          <cell r="D4120">
            <v>48.05</v>
          </cell>
          <cell r="E4120">
            <v>16.760000000000002</v>
          </cell>
          <cell r="F4120">
            <v>31.29</v>
          </cell>
          <cell r="G4120">
            <v>0</v>
          </cell>
        </row>
        <row r="4121">
          <cell r="A4121" t="str">
            <v>92344</v>
          </cell>
          <cell r="B4121" t="str">
            <v>NIPLE, EM FERRO GALVANIZADO, DN 50 (2"), CONEXÃO ROSQUEADA, INSTALADO EM PRUMADAS - FORNECIMENTO E INSTALAÇÃO. AF_10/2020</v>
          </cell>
          <cell r="C4121" t="str">
            <v>UN</v>
          </cell>
          <cell r="D4121">
            <v>67.099999999999994</v>
          </cell>
          <cell r="E4121">
            <v>26.88</v>
          </cell>
          <cell r="F4121">
            <v>40.22</v>
          </cell>
          <cell r="G4121">
            <v>0</v>
          </cell>
        </row>
        <row r="4122">
          <cell r="A4122" t="str">
            <v>92345</v>
          </cell>
          <cell r="B4122" t="str">
            <v>LUVA, EM FERRO GALVANIZADO, DN 50 (2"), CONEXÃO ROSQUEADA, INSTALADO EM PRUMADAS - FORNECIMENTO E INSTALAÇÃO. AF_10/2020</v>
          </cell>
          <cell r="C4122" t="str">
            <v>UN</v>
          </cell>
          <cell r="D4122">
            <v>67.08</v>
          </cell>
          <cell r="E4122">
            <v>26.88</v>
          </cell>
          <cell r="F4122">
            <v>40.200000000000003</v>
          </cell>
          <cell r="G4122">
            <v>0</v>
          </cell>
        </row>
        <row r="4123">
          <cell r="A4123" t="str">
            <v>92346</v>
          </cell>
          <cell r="B4123" t="str">
            <v>NIPLE, EM FERRO GALVANIZADO, DN 65 (2 1/2"), CONEXÃO ROSQUEADA, INSTALADO EM PRUMADAS - FORNECIMENTO E INSTALAÇÃO. AF_10/2020</v>
          </cell>
          <cell r="C4123" t="str">
            <v>UN</v>
          </cell>
          <cell r="D4123">
            <v>87.88</v>
          </cell>
          <cell r="E4123">
            <v>29.24</v>
          </cell>
          <cell r="F4123">
            <v>58.64</v>
          </cell>
          <cell r="G4123">
            <v>0</v>
          </cell>
        </row>
        <row r="4124">
          <cell r="A4124" t="str">
            <v>92347</v>
          </cell>
          <cell r="B4124" t="str">
            <v>LUVA, EM FERRO GALVANIZADO, DN 65 (2 1/2"), CONEXÃO ROSQUEADA, INSTALADO EM PRUMADAS - FORNECIMENTO E INSTALAÇÃO. AF_10/2020</v>
          </cell>
          <cell r="C4124" t="str">
            <v>UN</v>
          </cell>
          <cell r="D4124">
            <v>97.64</v>
          </cell>
          <cell r="E4124">
            <v>29.24</v>
          </cell>
          <cell r="F4124">
            <v>68.400000000000006</v>
          </cell>
          <cell r="G4124">
            <v>0</v>
          </cell>
        </row>
        <row r="4125">
          <cell r="A4125" t="str">
            <v>92348</v>
          </cell>
          <cell r="B4125" t="str">
            <v>NIPLE, EM FERRO GALVANIZADO, DN 80 (3"), CONEXÃO ROSQUEADA, INSTALADO EM PRUMADAS - FORNECIMENTO E INSTALAÇÃO. AF_10/2020</v>
          </cell>
          <cell r="C4125" t="str">
            <v>UN</v>
          </cell>
          <cell r="D4125">
            <v>122.89</v>
          </cell>
          <cell r="E4125">
            <v>31.58</v>
          </cell>
          <cell r="F4125">
            <v>91.31</v>
          </cell>
          <cell r="G4125">
            <v>0</v>
          </cell>
        </row>
        <row r="4126">
          <cell r="A4126" t="str">
            <v>92349</v>
          </cell>
          <cell r="B4126" t="str">
            <v>LUVA, EM FERRO GALVANIZADO, DN 80 (3"), CONEXÃO ROSQUEADA, INSTALADO EM PRUMADAS - FORNECIMENTO E INSTALAÇÃO. AF_10/2020</v>
          </cell>
          <cell r="C4126" t="str">
            <v>UN</v>
          </cell>
          <cell r="D4126">
            <v>131.58000000000001</v>
          </cell>
          <cell r="E4126">
            <v>31.57</v>
          </cell>
          <cell r="F4126">
            <v>100.01</v>
          </cell>
          <cell r="G4126">
            <v>0</v>
          </cell>
        </row>
        <row r="4127">
          <cell r="A4127" t="str">
            <v>92350</v>
          </cell>
          <cell r="B4127" t="str">
            <v>JOELHO 45 GRAUS, EM FERRO GALVANIZADO, DN 50 (2"), CONEXÃO ROSQUEADA, INSTALADO EM PRUMADAS - FORNECIMENTO E INSTALAÇÃO. AF_10/2020</v>
          </cell>
          <cell r="C4127" t="str">
            <v>UN</v>
          </cell>
          <cell r="D4127">
            <v>99.8</v>
          </cell>
          <cell r="E4127">
            <v>40.29</v>
          </cell>
          <cell r="F4127">
            <v>59.51</v>
          </cell>
          <cell r="G4127">
            <v>0</v>
          </cell>
        </row>
        <row r="4128">
          <cell r="A4128" t="str">
            <v>92351</v>
          </cell>
          <cell r="B4128" t="str">
            <v>JOELHO 90 GRAUS, EM FERRO GALVANIZADO, DN 50 (2"), CONEXÃO ROSQUEADA, INSTALADO EM PRUMADAS - FORNECIMENTO E INSTALAÇÃO. AF_10/2020</v>
          </cell>
          <cell r="C4128" t="str">
            <v>UN</v>
          </cell>
          <cell r="D4128">
            <v>97.63</v>
          </cell>
          <cell r="E4128">
            <v>40.29</v>
          </cell>
          <cell r="F4128">
            <v>57.34</v>
          </cell>
          <cell r="G4128">
            <v>0</v>
          </cell>
        </row>
        <row r="4129">
          <cell r="A4129" t="str">
            <v>92352</v>
          </cell>
          <cell r="B4129" t="str">
            <v>JOELHO 45 GRAUS, EM FERRO GALVANIZADO, DN 65 (2 1/2"), CONEXÃO ROSQUEADA, INSTALADO EM PRUMADAS - FORNECIMENTO E INSTALAÇÃO. AF_10/2020</v>
          </cell>
          <cell r="C4129" t="str">
            <v>UN</v>
          </cell>
          <cell r="D4129">
            <v>150.53</v>
          </cell>
          <cell r="E4129">
            <v>43.83</v>
          </cell>
          <cell r="F4129">
            <v>106.7</v>
          </cell>
          <cell r="G4129">
            <v>0</v>
          </cell>
        </row>
        <row r="4130">
          <cell r="A4130" t="str">
            <v>92353</v>
          </cell>
          <cell r="B4130" t="str">
            <v>JOELHO 90 GRAUS, EM FERRO GALVANIZADO, DN 65 (2 1/2"), CONEXÃO ROSQUEADA, INSTALADO EM PRUMADAS - FORNECIMENTO E INSTALAÇÃO. AF_10/2020</v>
          </cell>
          <cell r="C4130" t="str">
            <v>UN</v>
          </cell>
          <cell r="D4130">
            <v>140.97999999999999</v>
          </cell>
          <cell r="E4130">
            <v>43.83</v>
          </cell>
          <cell r="F4130">
            <v>97.15</v>
          </cell>
          <cell r="G4130">
            <v>0</v>
          </cell>
        </row>
        <row r="4131">
          <cell r="A4131" t="str">
            <v>92354</v>
          </cell>
          <cell r="B4131" t="str">
            <v>JOELHO 45 GRAUS, EM FERRO GALVANIZADO, DN 80 (3"), CONEXÃO ROSQUEADA, INSTALADO EM PRUMADAS - FORNECIMENTO E INSTALAÇÃO. AF_10/2020</v>
          </cell>
          <cell r="C4131" t="str">
            <v>UN</v>
          </cell>
          <cell r="D4131">
            <v>199.27</v>
          </cell>
          <cell r="E4131">
            <v>47.36</v>
          </cell>
          <cell r="F4131">
            <v>151.91</v>
          </cell>
          <cell r="G4131">
            <v>0</v>
          </cell>
        </row>
        <row r="4132">
          <cell r="A4132" t="str">
            <v>92355</v>
          </cell>
          <cell r="B4132" t="str">
            <v>JOELHO 90 GRAUS, EM FERRO GALVANIZADO, DN 80 (3"), CONEXÃO ROSQUEADA, INSTALADO EM PRUMADAS - FORNECIMENTO E INSTALAÇÃO. AF_10/2020</v>
          </cell>
          <cell r="C4132" t="str">
            <v>UN</v>
          </cell>
          <cell r="D4132">
            <v>180.86</v>
          </cell>
          <cell r="E4132">
            <v>47.37</v>
          </cell>
          <cell r="F4132">
            <v>133.49</v>
          </cell>
          <cell r="G4132">
            <v>0</v>
          </cell>
        </row>
        <row r="4133">
          <cell r="A4133" t="str">
            <v>92356</v>
          </cell>
          <cell r="B4133" t="str">
            <v>TÊ, EM FERRO GALVANIZADO, DN 50 (2"), CONEXÃO ROSQUEADA, INSTALADO EM PRUMADAS - FORNECIMENTO E INSTALAÇÃO. AF_10/2020</v>
          </cell>
          <cell r="C4133" t="str">
            <v>UN</v>
          </cell>
          <cell r="D4133">
            <v>130.15</v>
          </cell>
          <cell r="E4133">
            <v>53.75</v>
          </cell>
          <cell r="F4133">
            <v>76.400000000000006</v>
          </cell>
          <cell r="G4133">
            <v>0</v>
          </cell>
        </row>
        <row r="4134">
          <cell r="A4134" t="str">
            <v>92357</v>
          </cell>
          <cell r="B4134" t="str">
            <v>TÊ, EM FERRO GALVANIZADO, DN 65 (2 1/2"), CONEXÃO ROSQUEADA, INSTALADO EM PRUMADAS - FORNECIMENTO E INSTALAÇÃO. AF_10/2020</v>
          </cell>
          <cell r="C4134" t="str">
            <v>UN</v>
          </cell>
          <cell r="D4134">
            <v>192.78</v>
          </cell>
          <cell r="E4134">
            <v>58.46</v>
          </cell>
          <cell r="F4134">
            <v>134.32</v>
          </cell>
          <cell r="G4134">
            <v>0</v>
          </cell>
        </row>
        <row r="4135">
          <cell r="A4135" t="str">
            <v>92358</v>
          </cell>
          <cell r="B4135" t="str">
            <v>TÊ, EM FERRO GALVANIZADO, DN 80 (3"), CONEXÃO ROSQUEADA, INSTALADO EM PRUMADAS - FORNECIMENTO E INSTALAÇÃO. AF_10/2020</v>
          </cell>
          <cell r="C4135" t="str">
            <v>UN</v>
          </cell>
          <cell r="D4135">
            <v>239.39</v>
          </cell>
          <cell r="E4135">
            <v>63.16</v>
          </cell>
          <cell r="F4135">
            <v>176.23</v>
          </cell>
          <cell r="G4135">
            <v>0</v>
          </cell>
        </row>
        <row r="4136">
          <cell r="A4136" t="str">
            <v>92369</v>
          </cell>
          <cell r="B4136" t="str">
            <v>NIPLE, EM FERRO GALVANIZADO, DN 25 (1"), CONEXÃO ROSQUEADA, INSTALADO EM REDE DE ALIMENTAÇÃO PARA HIDRANTE - FORNECIMENTO E INSTALAÇÃO. AF_10/2020</v>
          </cell>
          <cell r="C4136" t="str">
            <v>UN</v>
          </cell>
          <cell r="D4136">
            <v>36.450000000000003</v>
          </cell>
          <cell r="E4136">
            <v>20.440000000000001</v>
          </cell>
          <cell r="F4136">
            <v>16.010000000000002</v>
          </cell>
          <cell r="G4136">
            <v>0</v>
          </cell>
        </row>
        <row r="4137">
          <cell r="A4137" t="str">
            <v>92370</v>
          </cell>
          <cell r="B4137" t="str">
            <v>LUVA, EM FERRO GALVANIZADO, DN 25 (1"), CONEXÃO ROSQUEADA, INSTALADO EM REDE DE ALIMENTAÇÃO PARA HIDRANTE - FORNECIMENTO E INSTALAÇÃO. AF_10/2020</v>
          </cell>
          <cell r="C4137" t="str">
            <v>UN</v>
          </cell>
          <cell r="D4137">
            <v>38.21</v>
          </cell>
          <cell r="E4137">
            <v>20.440000000000001</v>
          </cell>
          <cell r="F4137">
            <v>17.77</v>
          </cell>
          <cell r="G4137">
            <v>0</v>
          </cell>
        </row>
        <row r="4138">
          <cell r="A4138" t="str">
            <v>92371</v>
          </cell>
          <cell r="B4138" t="str">
            <v>NIPLE, EM FERRO GALVANIZADO, DN 32 (1 1/4"), CONEXÃO ROSQUEADA, INSTALADO EM REDE DE ALIMENTAÇÃO PARA HIDRANTE - FORNECIMENTO E INSTALAÇÃO. AF_10/2020</v>
          </cell>
          <cell r="C4138" t="str">
            <v>UN</v>
          </cell>
          <cell r="D4138">
            <v>43.93</v>
          </cell>
          <cell r="E4138">
            <v>22.23</v>
          </cell>
          <cell r="F4138">
            <v>21.7</v>
          </cell>
          <cell r="G4138">
            <v>0</v>
          </cell>
        </row>
        <row r="4139">
          <cell r="A4139" t="str">
            <v>92372</v>
          </cell>
          <cell r="B4139" t="str">
            <v>LUVA, EM FERRO GALVANIZADO, DN 32 (1 1/4"), CONEXÃO ROSQUEADA, INSTALADO EM REDE DE ALIMENTAÇÃO PARA HIDRANTE - FORNECIMENTO E INSTALAÇÃO. AF_10/2020</v>
          </cell>
          <cell r="C4139" t="str">
            <v>UN</v>
          </cell>
          <cell r="D4139">
            <v>45.57</v>
          </cell>
          <cell r="E4139">
            <v>22.22</v>
          </cell>
          <cell r="F4139">
            <v>23.35</v>
          </cell>
          <cell r="G4139">
            <v>0</v>
          </cell>
        </row>
        <row r="4140">
          <cell r="A4140" t="str">
            <v>92373</v>
          </cell>
          <cell r="B4140" t="str">
            <v>NIPLE, EM FERRO GALVANIZADO, DN 40 (1 1/2"), CONEXÃO ROSQUEADA, INSTALADO EM REDE DE ALIMENTAÇÃO PARA HIDRANTE - FORNECIMENTO E INSTALAÇÃO. AF_10/2020</v>
          </cell>
          <cell r="C4140" t="str">
            <v>UN</v>
          </cell>
          <cell r="D4140">
            <v>51.83</v>
          </cell>
          <cell r="E4140">
            <v>24.26</v>
          </cell>
          <cell r="F4140">
            <v>27.57</v>
          </cell>
          <cell r="G4140">
            <v>0</v>
          </cell>
        </row>
        <row r="4141">
          <cell r="A4141" t="str">
            <v>92374</v>
          </cell>
          <cell r="B4141" t="str">
            <v>LUVA, EM FERRO GALVANIZADO, DN 40 (1 1/2"), CONEXÃO ROSQUEADA, INSTALADO EM REDE DE ALIMENTAÇÃO PARA HIDRANTE - FORNECIMENTO E INSTALAÇÃO. AF_10/2020</v>
          </cell>
          <cell r="C4141" t="str">
            <v>UN</v>
          </cell>
          <cell r="D4141">
            <v>52.15</v>
          </cell>
          <cell r="E4141">
            <v>24.26</v>
          </cell>
          <cell r="F4141">
            <v>27.89</v>
          </cell>
          <cell r="G4141">
            <v>0</v>
          </cell>
        </row>
        <row r="4142">
          <cell r="A4142" t="str">
            <v>92375</v>
          </cell>
          <cell r="B4142" t="str">
            <v>NIPLE, EM FERRO GALVANIZADO, DN 50 (2"), CONEXÃO ROSQUEADA, INSTALADO EM REDE DE ALIMENTAÇÃO PARA HIDRANTE - FORNECIMENTO E INSTALAÇÃO. AF_10/2020</v>
          </cell>
          <cell r="C4142" t="str">
            <v>UN</v>
          </cell>
          <cell r="D4142">
            <v>67.05</v>
          </cell>
          <cell r="E4142">
            <v>26.83</v>
          </cell>
          <cell r="F4142">
            <v>40.22</v>
          </cell>
          <cell r="G4142">
            <v>0</v>
          </cell>
        </row>
        <row r="4143">
          <cell r="A4143" t="str">
            <v>92376</v>
          </cell>
          <cell r="B4143" t="str">
            <v>LUVA, EM FERRO GALVANIZADO, DN 50 (2"), CONEXÃO ROSQUEADA, INSTALADO EM REDE DE ALIMENTAÇÃO PARA HIDRANTE - FORNECIMENTO E INSTALAÇÃO. AF_10/2020</v>
          </cell>
          <cell r="C4143" t="str">
            <v>UN</v>
          </cell>
          <cell r="D4143">
            <v>67.03</v>
          </cell>
          <cell r="E4143">
            <v>26.83</v>
          </cell>
          <cell r="F4143">
            <v>40.200000000000003</v>
          </cell>
          <cell r="G4143">
            <v>0</v>
          </cell>
        </row>
        <row r="4144">
          <cell r="A4144" t="str">
            <v>92377</v>
          </cell>
          <cell r="B4144" t="str">
            <v>NIPLE, EM FERRO GALVANIZADO, DN 65 (2 1/2"), CONEXÃO ROSQUEADA, INSTALADO EM REDE DE ALIMENTAÇÃO PARA HIDRANTE - FORNECIMENTO E INSTALAÇÃO. AF_10/2020</v>
          </cell>
          <cell r="C4144" t="str">
            <v>UN</v>
          </cell>
          <cell r="D4144">
            <v>89.62</v>
          </cell>
          <cell r="E4144">
            <v>30.66</v>
          </cell>
          <cell r="F4144">
            <v>58.96</v>
          </cell>
          <cell r="G4144">
            <v>0</v>
          </cell>
        </row>
        <row r="4145">
          <cell r="A4145" t="str">
            <v>92378</v>
          </cell>
          <cell r="B4145" t="str">
            <v>LUVA, EM FERRO GALVANIZADO, DN 65 (2 1/2"), CONEXÃO ROSQUEADA, INSTALADO EM REDE DE ALIMENTAÇÃO PARA HIDRANTE - FORNECIMENTO E INSTALAÇÃO. AF_10/2020</v>
          </cell>
          <cell r="C4145" t="str">
            <v>UN</v>
          </cell>
          <cell r="D4145">
            <v>99.38</v>
          </cell>
          <cell r="E4145">
            <v>30.66</v>
          </cell>
          <cell r="F4145">
            <v>68.72</v>
          </cell>
          <cell r="G4145">
            <v>0</v>
          </cell>
        </row>
        <row r="4146">
          <cell r="A4146" t="str">
            <v>92379</v>
          </cell>
          <cell r="B4146" t="str">
            <v>NIPLE, EM FERRO GALVANIZADO, DN 80 (3"), CONEXÃO ROSQUEADA, INSTALADO EM REDE DE ALIMENTAÇÃO PARA HIDRANTE - FORNECIMENTO E INSTALAÇÃO. AF_10/2020</v>
          </cell>
          <cell r="C4146" t="str">
            <v>UN</v>
          </cell>
          <cell r="D4146">
            <v>126.48</v>
          </cell>
          <cell r="E4146">
            <v>34.479999999999997</v>
          </cell>
          <cell r="F4146">
            <v>92</v>
          </cell>
          <cell r="G4146">
            <v>0</v>
          </cell>
        </row>
        <row r="4147">
          <cell r="A4147" t="str">
            <v>92380</v>
          </cell>
          <cell r="B4147" t="str">
            <v>LUVA, EM FERRO GALVANIZADO, DN 80 (3"), CONEXÃO ROSQUEADA, INSTALADO EM REDE DE ALIMENTAÇÃO PARA HIDRANTE - FORNECIMENTO E INSTALAÇÃO. AF_10/2020</v>
          </cell>
          <cell r="C4147" t="str">
            <v>UN</v>
          </cell>
          <cell r="D4147">
            <v>135.16999999999999</v>
          </cell>
          <cell r="E4147">
            <v>34.479999999999997</v>
          </cell>
          <cell r="F4147">
            <v>100.69</v>
          </cell>
          <cell r="G4147">
            <v>0</v>
          </cell>
        </row>
        <row r="4148">
          <cell r="A4148" t="str">
            <v>92381</v>
          </cell>
          <cell r="B4148" t="str">
            <v>JOELHO 45 GRAUS, EM FERRO GALVANIZADO, DN 25 (1"), CONEXÃO ROSQUEADA, INSTALADO EM REDE DE ALIMENTAÇÃO PARA HIDRANTE - FORNECIMENTO E INSTALAÇÃO. AF_10/2020</v>
          </cell>
          <cell r="C4148" t="str">
            <v>UN</v>
          </cell>
          <cell r="D4148">
            <v>55.18</v>
          </cell>
          <cell r="E4148">
            <v>30.64</v>
          </cell>
          <cell r="F4148">
            <v>24.54</v>
          </cell>
          <cell r="G4148">
            <v>0</v>
          </cell>
        </row>
        <row r="4149">
          <cell r="A4149" t="str">
            <v>92382</v>
          </cell>
          <cell r="B4149" t="str">
            <v>JOELHO 90 GRAUS, EM FERRO GALVANIZADO, DN 25 (1"), CONEXÃO ROSQUEADA, INSTALADO EM REDE DE ALIMENTAÇÃO PARA HIDRANTE - FORNECIMENTO E INSTALAÇÃO. AF_10/2020</v>
          </cell>
          <cell r="C4149" t="str">
            <v>UN</v>
          </cell>
          <cell r="D4149">
            <v>52.85</v>
          </cell>
          <cell r="E4149">
            <v>30.65</v>
          </cell>
          <cell r="F4149">
            <v>22.2</v>
          </cell>
          <cell r="G4149">
            <v>0</v>
          </cell>
        </row>
        <row r="4150">
          <cell r="A4150" t="str">
            <v>92383</v>
          </cell>
          <cell r="B4150" t="str">
            <v>JOELHO 45 GRAUS, EM FERRO GALVANIZADO, DN 32 (1 1/4"), CONEXÃO ROSQUEADA, INSTALADO EM REDE DE ALIMENTAÇÃO PARA HIDRANTE - FORNECIMENTO E INSTALAÇÃO. AF_10/2020</v>
          </cell>
          <cell r="C4150" t="str">
            <v>UN</v>
          </cell>
          <cell r="D4150">
            <v>69.25</v>
          </cell>
          <cell r="E4150">
            <v>33.28</v>
          </cell>
          <cell r="F4150">
            <v>35.97</v>
          </cell>
          <cell r="G4150">
            <v>0</v>
          </cell>
        </row>
        <row r="4151">
          <cell r="A4151" t="str">
            <v>92384</v>
          </cell>
          <cell r="B4151" t="str">
            <v>JOELHO 90 GRAUS, EM FERRO GALVANIZADO, DN 32 (1 1/4"), CONEXÃO ROSQUEADA, INSTALADO EM REDE DE ALIMENTAÇÃO PARA HIDRANTE - FORNECIMENTO E INSTALAÇÃO. AF_10/2020</v>
          </cell>
          <cell r="C4151" t="str">
            <v>UN</v>
          </cell>
          <cell r="D4151">
            <v>64.62</v>
          </cell>
          <cell r="E4151">
            <v>33.299999999999997</v>
          </cell>
          <cell r="F4151">
            <v>31.32</v>
          </cell>
          <cell r="G4151">
            <v>0</v>
          </cell>
        </row>
        <row r="4152">
          <cell r="A4152" t="str">
            <v>92385</v>
          </cell>
          <cell r="B4152" t="str">
            <v>JOELHO 45 GRAUS, EM FERRO GALVANIZADO, DN 40 (1 1/2"), CONEXÃO ROSQUEADA, INSTALADO EM REDE DE ALIMENTAÇÃO PARA HIDRANTE - FORNECIMENTO E INSTALAÇÃO. AF_10/2020</v>
          </cell>
          <cell r="C4152" t="str">
            <v>UN</v>
          </cell>
          <cell r="D4152">
            <v>79.31</v>
          </cell>
          <cell r="E4152">
            <v>36.380000000000003</v>
          </cell>
          <cell r="F4152">
            <v>42.93</v>
          </cell>
          <cell r="G4152">
            <v>0</v>
          </cell>
        </row>
        <row r="4153">
          <cell r="A4153" t="str">
            <v>92386</v>
          </cell>
          <cell r="B4153" t="str">
            <v>JOELHO 90 GRAUS, EM FERRO GALVANIZADO, DN 40 (1 1/2"), CONEXÃO ROSQUEADA, INSTALADO EM REDE DE ALIMENTAÇÃO PARA HIDRANTE - FORNECIMENTO E INSTALAÇÃO. AF_10/2020</v>
          </cell>
          <cell r="C4153" t="str">
            <v>UN</v>
          </cell>
          <cell r="D4153">
            <v>76.11</v>
          </cell>
          <cell r="E4153">
            <v>36.380000000000003</v>
          </cell>
          <cell r="F4153">
            <v>39.729999999999997</v>
          </cell>
          <cell r="G4153">
            <v>0</v>
          </cell>
        </row>
        <row r="4154">
          <cell r="A4154" t="str">
            <v>92387</v>
          </cell>
          <cell r="B4154" t="str">
            <v>JOELHO 45 GRAUS, EM FERRO GALVANIZADO, DN 50 (2"), CONEXÃO ROSQUEADA, INSTALADO EM REDE DE ALIMENTAÇÃO PARA HIDRANTE - FORNECIMENTO E INSTALAÇÃO. AF_10/2020</v>
          </cell>
          <cell r="C4154" t="str">
            <v>UN</v>
          </cell>
          <cell r="D4154">
            <v>99.71</v>
          </cell>
          <cell r="E4154">
            <v>40.21</v>
          </cell>
          <cell r="F4154">
            <v>59.5</v>
          </cell>
          <cell r="G4154">
            <v>0</v>
          </cell>
        </row>
        <row r="4155">
          <cell r="A4155" t="str">
            <v>92388</v>
          </cell>
          <cell r="B4155" t="str">
            <v>JOELHO 90 GRAUS, EM FERRO GALVANIZADO, DN 50 (2"), CONEXÃO ROSQUEADA, INSTALADO EM REDE DE ALIMENTAÇÃO PARA HIDRANTE - FORNECIMENTO E INSTALAÇÃO. AF_10/2020</v>
          </cell>
          <cell r="C4155" t="str">
            <v>UN</v>
          </cell>
          <cell r="D4155">
            <v>97.54</v>
          </cell>
          <cell r="E4155">
            <v>40.21</v>
          </cell>
          <cell r="F4155">
            <v>57.33</v>
          </cell>
          <cell r="G4155">
            <v>0</v>
          </cell>
        </row>
        <row r="4156">
          <cell r="A4156" t="str">
            <v>92389</v>
          </cell>
          <cell r="B4156" t="str">
            <v>JOELHO 45 GRAUS, EM FERRO GALVANIZADO, DN 65 (2 1/2"), CONEXÃO ROSQUEADA, INSTALADO EM REDE DE ALIMENTAÇÃO PARA HIDRANTE - FORNECIMENTO E INSTALAÇÃO. AF_10/2020</v>
          </cell>
          <cell r="C4156" t="str">
            <v>UN</v>
          </cell>
          <cell r="D4156">
            <v>153.19999999999999</v>
          </cell>
          <cell r="E4156">
            <v>46</v>
          </cell>
          <cell r="F4156">
            <v>107.2</v>
          </cell>
          <cell r="G4156">
            <v>0</v>
          </cell>
        </row>
        <row r="4157">
          <cell r="A4157" t="str">
            <v>92390</v>
          </cell>
          <cell r="B4157" t="str">
            <v>JOELHO 90 GRAUS, EM FERRO GALVANIZADO, DN 65 (2 1/2"), CONEXÃO ROSQUEADA, INSTALADO EM REDE DE ALIMENTAÇÃO PARA HIDRANTE - FORNECIMENTO E INSTALAÇÃO. AF_10/2020</v>
          </cell>
          <cell r="C4157" t="str">
            <v>UN</v>
          </cell>
          <cell r="D4157">
            <v>143.65</v>
          </cell>
          <cell r="E4157">
            <v>46</v>
          </cell>
          <cell r="F4157">
            <v>97.65</v>
          </cell>
          <cell r="G4157">
            <v>0</v>
          </cell>
        </row>
        <row r="4158">
          <cell r="A4158" t="str">
            <v>92635</v>
          </cell>
          <cell r="B4158" t="str">
            <v>JOELHO 45 GRAUS, EM FERRO GALVANIZADO, CONEXÃO ROSQUEADA, DN 80 (3"), INSTALADO EM REDE DE ALIMENTAÇÃO PARA HIDRANTE - FORNECIMENTO E INSTALAÇÃO. AF_10/2020</v>
          </cell>
          <cell r="C4158" t="str">
            <v>UN</v>
          </cell>
          <cell r="D4158">
            <v>204.65</v>
          </cell>
          <cell r="E4158">
            <v>51.73</v>
          </cell>
          <cell r="F4158">
            <v>152.91999999999999</v>
          </cell>
          <cell r="G4158">
            <v>0</v>
          </cell>
        </row>
        <row r="4159">
          <cell r="A4159" t="str">
            <v>92636</v>
          </cell>
          <cell r="B4159" t="str">
            <v>JOELHO 90 GRAUS, EM FERRO GALVANIZADO, CONEXÃO ROSQUEADA, DN 80 (3"), INSTALADO EM REDE DE ALIMENTAÇÃO PARA HIDRANTE - FORNECIMENTO E INSTALAÇÃO. AF_10/2020</v>
          </cell>
          <cell r="C4159" t="str">
            <v>UN</v>
          </cell>
          <cell r="D4159">
            <v>186.24</v>
          </cell>
          <cell r="E4159">
            <v>51.73</v>
          </cell>
          <cell r="F4159">
            <v>134.51</v>
          </cell>
          <cell r="G4159">
            <v>0</v>
          </cell>
        </row>
        <row r="4160">
          <cell r="A4160" t="str">
            <v>92637</v>
          </cell>
          <cell r="B4160" t="str">
            <v>TÊ, EM FERRO GALVANIZADO, CONEXÃO ROSQUEADA, DN 25 (1"), INSTALADO EM REDE DE ALIMENTAÇÃO PARA HIDRANTE - FORNECIMENTO E INSTALAÇÃO. AF_10/2020</v>
          </cell>
          <cell r="C4160" t="str">
            <v>UN</v>
          </cell>
          <cell r="D4160">
            <v>71.34</v>
          </cell>
          <cell r="E4160">
            <v>40.869999999999997</v>
          </cell>
          <cell r="F4160">
            <v>30.47</v>
          </cell>
          <cell r="G4160">
            <v>0</v>
          </cell>
        </row>
        <row r="4161">
          <cell r="A4161" t="str">
            <v>92638</v>
          </cell>
          <cell r="B4161" t="str">
            <v>TÊ, EM FERRO GALVANIZADO, CONEXÃO ROSQUEADA, DN 32 (1 1/4"), INSTALADO EM REDE DE ALIMENTAÇÃO PARA HIDRANTE - FORNECIMENTO E INSTALAÇÃO. AF_10/2020</v>
          </cell>
          <cell r="C4161" t="str">
            <v>UN</v>
          </cell>
          <cell r="D4161">
            <v>86.76</v>
          </cell>
          <cell r="E4161">
            <v>44.43</v>
          </cell>
          <cell r="F4161">
            <v>42.33</v>
          </cell>
          <cell r="G4161">
            <v>0</v>
          </cell>
        </row>
        <row r="4162">
          <cell r="A4162" t="str">
            <v>92639</v>
          </cell>
          <cell r="B4162" t="str">
            <v>TÊ, EM FERRO GALVANIZADO, CONEXÃO ROSQUEADA, DN 40 (1 1/2"), INSTALADO EM REDE DE ALIMENTAÇÃO PARA HIDRANTE - FORNECIMENTO E INSTALAÇÃO. AF_10/2020</v>
          </cell>
          <cell r="C4162" t="str">
            <v>UN</v>
          </cell>
          <cell r="D4162">
            <v>100.27</v>
          </cell>
          <cell r="E4162">
            <v>48.5</v>
          </cell>
          <cell r="F4162">
            <v>51.77</v>
          </cell>
          <cell r="G4162">
            <v>0</v>
          </cell>
        </row>
        <row r="4163">
          <cell r="A4163" t="str">
            <v>92640</v>
          </cell>
          <cell r="B4163" t="str">
            <v>TÊ, EM FERRO GALVANIZADO, CONEXÃO ROSQUEADA, DN 50 (2"), INSTALADO EM REDE DE ALIMENTAÇÃO PARA HIDRANTE - FORNECIMENTO E INSTALAÇÃO. AF_10/2020</v>
          </cell>
          <cell r="C4163" t="str">
            <v>UN</v>
          </cell>
          <cell r="D4163">
            <v>130</v>
          </cell>
          <cell r="E4163">
            <v>53.62</v>
          </cell>
          <cell r="F4163">
            <v>76.38</v>
          </cell>
          <cell r="G4163">
            <v>0</v>
          </cell>
        </row>
        <row r="4164">
          <cell r="A4164" t="str">
            <v>92642</v>
          </cell>
          <cell r="B4164" t="str">
            <v>TÊ, EM FERRO GALVANIZADO, CONEXÃO ROSQUEADA, DN 65 (2 1/2"), INSTALADO EM REDE DE ALIMENTAÇÃO PARA HIDRANTE - FORNECIMENTO E INSTALAÇÃO. AF_10/2020</v>
          </cell>
          <cell r="C4164" t="str">
            <v>UN</v>
          </cell>
          <cell r="D4164">
            <v>196.28</v>
          </cell>
          <cell r="E4164">
            <v>61.28</v>
          </cell>
          <cell r="F4164">
            <v>135</v>
          </cell>
          <cell r="G4164">
            <v>0</v>
          </cell>
        </row>
        <row r="4165">
          <cell r="A4165" t="str">
            <v>92644</v>
          </cell>
          <cell r="B4165" t="str">
            <v>TÊ, EM FERRO GALVANIZADO, CONEXÃO ROSQUEADA, DN 80 (3"), INSTALADO EM REDE DE ALIMENTAÇÃO PARA HIDRANTE - FORNECIMENTO E INSTALAÇÃO. AF_10/2020</v>
          </cell>
          <cell r="C4165" t="str">
            <v>UN</v>
          </cell>
          <cell r="D4165">
            <v>246.58</v>
          </cell>
          <cell r="E4165">
            <v>68.98</v>
          </cell>
          <cell r="F4165">
            <v>177.6</v>
          </cell>
          <cell r="G4165">
            <v>0</v>
          </cell>
        </row>
        <row r="4166">
          <cell r="A4166" t="str">
            <v>92657</v>
          </cell>
          <cell r="B4166" t="str">
            <v>NIPLE, EM FERRO GALVANIZADO, CONEXÃO ROSQUEADA, DN 25 (1"), INSTALADO EM REDE DE ALIMENTAÇÃO PARA SPRINKLER - FORNECIMENTO E INSTALAÇÃO. AF_10/2020</v>
          </cell>
          <cell r="C4166" t="str">
            <v>UN</v>
          </cell>
          <cell r="D4166">
            <v>26.74</v>
          </cell>
          <cell r="E4166">
            <v>12.53</v>
          </cell>
          <cell r="F4166">
            <v>14.21</v>
          </cell>
          <cell r="G4166">
            <v>0</v>
          </cell>
        </row>
        <row r="4167">
          <cell r="A4167" t="str">
            <v>92658</v>
          </cell>
          <cell r="B4167" t="str">
            <v>LUVA, EM FERRO GALVANIZADO, CONEXÃO ROSQUEADA, DN 25 (1"), INSTALADO EM REDE DE ALIMENTAÇÃO PARA SPRINKLER - FORNECIMENTO E INSTALAÇÃO. AF_10/2020</v>
          </cell>
          <cell r="C4167" t="str">
            <v>UN</v>
          </cell>
          <cell r="D4167">
            <v>28.5</v>
          </cell>
          <cell r="E4167">
            <v>12.53</v>
          </cell>
          <cell r="F4167">
            <v>15.97</v>
          </cell>
          <cell r="G4167">
            <v>0</v>
          </cell>
        </row>
        <row r="4168">
          <cell r="A4168" t="str">
            <v>92659</v>
          </cell>
          <cell r="B4168" t="str">
            <v>NIPLE, EM FERRO GALVANIZADO, CONEXÃO ROSQUEADA, DN 32 (1 1/4"), INSTALADO EM REDE DE ALIMENTAÇÃO PARA SPRINKLER - FORNECIMENTO E INSTALAÇÃO. AF_10/2020</v>
          </cell>
          <cell r="C4168" t="str">
            <v>UN</v>
          </cell>
          <cell r="D4168">
            <v>32.9</v>
          </cell>
          <cell r="E4168">
            <v>13.25</v>
          </cell>
          <cell r="F4168">
            <v>19.649999999999999</v>
          </cell>
          <cell r="G4168">
            <v>0</v>
          </cell>
        </row>
        <row r="4169">
          <cell r="A4169" t="str">
            <v>92660</v>
          </cell>
          <cell r="B4169" t="str">
            <v>LUVA, EM FERRO GALVANIZADO, CONEXÃO ROSQUEADA, DN 32 (1 1/4"), INSTALADO EM REDE DE ALIMENTAÇÃO PARA SPRINKLER - FORNECIMENTO E INSTALAÇÃO. AF_10/2020</v>
          </cell>
          <cell r="C4169" t="str">
            <v>UN</v>
          </cell>
          <cell r="D4169">
            <v>34.54</v>
          </cell>
          <cell r="E4169">
            <v>13.25</v>
          </cell>
          <cell r="F4169">
            <v>21.29</v>
          </cell>
          <cell r="G4169">
            <v>0</v>
          </cell>
        </row>
        <row r="4170">
          <cell r="A4170" t="str">
            <v>92661</v>
          </cell>
          <cell r="B4170" t="str">
            <v>NIPLE, EM FERRO GALVANIZADO, CONEXÃO ROSQUEADA, DN 40 (1 1/2"), INSTALADO EM REDE DE ALIMENTAÇÃO PARA SPRINKLER - FORNECIMENTO E INSTALAÇÃO. AF_10/2020</v>
          </cell>
          <cell r="C4170" t="str">
            <v>UN</v>
          </cell>
          <cell r="D4170">
            <v>39.26</v>
          </cell>
          <cell r="E4170">
            <v>14.04</v>
          </cell>
          <cell r="F4170">
            <v>25.22</v>
          </cell>
          <cell r="G4170">
            <v>0</v>
          </cell>
        </row>
        <row r="4171">
          <cell r="A4171" t="str">
            <v>92662</v>
          </cell>
          <cell r="B4171" t="str">
            <v>LUVA, EM FERRO GALVANIZADO, CONEXÃO ROSQUEADA, DN 40 (1 1/2"), INSTALADO EM REDE DE ALIMENTAÇÃO PARA SPRINKLER - FORNECIMENTO E INSTALAÇÃO. AF_10/2020</v>
          </cell>
          <cell r="C4171" t="str">
            <v>UN</v>
          </cell>
          <cell r="D4171">
            <v>39.58</v>
          </cell>
          <cell r="E4171">
            <v>14.04</v>
          </cell>
          <cell r="F4171">
            <v>25.54</v>
          </cell>
          <cell r="G4171">
            <v>0</v>
          </cell>
        </row>
        <row r="4172">
          <cell r="A4172" t="str">
            <v>92663</v>
          </cell>
          <cell r="B4172" t="str">
            <v>NIPLE, EM FERRO GALVANIZADO, CONEXÃO ROSQUEADA, DN 50 (2"), INSTALADO EM REDE DE ALIMENTAÇÃO PARA SPRINKLER - FORNECIMENTO E INSTALAÇÃO. AF_10/2020</v>
          </cell>
          <cell r="C4172" t="str">
            <v>UN</v>
          </cell>
          <cell r="D4172">
            <v>52.57</v>
          </cell>
          <cell r="E4172">
            <v>15.08</v>
          </cell>
          <cell r="F4172">
            <v>37.49</v>
          </cell>
          <cell r="G4172">
            <v>0</v>
          </cell>
        </row>
        <row r="4173">
          <cell r="A4173" t="str">
            <v>92664</v>
          </cell>
          <cell r="B4173" t="str">
            <v>LUVA, EM FERRO GALVANIZADO, CONEXÃO ROSQUEADA, DN 50 (2"), INSTALADO EM REDE DE ALIMENTAÇÃO PARA SPRINKLER - FORNECIMENTO E INSTALAÇÃO. AF_10/2020</v>
          </cell>
          <cell r="C4173" t="str">
            <v>UN</v>
          </cell>
          <cell r="D4173">
            <v>52.55</v>
          </cell>
          <cell r="E4173">
            <v>15.08</v>
          </cell>
          <cell r="F4173">
            <v>37.47</v>
          </cell>
          <cell r="G4173">
            <v>0</v>
          </cell>
        </row>
        <row r="4174">
          <cell r="A4174" t="str">
            <v>92665</v>
          </cell>
          <cell r="B4174" t="str">
            <v>NIPLE, EM FERRO GALVANIZADO, CONEXÃO ROSQUEADA, DN 65 (2 1/2"), INSTALADO EM REDE DE ALIMENTAÇÃO PARA SPRINKLER - FORNECIMENTO E INSTALAÇÃO. AF_10/2020</v>
          </cell>
          <cell r="C4174" t="str">
            <v>UN</v>
          </cell>
          <cell r="D4174">
            <v>72.28</v>
          </cell>
          <cell r="E4174">
            <v>16.579999999999998</v>
          </cell>
          <cell r="F4174">
            <v>55.7</v>
          </cell>
          <cell r="G4174">
            <v>0</v>
          </cell>
        </row>
        <row r="4175">
          <cell r="A4175" t="str">
            <v>92666</v>
          </cell>
          <cell r="B4175" t="str">
            <v>LUVA, EM FERRO GALVANIZADO, CONEXÃO ROSQUEADA, DN 65 (2 1/2"), INSTALADO EM REDE DE ALIMENTAÇÃO PARA SPRINKLER - FORNECIMENTO E INSTALAÇÃO. AF_10/2020</v>
          </cell>
          <cell r="C4175" t="str">
            <v>UN</v>
          </cell>
          <cell r="D4175">
            <v>82.04</v>
          </cell>
          <cell r="E4175">
            <v>16.57</v>
          </cell>
          <cell r="F4175">
            <v>65.47</v>
          </cell>
          <cell r="G4175">
            <v>0</v>
          </cell>
        </row>
        <row r="4176">
          <cell r="A4176" t="str">
            <v>92667</v>
          </cell>
          <cell r="B4176" t="str">
            <v>NIPLE, EM FERRO GALVANIZADO, CONEXÃO ROSQUEADA, DN 80 (3"), INSTALADO EM REDE DE ALIMENTAÇÃO PARA SPRINKLER - FORNECIMENTO E INSTALAÇÃO. AF_10/2020</v>
          </cell>
          <cell r="C4176" t="str">
            <v>UN</v>
          </cell>
          <cell r="D4176">
            <v>106.3</v>
          </cell>
          <cell r="E4176">
            <v>18.12</v>
          </cell>
          <cell r="F4176">
            <v>88.18</v>
          </cell>
          <cell r="G4176">
            <v>0</v>
          </cell>
        </row>
        <row r="4177">
          <cell r="A4177" t="str">
            <v>92668</v>
          </cell>
          <cell r="B4177" t="str">
            <v>LUVA, EM FERRO GALVANIZADO, CONEXÃO ROSQUEADA, DN 80 (3"), INSTALADO EM REDE DE ALIMENTAÇÃO PARA SPRINKLER - FORNECIMENTO E INSTALAÇÃO. AF_10/2020</v>
          </cell>
          <cell r="C4177" t="str">
            <v>UN</v>
          </cell>
          <cell r="D4177">
            <v>114.99</v>
          </cell>
          <cell r="E4177">
            <v>18.12</v>
          </cell>
          <cell r="F4177">
            <v>96.87</v>
          </cell>
          <cell r="G4177">
            <v>0</v>
          </cell>
        </row>
        <row r="4178">
          <cell r="A4178" t="str">
            <v>92669</v>
          </cell>
          <cell r="B4178" t="str">
            <v>JOELHO 45 GRAUS, EM FERRO GALVANIZADO, CONEXÃO ROSQUEADA, DN 25 (1"), INSTALADO EM REDE DE ALIMENTAÇÃO PARA SPRINKLER - FORNECIMENTO E INSTALAÇÃO. AF_10/2020</v>
          </cell>
          <cell r="C4178" t="str">
            <v>UN</v>
          </cell>
          <cell r="D4178">
            <v>40.6</v>
          </cell>
          <cell r="E4178">
            <v>18.79</v>
          </cell>
          <cell r="F4178">
            <v>21.81</v>
          </cell>
          <cell r="G4178">
            <v>0</v>
          </cell>
        </row>
        <row r="4179">
          <cell r="A4179" t="str">
            <v>92670</v>
          </cell>
          <cell r="B4179" t="str">
            <v>JOELHO 90 GRAUS, EM FERRO GALVANIZADO, CONEXÃO ROSQUEADA, DN 25 (1"), INSTALADO EM REDE DE ALIMENTAÇÃO PARA SPRINKLER - FORNECIMENTO E INSTALAÇÃO. AF_10/2020</v>
          </cell>
          <cell r="C4179" t="str">
            <v>UN</v>
          </cell>
          <cell r="D4179">
            <v>38.270000000000003</v>
          </cell>
          <cell r="E4179">
            <v>18.79</v>
          </cell>
          <cell r="F4179">
            <v>19.48</v>
          </cell>
          <cell r="G4179">
            <v>0</v>
          </cell>
        </row>
        <row r="4180">
          <cell r="A4180" t="str">
            <v>92671</v>
          </cell>
          <cell r="B4180" t="str">
            <v>JOELHO 45 GRAUS, EM FERRO GALVANIZADO, CONEXÃO ROSQUEADA, DN 32 (1 1/4"), INSTALADO EM REDE DE ALIMENTAÇÃO PARA SPRINKLER - FORNECIMENTO E INSTALAÇÃO. AF_10/2020</v>
          </cell>
          <cell r="C4180" t="str">
            <v>UN</v>
          </cell>
          <cell r="D4180">
            <v>52.72</v>
          </cell>
          <cell r="E4180">
            <v>19.86</v>
          </cell>
          <cell r="F4180">
            <v>32.86</v>
          </cell>
          <cell r="G4180">
            <v>0</v>
          </cell>
        </row>
        <row r="4181">
          <cell r="A4181" t="str">
            <v>92672</v>
          </cell>
          <cell r="B4181" t="str">
            <v>JOELHO 90 GRAUS, EM FERRO GALVANIZADO, CONEXÃO ROSQUEADA, DN 32 (1 1/4"), INSTALADO EM REDE DE ALIMENTAÇÃO PARA SPRINKLER - FORNECIMENTO E INSTALAÇÃO. AF_10/2020</v>
          </cell>
          <cell r="C4181" t="str">
            <v>UN</v>
          </cell>
          <cell r="D4181">
            <v>48.09</v>
          </cell>
          <cell r="E4181">
            <v>19.87</v>
          </cell>
          <cell r="F4181">
            <v>28.22</v>
          </cell>
          <cell r="G4181">
            <v>0</v>
          </cell>
        </row>
        <row r="4182">
          <cell r="A4182" t="str">
            <v>92673</v>
          </cell>
          <cell r="B4182" t="str">
            <v>JOELHO 45 GRAUS, EM FERRO GALVANIZADO, CONEXÃO ROSQUEADA, DN 40 (1 1/2"), INSTALADO EM REDE DE ALIMENTAÇÃO PARA SPRINKLER - FORNECIMENTO E INSTALAÇÃO. AF_10/2020</v>
          </cell>
          <cell r="C4182" t="str">
            <v>UN</v>
          </cell>
          <cell r="D4182">
            <v>60.46</v>
          </cell>
          <cell r="E4182">
            <v>21.07</v>
          </cell>
          <cell r="F4182">
            <v>39.39</v>
          </cell>
          <cell r="G4182">
            <v>0</v>
          </cell>
        </row>
        <row r="4183">
          <cell r="A4183" t="str">
            <v>92674</v>
          </cell>
          <cell r="B4183" t="str">
            <v>JOELHO 90 GRAUS, EM FERRO GALVANIZADO, CONEXÃO ROSQUEADA, DN 40 (1 1/2"), INSTALADO EM REDE DE ALIMENTAÇÃO PARA SPRINKLER - FORNECIMENTO E INSTALAÇÃO. AF_10/2020</v>
          </cell>
          <cell r="C4183" t="str">
            <v>UN</v>
          </cell>
          <cell r="D4183">
            <v>57.26</v>
          </cell>
          <cell r="E4183">
            <v>21.07</v>
          </cell>
          <cell r="F4183">
            <v>36.19</v>
          </cell>
          <cell r="G4183">
            <v>0</v>
          </cell>
        </row>
        <row r="4184">
          <cell r="A4184" t="str">
            <v>92675</v>
          </cell>
          <cell r="B4184" t="str">
            <v>JOELHO 45 GRAUS, EM FERRO GALVANIZADO, CONEXÃO ROSQUEADA, DN 50 (2"), INSTALADO EM REDE DE ALIMENTAÇÃO PARA SPRINKLER - FORNECIMENTO E INSTALAÇÃO. AF_10/2020</v>
          </cell>
          <cell r="C4184" t="str">
            <v>UN</v>
          </cell>
          <cell r="D4184">
            <v>78.040000000000006</v>
          </cell>
          <cell r="E4184">
            <v>22.63</v>
          </cell>
          <cell r="F4184">
            <v>55.41</v>
          </cell>
          <cell r="G4184">
            <v>0</v>
          </cell>
        </row>
        <row r="4185">
          <cell r="A4185" t="str">
            <v>92676</v>
          </cell>
          <cell r="B4185" t="str">
            <v>JOELHO 90 GRAUS, EM FERRO GALVANIZADO, CONEXÃO ROSQUEADA, DN 50 (2"), INSTALADO EM REDE DE ALIMENTAÇÃO PARA SPRINKLER - FORNECIMENTO E INSTALAÇÃO. AF_10/2020</v>
          </cell>
          <cell r="C4185" t="str">
            <v>UN</v>
          </cell>
          <cell r="D4185">
            <v>75.87</v>
          </cell>
          <cell r="E4185">
            <v>22.63</v>
          </cell>
          <cell r="F4185">
            <v>53.24</v>
          </cell>
          <cell r="G4185">
            <v>0</v>
          </cell>
        </row>
        <row r="4186">
          <cell r="A4186" t="str">
            <v>92677</v>
          </cell>
          <cell r="B4186" t="str">
            <v>JOELHO 45 GRAUS, EM FERRO GALVANIZADO, CONEXÃO ROSQUEADA, DN 65 (2 1/2"), INSTALADO EM REDE DE ALIMENTAÇÃO PARA SPRINKLER - FORNECIMENTO E INSTALAÇÃO. AF_10/2020</v>
          </cell>
          <cell r="C4186" t="str">
            <v>UN</v>
          </cell>
          <cell r="D4186">
            <v>127.22</v>
          </cell>
          <cell r="E4186">
            <v>24.89</v>
          </cell>
          <cell r="F4186">
            <v>102.33</v>
          </cell>
          <cell r="G4186">
            <v>0</v>
          </cell>
        </row>
        <row r="4187">
          <cell r="A4187" t="str">
            <v>92678</v>
          </cell>
          <cell r="B4187" t="str">
            <v>JOELHO 90 GRAUS, EM FERRO GALVANIZADO, CONEXÃO ROSQUEADA, DN 65 (2 1/2"), INSTALADO EM REDE DE ALIMENTAÇÃO PARA SPRINKLER - FORNECIMENTO E INSTALAÇÃO. AF_10/2020</v>
          </cell>
          <cell r="C4187" t="str">
            <v>UN</v>
          </cell>
          <cell r="D4187">
            <v>117.67</v>
          </cell>
          <cell r="E4187">
            <v>24.89</v>
          </cell>
          <cell r="F4187">
            <v>92.78</v>
          </cell>
          <cell r="G4187">
            <v>0</v>
          </cell>
        </row>
        <row r="4188">
          <cell r="A4188" t="str">
            <v>92679</v>
          </cell>
          <cell r="B4188" t="str">
            <v>JOELHO 45 GRAUS, EM FERRO GALVANIZADO, CONEXÃO ROSQUEADA, DN 80 (3"), INSTALADO EM REDE DE ALIMENTAÇÃO PARA SPRINKLER - FORNECIMENTO E INSTALAÇÃO. AF_10/2020</v>
          </cell>
          <cell r="C4188" t="str">
            <v>UN</v>
          </cell>
          <cell r="D4188">
            <v>174.41</v>
          </cell>
          <cell r="E4188">
            <v>27.19</v>
          </cell>
          <cell r="F4188">
            <v>147.22</v>
          </cell>
          <cell r="G4188">
            <v>0</v>
          </cell>
        </row>
        <row r="4189">
          <cell r="A4189" t="str">
            <v>92680</v>
          </cell>
          <cell r="B4189" t="str">
            <v>JOELHO 90 GRAUS, EM FERRO GALVANIZADO, CONEXÃO ROSQUEADA, DN 80 (3"), INSTALADO EM REDE DE ALIMENTAÇÃO PARA SPRINKLER - FORNECIMENTO E INSTALAÇÃO. AF_10/2020</v>
          </cell>
          <cell r="C4189" t="str">
            <v>UN</v>
          </cell>
          <cell r="D4189">
            <v>156</v>
          </cell>
          <cell r="E4189">
            <v>27.19</v>
          </cell>
          <cell r="F4189">
            <v>128.81</v>
          </cell>
          <cell r="G4189">
            <v>0</v>
          </cell>
        </row>
        <row r="4190">
          <cell r="A4190" t="str">
            <v>92681</v>
          </cell>
          <cell r="B4190" t="str">
            <v>TÊ, EM FERRO GALVANIZADO, CONEXÃO ROSQUEADA, DN 25 (1"), INSTALADO EM REDE DE ALIMENTAÇÃO PARA SPRINKLER - FORNECIMENTO E INSTALAÇÃO. AF_10/2020</v>
          </cell>
          <cell r="C4190" t="str">
            <v>UN</v>
          </cell>
          <cell r="D4190">
            <v>51.88</v>
          </cell>
          <cell r="E4190">
            <v>25.05</v>
          </cell>
          <cell r="F4190">
            <v>26.83</v>
          </cell>
          <cell r="G4190">
            <v>0</v>
          </cell>
        </row>
        <row r="4191">
          <cell r="A4191" t="str">
            <v>92682</v>
          </cell>
          <cell r="B4191" t="str">
            <v>TÊ, EM FERRO GALVANIZADO, CONEXÃO ROSQUEADA, DN 32 (1 1/4"), INSTALADO EM REDE DE ALIMENTAÇÃO PARA SPRINKLER - FORNECIMENTO E INSTALAÇÃO. AF_10/2020</v>
          </cell>
          <cell r="C4191" t="str">
            <v>UN</v>
          </cell>
          <cell r="D4191">
            <v>64.63</v>
          </cell>
          <cell r="E4191">
            <v>26.46</v>
          </cell>
          <cell r="F4191">
            <v>38.17</v>
          </cell>
          <cell r="G4191">
            <v>0</v>
          </cell>
        </row>
        <row r="4192">
          <cell r="A4192" t="str">
            <v>92683</v>
          </cell>
          <cell r="B4192" t="str">
            <v>TÊ, EM FERRO GALVANIZADO, CONEXÃO ROSQUEADA, DN 40 (1 1/2"), INSTALADO EM REDE DE ALIMENTAÇÃO PARA SPRINKLER - FORNECIMENTO E INSTALAÇÃO. AF_10/2020</v>
          </cell>
          <cell r="C4192" t="str">
            <v>UN</v>
          </cell>
          <cell r="D4192">
            <v>75.16</v>
          </cell>
          <cell r="E4192">
            <v>28.12</v>
          </cell>
          <cell r="F4192">
            <v>47.04</v>
          </cell>
          <cell r="G4192">
            <v>0</v>
          </cell>
        </row>
        <row r="4193">
          <cell r="A4193" t="str">
            <v>92684</v>
          </cell>
          <cell r="B4193" t="str">
            <v>TÊ, EM FERRO GALVANIZADO, CONEXÃO ROSQUEADA, DN 50 (2"), INSTALADO EM REDE DE ALIMENTAÇÃO PARA SPRINKLER - FORNECIMENTO E INSTALAÇÃO. AF_10/2020</v>
          </cell>
          <cell r="C4193" t="str">
            <v>UN</v>
          </cell>
          <cell r="D4193">
            <v>101.09</v>
          </cell>
          <cell r="E4193">
            <v>30.15</v>
          </cell>
          <cell r="F4193">
            <v>70.94</v>
          </cell>
          <cell r="G4193">
            <v>0</v>
          </cell>
        </row>
        <row r="4194">
          <cell r="A4194" t="str">
            <v>92685</v>
          </cell>
          <cell r="B4194" t="str">
            <v>TÊ, EM FERRO GALVANIZADO, CONEXÃO ROSQUEADA, DN 65 (2 1/2"), INSTALADO EM REDE DE ALIMENTAÇÃO PARA SPRINKLER - FORNECIMENTO E INSTALAÇÃO. AF_10/2020</v>
          </cell>
          <cell r="C4194" t="str">
            <v>UN</v>
          </cell>
          <cell r="D4194">
            <v>161.66</v>
          </cell>
          <cell r="E4194">
            <v>33.19</v>
          </cell>
          <cell r="F4194">
            <v>128.47</v>
          </cell>
          <cell r="G4194">
            <v>0</v>
          </cell>
        </row>
        <row r="4195">
          <cell r="A4195" t="str">
            <v>92686</v>
          </cell>
          <cell r="B4195" t="str">
            <v>TÊ, EM FERRO GALVANIZADO, CONEXÃO ROSQUEADA, DN 80 (3"), INSTALADO EM REDE DE ALIMENTAÇÃO PARA SPRINKLER - FORNECIMENTO E INSTALAÇÃO. AF_10/2020</v>
          </cell>
          <cell r="C4195" t="str">
            <v>UN</v>
          </cell>
          <cell r="D4195">
            <v>206.22</v>
          </cell>
          <cell r="E4195">
            <v>36.24</v>
          </cell>
          <cell r="F4195">
            <v>169.98</v>
          </cell>
          <cell r="G4195">
            <v>0</v>
          </cell>
        </row>
        <row r="4196">
          <cell r="A4196" t="str">
            <v>92692</v>
          </cell>
          <cell r="B4196" t="str">
            <v>NIPLE, EM FERRO GALVANIZADO, CONEXÃO ROSQUEADA, DN 15 (1/2"), INSTALADO EM RAMAIS E SUB-RAMAIS DE GÁS - FORNECIMENTO E INSTALAÇÃO. AF_10/2020</v>
          </cell>
          <cell r="C4196" t="str">
            <v>UN</v>
          </cell>
          <cell r="D4196">
            <v>14.43</v>
          </cell>
          <cell r="E4196">
            <v>7.24</v>
          </cell>
          <cell r="F4196">
            <v>7.19</v>
          </cell>
          <cell r="G4196">
            <v>0</v>
          </cell>
        </row>
        <row r="4197">
          <cell r="A4197" t="str">
            <v>92693</v>
          </cell>
          <cell r="B4197" t="str">
            <v>LUVA, EM FERRO GALVANIZADO, CONEXÃO ROSQUEADA, DN 15 (1/2"), INSTALADO EM RAMAIS E SUB-RAMAIS DE GÁS - FORNECIMENTO E INSTALAÇÃO. AF_10/2020</v>
          </cell>
          <cell r="C4197" t="str">
            <v>UN</v>
          </cell>
          <cell r="D4197">
            <v>14.82</v>
          </cell>
          <cell r="E4197">
            <v>7.23</v>
          </cell>
          <cell r="F4197">
            <v>7.59</v>
          </cell>
          <cell r="G4197">
            <v>0</v>
          </cell>
        </row>
        <row r="4198">
          <cell r="A4198" t="str">
            <v>92694</v>
          </cell>
          <cell r="B4198" t="str">
            <v>NIPLE, EM FERRO GALVANIZADO, CONEXÃO ROSQUEADA, DN 20 (3/4"), INSTALADO EM RAMAIS E SUB-RAMAIS DE GÁS - FORNECIMENTO E INSTALAÇÃO. AF_10/2020</v>
          </cell>
          <cell r="C4198" t="str">
            <v>UN</v>
          </cell>
          <cell r="D4198">
            <v>22.96</v>
          </cell>
          <cell r="E4198">
            <v>12.41</v>
          </cell>
          <cell r="F4198">
            <v>10.55</v>
          </cell>
          <cell r="G4198">
            <v>0</v>
          </cell>
        </row>
        <row r="4199">
          <cell r="A4199" t="str">
            <v>92695</v>
          </cell>
          <cell r="B4199" t="str">
            <v>LUVA, EM FERRO GALVANIZADO, CONEXÃO ROSQUEADA, DN 20 (3/4"), INSTALADO EM RAMAIS E SUB-RAMAIS DE GÁS - FORNECIMENTO E INSTALAÇÃO. AF_10/2020</v>
          </cell>
          <cell r="C4199" t="str">
            <v>UN</v>
          </cell>
          <cell r="D4199">
            <v>23.35</v>
          </cell>
          <cell r="E4199">
            <v>12.41</v>
          </cell>
          <cell r="F4199">
            <v>10.94</v>
          </cell>
          <cell r="G4199">
            <v>0</v>
          </cell>
        </row>
        <row r="4200">
          <cell r="A4200" t="str">
            <v>92696</v>
          </cell>
          <cell r="B4200" t="str">
            <v>NIPLE, EM FERRO GALVANIZADO, CONEXÃO ROSQUEADA, DN 25 (1"), INSTALADO EM RAMAIS E SUB-RAMAIS DE GÁS - FORNECIMENTO E INSTALAÇÃO. AF_10/2020</v>
          </cell>
          <cell r="C4200" t="str">
            <v>UN</v>
          </cell>
          <cell r="D4200">
            <v>36.04</v>
          </cell>
          <cell r="E4200">
            <v>20.11</v>
          </cell>
          <cell r="F4200">
            <v>15.93</v>
          </cell>
          <cell r="G4200">
            <v>0</v>
          </cell>
        </row>
        <row r="4201">
          <cell r="A4201" t="str">
            <v>92697</v>
          </cell>
          <cell r="B4201" t="str">
            <v>LUVA, EM FERRO GALVANIZADO, CONEXÃO ROSQUEADA, DN 25 (1"), INSTALADO EM RAMAIS E SUB-RAMAIS DE GÁS - FORNECIMENTO E INSTALAÇÃO. AF_10/2020</v>
          </cell>
          <cell r="C4201" t="str">
            <v>UN</v>
          </cell>
          <cell r="D4201">
            <v>37.799999999999997</v>
          </cell>
          <cell r="E4201">
            <v>20.11</v>
          </cell>
          <cell r="F4201">
            <v>17.690000000000001</v>
          </cell>
          <cell r="G4201">
            <v>0</v>
          </cell>
        </row>
        <row r="4202">
          <cell r="A4202" t="str">
            <v>92698</v>
          </cell>
          <cell r="B4202" t="str">
            <v>JOELHO 45 GRAUS, EM FERRO GALVANIZADO, CONEXÃO ROSQUEADA, DN 15 (1/2"), INSTALADO EM RAMAIS E SUB-RAMAIS DE GÁS - FORNECIMENTO E INSTALAÇÃO. AF_10/2020</v>
          </cell>
          <cell r="C4202" t="str">
            <v>UN</v>
          </cell>
          <cell r="D4202">
            <v>21.34</v>
          </cell>
          <cell r="E4202">
            <v>10.82</v>
          </cell>
          <cell r="F4202">
            <v>10.52</v>
          </cell>
          <cell r="G4202">
            <v>0</v>
          </cell>
        </row>
        <row r="4203">
          <cell r="A4203" t="str">
            <v>92699</v>
          </cell>
          <cell r="B4203" t="str">
            <v>JOELHO 90 GRAUS, EM FERRO GALVANIZADO, CONEXÃO ROSQUEADA, DN 15 (1/2"), INSTALADO EM RAMAIS E SUB-RAMAIS DE GÁS - FORNECIMENTO E INSTALAÇÃO. AF_10/2020</v>
          </cell>
          <cell r="C4203" t="str">
            <v>UN</v>
          </cell>
          <cell r="D4203">
            <v>20.07</v>
          </cell>
          <cell r="E4203">
            <v>10.82</v>
          </cell>
          <cell r="F4203">
            <v>9.25</v>
          </cell>
          <cell r="G4203">
            <v>0</v>
          </cell>
        </row>
        <row r="4204">
          <cell r="A4204" t="str">
            <v>92700</v>
          </cell>
          <cell r="B4204" t="str">
            <v>JOELHO 45 GRAUS, EM FERRO GALVANIZADO, CONEXÃO ROSQUEADA, DN 20 (3/4"), INSTALADO EM RAMAIS E SUB-RAMAIS DE GÁS - FORNECIMENTO E INSTALAÇÃO. AF_10/2020</v>
          </cell>
          <cell r="C4204" t="str">
            <v>UN</v>
          </cell>
          <cell r="D4204">
            <v>34.86</v>
          </cell>
          <cell r="E4204">
            <v>18.559999999999999</v>
          </cell>
          <cell r="F4204">
            <v>16.3</v>
          </cell>
          <cell r="G4204">
            <v>0</v>
          </cell>
        </row>
        <row r="4205">
          <cell r="A4205" t="str">
            <v>92701</v>
          </cell>
          <cell r="B4205" t="str">
            <v>JOELHO 90 GRAUS, EM FERRO GALVANIZADO, CONEXÃO ROSQUEADA, DN 20 (3/4"), INSTALADO EM RAMAIS E SUB-RAMAIS DE GÁS - FORNECIMENTO E INSTALAÇÃO. AF_10/2020</v>
          </cell>
          <cell r="C4205" t="str">
            <v>UN</v>
          </cell>
          <cell r="D4205">
            <v>32.97</v>
          </cell>
          <cell r="E4205">
            <v>18.559999999999999</v>
          </cell>
          <cell r="F4205">
            <v>14.41</v>
          </cell>
          <cell r="G4205">
            <v>0</v>
          </cell>
        </row>
        <row r="4206">
          <cell r="A4206" t="str">
            <v>92702</v>
          </cell>
          <cell r="B4206" t="str">
            <v>JOELHO 45 GRAUS, EM FERRO GALVANIZADO, CONEXÃO ROSQUEADA, DN 25 (1"), INSTALADO EM RAMAIS E SUB-RAMAIS DE GÁS - FORNECIMENTO E INSTALAÇÃO. AF_10/2020</v>
          </cell>
          <cell r="C4206" t="str">
            <v>UN</v>
          </cell>
          <cell r="D4206">
            <v>54.61</v>
          </cell>
          <cell r="E4206">
            <v>30.18</v>
          </cell>
          <cell r="F4206">
            <v>24.43</v>
          </cell>
          <cell r="G4206">
            <v>0</v>
          </cell>
        </row>
        <row r="4207">
          <cell r="A4207" t="str">
            <v>92703</v>
          </cell>
          <cell r="B4207" t="str">
            <v>JOELHO 90 GRAUS, EM FERRO GALVANIZADO, CONEXÃO ROSQUEADA, DN 25 (1"), INSTALADO EM RAMAIS E SUB-RAMAIS DE GÁS - FORNECIMENTO E INSTALAÇÃO. AF_10/2020</v>
          </cell>
          <cell r="C4207" t="str">
            <v>UN</v>
          </cell>
          <cell r="D4207">
            <v>52.28</v>
          </cell>
          <cell r="E4207">
            <v>30.18</v>
          </cell>
          <cell r="F4207">
            <v>22.1</v>
          </cell>
          <cell r="G4207">
            <v>0</v>
          </cell>
        </row>
        <row r="4208">
          <cell r="A4208" t="str">
            <v>92704</v>
          </cell>
          <cell r="B4208" t="str">
            <v>TÊ, EM FERRO GALVANIZADO, CONEXÃO ROSQUEADA, DN 15 (1/2"), INSTALADO EM RAMAIS E SUB-RAMAIS DE GÁS - FORNECIMENTO E INSTALAÇÃO. AF_10/2020</v>
          </cell>
          <cell r="C4208" t="str">
            <v>UN</v>
          </cell>
          <cell r="D4208">
            <v>27.03</v>
          </cell>
          <cell r="E4208">
            <v>14.45</v>
          </cell>
          <cell r="F4208">
            <v>12.58</v>
          </cell>
          <cell r="G4208">
            <v>0</v>
          </cell>
        </row>
        <row r="4209">
          <cell r="A4209" t="str">
            <v>92705</v>
          </cell>
          <cell r="B4209" t="str">
            <v>TÊ, EM FERRO GALVANIZADO, CONEXÃO ROSQUEADA, DN 20 (3/4"), INSTALADO EM RAMAIS E SUB-RAMAIS DE GÁS - FORNECIMENTO E INSTALAÇÃO. AF_10/2020</v>
          </cell>
          <cell r="C4209" t="str">
            <v>UN</v>
          </cell>
          <cell r="D4209">
            <v>43.59</v>
          </cell>
          <cell r="E4209">
            <v>24.73</v>
          </cell>
          <cell r="F4209">
            <v>18.86</v>
          </cell>
          <cell r="G4209">
            <v>0</v>
          </cell>
        </row>
        <row r="4210">
          <cell r="A4210" t="str">
            <v>92706</v>
          </cell>
          <cell r="B4210" t="str">
            <v>TÊ, EM FERRO GALVANIZADO, CONEXÃO ROSQUEADA, DN 25 (1"), INSTALADO EM RAMAIS E SUB-RAMAIS DE GÁS - FORNECIMENTO E INSTALAÇÃO. AF_10/2020</v>
          </cell>
          <cell r="C4210" t="str">
            <v>UN</v>
          </cell>
          <cell r="D4210">
            <v>70.569999999999993</v>
          </cell>
          <cell r="E4210">
            <v>40.229999999999997</v>
          </cell>
          <cell r="F4210">
            <v>30.34</v>
          </cell>
          <cell r="G4210">
            <v>0</v>
          </cell>
        </row>
        <row r="4211">
          <cell r="A4211" t="str">
            <v>92889</v>
          </cell>
          <cell r="B4211" t="str">
            <v>UNIÃO, EM FERRO GALVANIZADO, DN 50 (2"), CONEXÃO ROSQUEADA, INSTALADO EM PRUMADAS - FORNECIMENTO E INSTALAÇÃO. AF_10/2020</v>
          </cell>
          <cell r="C4211" t="str">
            <v>UN</v>
          </cell>
          <cell r="D4211">
            <v>130.43</v>
          </cell>
          <cell r="E4211">
            <v>26.87</v>
          </cell>
          <cell r="F4211">
            <v>103.56</v>
          </cell>
          <cell r="G4211">
            <v>0</v>
          </cell>
        </row>
        <row r="4212">
          <cell r="A4212" t="str">
            <v>92890</v>
          </cell>
          <cell r="B4212" t="str">
            <v>UNIÃO, EM FERRO GALVANIZADO, DN 65 (2 1/2"), CONEXÃO ROSQUEADA, INSTALADO EM PRUMADAS - FORNECIMENTO E INSTALAÇÃO. AF_10/2020</v>
          </cell>
          <cell r="C4212" t="str">
            <v>UN</v>
          </cell>
          <cell r="D4212">
            <v>196.8</v>
          </cell>
          <cell r="E4212">
            <v>29.23</v>
          </cell>
          <cell r="F4212">
            <v>167.57</v>
          </cell>
          <cell r="G4212">
            <v>0</v>
          </cell>
        </row>
        <row r="4213">
          <cell r="A4213" t="str">
            <v>92891</v>
          </cell>
          <cell r="B4213" t="str">
            <v>UNIÃO, EM FERRO GALVANIZADO, DN 80 (3"), CONEXÃO ROSQUEADA, INSTALADO EM PRUMADAS - FORNECIMENTO E INSTALAÇÃO. AF_10/2020</v>
          </cell>
          <cell r="C4213" t="str">
            <v>UN</v>
          </cell>
          <cell r="D4213">
            <v>287.67</v>
          </cell>
          <cell r="E4213">
            <v>31.57</v>
          </cell>
          <cell r="F4213">
            <v>256.10000000000002</v>
          </cell>
          <cell r="G4213">
            <v>0</v>
          </cell>
        </row>
        <row r="4214">
          <cell r="A4214" t="str">
            <v>92892</v>
          </cell>
          <cell r="B4214" t="str">
            <v>UNIÃO, EM FERRO GALVANIZADO, DN 25 (1"), CONEXÃO ROSQUEADA, INSTALADO EM REDE DE ALIMENTAÇÃO PARA HIDRANTE - FORNECIMENTO E INSTALAÇÃO. AF_10/2020</v>
          </cell>
          <cell r="C4214" t="str">
            <v>UN</v>
          </cell>
          <cell r="D4214">
            <v>57.06</v>
          </cell>
          <cell r="E4214">
            <v>20.420000000000002</v>
          </cell>
          <cell r="F4214">
            <v>36.64</v>
          </cell>
          <cell r="G4214">
            <v>0</v>
          </cell>
        </row>
        <row r="4215">
          <cell r="A4215" t="str">
            <v>92893</v>
          </cell>
          <cell r="B4215" t="str">
            <v>UNIÃO, EM FERRO GALVANIZADO, DN 32 (1 1/4"), CONEXÃO ROSQUEADA, INSTALADO EM REDE DE ALIMENTAÇÃO PARA HIDRANTE - FORNECIMENTO E INSTALAÇÃO. AF_10/2020</v>
          </cell>
          <cell r="C4215" t="str">
            <v>UN</v>
          </cell>
          <cell r="D4215">
            <v>80.62</v>
          </cell>
          <cell r="E4215">
            <v>22.2</v>
          </cell>
          <cell r="F4215">
            <v>58.42</v>
          </cell>
          <cell r="G4215">
            <v>0</v>
          </cell>
        </row>
        <row r="4216">
          <cell r="A4216" t="str">
            <v>92894</v>
          </cell>
          <cell r="B4216" t="str">
            <v>UNIÃO, EM FERRO GALVANIZADO, DN 40 (1 1/2"), CONEXÃO ROSQUEADA, INSTALADO EM REDE DE ALIMENTAÇÃO PARA HIDRANTE - FORNECIMENTO E INSTALAÇÃO. AF_10/2020</v>
          </cell>
          <cell r="C4216" t="str">
            <v>UN</v>
          </cell>
          <cell r="D4216">
            <v>96.13</v>
          </cell>
          <cell r="E4216">
            <v>24.24</v>
          </cell>
          <cell r="F4216">
            <v>71.89</v>
          </cell>
          <cell r="G4216">
            <v>0</v>
          </cell>
        </row>
        <row r="4217">
          <cell r="A4217" t="str">
            <v>92895</v>
          </cell>
          <cell r="B4217" t="str">
            <v>UNIÃO, EM FERRO GALVANIZADO, DN 50 (2"), CONEXÃO ROSQUEADA, INSTALADO EM REDE DE ALIMENTAÇÃO PARA HIDRANTE - FORNECIMENTO E INSTALAÇÃO. AF_10/2020</v>
          </cell>
          <cell r="C4217" t="str">
            <v>UN</v>
          </cell>
          <cell r="D4217">
            <v>130.38</v>
          </cell>
          <cell r="E4217">
            <v>26.82</v>
          </cell>
          <cell r="F4217">
            <v>103.56</v>
          </cell>
          <cell r="G4217">
            <v>0</v>
          </cell>
        </row>
        <row r="4218">
          <cell r="A4218" t="str">
            <v>92896</v>
          </cell>
          <cell r="B4218" t="str">
            <v>UNIÃO, EM FERRO GALVANIZADO, DN 65 (2 1/2"), CONEXÃO ROSQUEADA, INSTALADO EM REDE DE ALIMENTAÇÃO PARA HIDRANTE - FORNECIMENTO E INSTALAÇÃO. AF_10/2020</v>
          </cell>
          <cell r="C4218" t="str">
            <v>UN</v>
          </cell>
          <cell r="D4218">
            <v>198.54</v>
          </cell>
          <cell r="E4218">
            <v>30.65</v>
          </cell>
          <cell r="F4218">
            <v>167.89</v>
          </cell>
          <cell r="G4218">
            <v>0</v>
          </cell>
        </row>
        <row r="4219">
          <cell r="A4219" t="str">
            <v>92897</v>
          </cell>
          <cell r="B4219" t="str">
            <v>UNIÃO, EM FERRO GALVANIZADO, DN 80 (3"), CONEXÃO ROSQUEADA, INSTALADO EM REDE DE ALIMENTAÇÃO PARA HIDRANTE - FORNECIMENTO E INSTALAÇÃO. AF_10/2020</v>
          </cell>
          <cell r="C4219" t="str">
            <v>UN</v>
          </cell>
          <cell r="D4219">
            <v>291.26</v>
          </cell>
          <cell r="E4219">
            <v>34.47</v>
          </cell>
          <cell r="F4219">
            <v>256.79000000000002</v>
          </cell>
          <cell r="G4219">
            <v>0</v>
          </cell>
        </row>
        <row r="4220">
          <cell r="A4220" t="str">
            <v>92898</v>
          </cell>
          <cell r="B4220" t="str">
            <v>UNIÃO, EM FERRO GALVANIZADO, CONEXÃO ROSQUEADA, DN 25 (1"), INSTALADO EM REDE DE ALIMENTAÇÃO PARA SPRINKLER - FORNECIMENTO E INSTALAÇÃO. AF_10/2020</v>
          </cell>
          <cell r="C4220" t="str">
            <v>UN</v>
          </cell>
          <cell r="D4220">
            <v>47.35</v>
          </cell>
          <cell r="E4220">
            <v>12.53</v>
          </cell>
          <cell r="F4220">
            <v>34.82</v>
          </cell>
          <cell r="G4220">
            <v>0</v>
          </cell>
        </row>
        <row r="4221">
          <cell r="A4221" t="str">
            <v>92899</v>
          </cell>
          <cell r="B4221" t="str">
            <v>UNIÃO, EM FERRO GALVANIZADO, CONEXÃO ROSQUEADA, DN 32 (1 1/4"), INSTALADO EM REDE DE ALIMENTAÇÃO PARA SPRINKLER - FORNECIMENTO E INSTALAÇÃO. AF_10/2020</v>
          </cell>
          <cell r="C4221" t="str">
            <v>UN</v>
          </cell>
          <cell r="D4221">
            <v>69.59</v>
          </cell>
          <cell r="E4221">
            <v>13.24</v>
          </cell>
          <cell r="F4221">
            <v>56.35</v>
          </cell>
          <cell r="G4221">
            <v>0</v>
          </cell>
        </row>
        <row r="4222">
          <cell r="A4222" t="str">
            <v>92900</v>
          </cell>
          <cell r="B4222" t="str">
            <v>UNIÃO, EM FERRO GALVANIZADO, CONEXÃO ROSQUEADA, DN 40 (1 1/2"), INSTALADO EM REDE DE ALIMENTAÇÃO PARA SPRINKLER - FORNECIMENTO E INSTALAÇÃO. AF_10/2020</v>
          </cell>
          <cell r="C4222" t="str">
            <v>UN</v>
          </cell>
          <cell r="D4222">
            <v>83.56</v>
          </cell>
          <cell r="E4222">
            <v>14.03</v>
          </cell>
          <cell r="F4222">
            <v>69.53</v>
          </cell>
          <cell r="G4222">
            <v>0</v>
          </cell>
        </row>
        <row r="4223">
          <cell r="A4223" t="str">
            <v>92901</v>
          </cell>
          <cell r="B4223" t="str">
            <v>UNIÃO, EM FERRO GALVANIZADO, CONEXÃO ROSQUEADA, DN 50 (2"), INSTALADO EM REDE DE ALIMENTAÇÃO PARA SPRINKLER - FORNECIMENTO E INSTALAÇÃO. AF_10/2020</v>
          </cell>
          <cell r="C4223" t="str">
            <v>UN</v>
          </cell>
          <cell r="D4223">
            <v>115.9</v>
          </cell>
          <cell r="E4223">
            <v>15.06</v>
          </cell>
          <cell r="F4223">
            <v>100.84</v>
          </cell>
          <cell r="G4223">
            <v>0</v>
          </cell>
        </row>
        <row r="4224">
          <cell r="A4224" t="str">
            <v>92902</v>
          </cell>
          <cell r="B4224" t="str">
            <v>UNIÃO, EM FERRO GALVANIZADO, CONEXÃO ROSQUEADA, DN 65 (2 1/2"), INSTALADO EM REDE DE ALIMENTAÇÃO PARA SPRINKLER - FORNECIMENTO E INSTALAÇÃO. AF_10/2020</v>
          </cell>
          <cell r="C4224" t="str">
            <v>UN</v>
          </cell>
          <cell r="D4224">
            <v>181.2</v>
          </cell>
          <cell r="E4224">
            <v>16.559999999999999</v>
          </cell>
          <cell r="F4224">
            <v>164.64</v>
          </cell>
          <cell r="G4224">
            <v>0</v>
          </cell>
        </row>
        <row r="4225">
          <cell r="A4225" t="str">
            <v>92903</v>
          </cell>
          <cell r="B4225" t="str">
            <v>UNIÃO, EM FERRO GALVANIZADO, CONEXÃO ROSQUEADA, DN 80 (3"), INSTALADO EM REDE DE ALIMENTAÇÃO PARA SPRINKLER - FORNECIMENTO E INSTALAÇÃO. AF_10/2020</v>
          </cell>
          <cell r="C4225" t="str">
            <v>UN</v>
          </cell>
          <cell r="D4225">
            <v>271.08</v>
          </cell>
          <cell r="E4225">
            <v>18.11</v>
          </cell>
          <cell r="F4225">
            <v>252.97</v>
          </cell>
          <cell r="G4225">
            <v>0</v>
          </cell>
        </row>
        <row r="4226">
          <cell r="A4226" t="str">
            <v>92904</v>
          </cell>
          <cell r="B4226" t="str">
            <v>UNIÃO, EM FERRO GALVANIZADO, CONEXÃO ROSQUEADA, DN 15 (1/2"), INSTALADO EM RAMAIS E SUB-RAMAIS DE GÁS - FORNECIMENTO E INSTALAÇÃO. AF_10/2020</v>
          </cell>
          <cell r="C4226" t="str">
            <v>UN</v>
          </cell>
          <cell r="D4226">
            <v>32.130000000000003</v>
          </cell>
          <cell r="E4226">
            <v>7.21</v>
          </cell>
          <cell r="F4226">
            <v>24.92</v>
          </cell>
          <cell r="G4226">
            <v>0</v>
          </cell>
        </row>
        <row r="4227">
          <cell r="A4227" t="str">
            <v>92905</v>
          </cell>
          <cell r="B4227" t="str">
            <v>UNIÃO, EM FERRO GALVANIZADO, CONEXÃO ROSQUEADA, DN 20 (3/4"), INSTALADO EM RAMAIS E SUB-RAMAIS DE GÁS - FORNECIMENTO E INSTALAÇÃO. AF_10/2020</v>
          </cell>
          <cell r="C4227" t="str">
            <v>UN</v>
          </cell>
          <cell r="D4227">
            <v>46.06</v>
          </cell>
          <cell r="E4227">
            <v>12.38</v>
          </cell>
          <cell r="F4227">
            <v>33.68</v>
          </cell>
          <cell r="G4227">
            <v>0</v>
          </cell>
        </row>
        <row r="4228">
          <cell r="A4228" t="str">
            <v>92906</v>
          </cell>
          <cell r="B4228" t="str">
            <v>UNIÃO, EM FERRO GALVANIZADO, CONEXÃO ROSQUEADA, DN 25 (1"), INSTALADO EM RAMAIS E SUB-RAMAIS DE GÁS - FORNECIMENTO E INSTALAÇÃO. AF_10/2020</v>
          </cell>
          <cell r="C4228" t="str">
            <v>UN</v>
          </cell>
          <cell r="D4228">
            <v>56.65</v>
          </cell>
          <cell r="E4228">
            <v>20.079999999999998</v>
          </cell>
          <cell r="F4228">
            <v>36.57</v>
          </cell>
          <cell r="G4228">
            <v>0</v>
          </cell>
        </row>
        <row r="4229">
          <cell r="A4229" t="str">
            <v>92907</v>
          </cell>
          <cell r="B4229" t="str">
            <v>LUVA DE REDUÇÃO, EM FERRO GALVANIZADO, 2" X 1 1/2", CONEXÃO ROSQUEADA, INSTALADO EM PRUMADAS - FORNECIMENTO E INSTALAÇÃO. AF_10/2020</v>
          </cell>
          <cell r="C4229" t="str">
            <v>UN</v>
          </cell>
          <cell r="D4229">
            <v>70.760000000000005</v>
          </cell>
          <cell r="E4229">
            <v>26.88</v>
          </cell>
          <cell r="F4229">
            <v>43.88</v>
          </cell>
          <cell r="G4229">
            <v>0</v>
          </cell>
        </row>
        <row r="4230">
          <cell r="A4230" t="str">
            <v>92908</v>
          </cell>
          <cell r="B4230" t="str">
            <v>LUVA DE REDUÇÃO, EM FERRO GALVANIZADO, 2" X 1 1/4", CONEXÃO ROSQUEADA, INSTALADO EM PRUMADAS - FORNECIMENTO E INSTALAÇÃO. AF_10/2020</v>
          </cell>
          <cell r="C4230" t="str">
            <v>UN</v>
          </cell>
          <cell r="D4230">
            <v>70.760000000000005</v>
          </cell>
          <cell r="E4230">
            <v>26.88</v>
          </cell>
          <cell r="F4230">
            <v>43.88</v>
          </cell>
          <cell r="G4230">
            <v>0</v>
          </cell>
        </row>
        <row r="4231">
          <cell r="A4231" t="str">
            <v>92909</v>
          </cell>
          <cell r="B4231" t="str">
            <v>LUVA DE REDUÇÃO, EM FERRO GALVANIZADO, 2" X 1", CONEXÃO ROSQUEADA, INSTALADO EM PRUMADAS - FORNECIMENTO E INSTALAÇÃO. AF_10/2020</v>
          </cell>
          <cell r="C4231" t="str">
            <v>UN</v>
          </cell>
          <cell r="D4231">
            <v>70.760000000000005</v>
          </cell>
          <cell r="E4231">
            <v>26.88</v>
          </cell>
          <cell r="F4231">
            <v>43.88</v>
          </cell>
          <cell r="G4231">
            <v>0</v>
          </cell>
        </row>
        <row r="4232">
          <cell r="A4232" t="str">
            <v>92910</v>
          </cell>
          <cell r="B4232" t="str">
            <v>LUVA DE REDUÇÃO, EM FERRO GALVANIZADO, 2 1/2" X 1 1/2", CONEXÃO ROSQUEADA, INSTALADO EM PRUMADAS - FORNECIMENTO E INSTALAÇÃO. AF_10/2020</v>
          </cell>
          <cell r="C4232" t="str">
            <v>UN</v>
          </cell>
          <cell r="D4232">
            <v>101.76</v>
          </cell>
          <cell r="E4232">
            <v>29.24</v>
          </cell>
          <cell r="F4232">
            <v>72.52</v>
          </cell>
          <cell r="G4232">
            <v>0</v>
          </cell>
        </row>
        <row r="4233">
          <cell r="A4233" t="str">
            <v>92911</v>
          </cell>
          <cell r="B4233" t="str">
            <v>LUVA DE REDUÇÃO, EM FERRO GALVANIZADO, 2 1/2" X 2", CONEXÃO ROSQUEADA, INSTALADO EM PRUMADAS - FORNECIMENTO E INSTALAÇÃO. AF_10/2020</v>
          </cell>
          <cell r="C4233" t="str">
            <v>UN</v>
          </cell>
          <cell r="D4233">
            <v>101.76</v>
          </cell>
          <cell r="E4233">
            <v>29.24</v>
          </cell>
          <cell r="F4233">
            <v>72.52</v>
          </cell>
          <cell r="G4233">
            <v>0</v>
          </cell>
        </row>
        <row r="4234">
          <cell r="A4234" t="str">
            <v>92912</v>
          </cell>
          <cell r="B4234" t="str">
            <v>LUVA DE REDUÇÃO, EM FERRO GALVANIZADO, 3" X 1 1/2", CONEXÃO ROSQUEADA, INSTALADO EM PRUMADAS - FORNECIMENTO E INSTALAÇÃO. AF_10/2020</v>
          </cell>
          <cell r="C4234" t="str">
            <v>UN</v>
          </cell>
          <cell r="D4234">
            <v>135.77000000000001</v>
          </cell>
          <cell r="E4234">
            <v>29.23</v>
          </cell>
          <cell r="F4234">
            <v>106.54</v>
          </cell>
          <cell r="G4234">
            <v>0</v>
          </cell>
        </row>
        <row r="4235">
          <cell r="A4235" t="str">
            <v>92913</v>
          </cell>
          <cell r="B4235" t="str">
            <v>LUVA DE REDUÇÃO, EM FERRO GALVANIZADO, 3" X 2 1/2", CONEXÃO ROSQUEADA, INSTALADO EM PRUMADAS - FORNECIMENTO E INSTALAÇÃO. AF_10/2020</v>
          </cell>
          <cell r="C4235" t="str">
            <v>UN</v>
          </cell>
          <cell r="D4235">
            <v>138.77000000000001</v>
          </cell>
          <cell r="E4235">
            <v>31.57</v>
          </cell>
          <cell r="F4235">
            <v>107.2</v>
          </cell>
          <cell r="G4235">
            <v>0</v>
          </cell>
        </row>
        <row r="4236">
          <cell r="A4236" t="str">
            <v>92914</v>
          </cell>
          <cell r="B4236" t="str">
            <v>LUVA DE REDUÇÃO, EM FERRO GALVANIZADO, 3" X 2", CONEXÃO ROSQUEADA, INSTALADO EM PRUMADAS - FORNECIMENTO E INSTALAÇÃO. AF_10/2020</v>
          </cell>
          <cell r="C4236" t="str">
            <v>UN</v>
          </cell>
          <cell r="D4236">
            <v>138.77000000000001</v>
          </cell>
          <cell r="E4236">
            <v>31.57</v>
          </cell>
          <cell r="F4236">
            <v>107.2</v>
          </cell>
          <cell r="G4236">
            <v>0</v>
          </cell>
        </row>
        <row r="4237">
          <cell r="A4237" t="str">
            <v>92918</v>
          </cell>
          <cell r="B4237" t="str">
            <v>LUVA DE REDUÇÃO, EM FERRO GALVANIZADO, 1" X 1/2", CONEXÃO ROSQUEADA, INSTALADO EM REDE DE ALIMENTAÇÃO PARA HIDRANTE - FORNECIMENTO E INSTALAÇÃO. AF_10/2020</v>
          </cell>
          <cell r="C4237" t="str">
            <v>UN</v>
          </cell>
          <cell r="D4237">
            <v>38.06</v>
          </cell>
          <cell r="E4237">
            <v>20.440000000000001</v>
          </cell>
          <cell r="F4237">
            <v>17.62</v>
          </cell>
          <cell r="G4237">
            <v>0</v>
          </cell>
        </row>
        <row r="4238">
          <cell r="A4238" t="str">
            <v>92920</v>
          </cell>
          <cell r="B4238" t="str">
            <v>LUVA DE REDUÇÃO, EM FERRO GALVANIZADO, 1" X 3/4", CONEXÃO ROSQUEADA, INSTALADO EM REDE DE ALIMENTAÇÃO PARA HIDRANTE - FORNECIMENTO E INSTALAÇÃO. AF_10/2020</v>
          </cell>
          <cell r="C4238" t="str">
            <v>UN</v>
          </cell>
          <cell r="D4238">
            <v>38.299999999999997</v>
          </cell>
          <cell r="E4238">
            <v>20.440000000000001</v>
          </cell>
          <cell r="F4238">
            <v>17.86</v>
          </cell>
          <cell r="G4238">
            <v>0</v>
          </cell>
        </row>
        <row r="4239">
          <cell r="A4239" t="str">
            <v>92925</v>
          </cell>
          <cell r="B4239" t="str">
            <v>LUVA DE REDUÇÃO, EM FERRO GALVANIZADO, 1 1/4" X 1", CONEXÃO ROSQUEADA, INSTALADO EM REDE DE ALIMENTAÇÃO PARA HIDRANTE - FORNECIMENTO E INSTALAÇÃO. AF_10/2020</v>
          </cell>
          <cell r="C4239" t="str">
            <v>UN</v>
          </cell>
          <cell r="D4239">
            <v>46.87</v>
          </cell>
          <cell r="E4239">
            <v>22.22</v>
          </cell>
          <cell r="F4239">
            <v>24.65</v>
          </cell>
          <cell r="G4239">
            <v>0</v>
          </cell>
        </row>
        <row r="4240">
          <cell r="A4240" t="str">
            <v>92926</v>
          </cell>
          <cell r="B4240" t="str">
            <v>LUVA DE REDUÇÃO, EM FERRO GALVANIZADO, 1 1/4" X 1/2", CONEXÃO ROSQUEADA, INSTALADO EM REDE DE ALIMENTAÇÃO PARA HIDRANTE - FORNECIMENTO E INSTALAÇÃO. AF_10/2020</v>
          </cell>
          <cell r="C4240" t="str">
            <v>UN</v>
          </cell>
          <cell r="D4240">
            <v>46.86</v>
          </cell>
          <cell r="E4240">
            <v>22.22</v>
          </cell>
          <cell r="F4240">
            <v>24.64</v>
          </cell>
          <cell r="G4240">
            <v>0</v>
          </cell>
        </row>
        <row r="4241">
          <cell r="A4241" t="str">
            <v>92927</v>
          </cell>
          <cell r="B4241" t="str">
            <v>LUVA DE REDUÇÃO, EM FERRO GALVANIZADO, 1 1/4" X 3/4", CONEXÃO ROSQUEADA, INSTALADO EM REDE DE ALIMENTAÇÃO PARA HIDRANTE - FORNECIMENTO E INSTALAÇÃO. AF_10/2020</v>
          </cell>
          <cell r="C4241" t="str">
            <v>UN</v>
          </cell>
          <cell r="D4241">
            <v>46.86</v>
          </cell>
          <cell r="E4241">
            <v>22.22</v>
          </cell>
          <cell r="F4241">
            <v>24.64</v>
          </cell>
          <cell r="G4241">
            <v>0</v>
          </cell>
        </row>
        <row r="4242">
          <cell r="A4242" t="str">
            <v>92928</v>
          </cell>
          <cell r="B4242" t="str">
            <v>LUVA DE REDUÇÃO, EM FERRO GALVANIZADO, 1 1/2" X 1 1/4", CONEXÃO ROSQUEADA, INSTALADO EM REDE DE ALIMENTAÇÃO PARA HIDRANTE - FORNECIMENTO E INSTALAÇÃO. AF_10/2020</v>
          </cell>
          <cell r="C4242" t="str">
            <v>UN</v>
          </cell>
          <cell r="D4242">
            <v>53.5</v>
          </cell>
          <cell r="E4242">
            <v>24.26</v>
          </cell>
          <cell r="F4242">
            <v>29.24</v>
          </cell>
          <cell r="G4242">
            <v>0</v>
          </cell>
        </row>
        <row r="4243">
          <cell r="A4243" t="str">
            <v>92929</v>
          </cell>
          <cell r="B4243" t="str">
            <v>LUVA DE REDUÇÃO, EM FERRO GALVANIZADO, 1 1/2" X 1", CONEXÃO ROSQUEADA, INSTALADO EM REDE DE ALIMENTAÇÃO PARA HIDRANTE - FORNECIMENTO E INSTALAÇÃO. AF_10/2020</v>
          </cell>
          <cell r="C4243" t="str">
            <v>UN</v>
          </cell>
          <cell r="D4243">
            <v>53.5</v>
          </cell>
          <cell r="E4243">
            <v>24.26</v>
          </cell>
          <cell r="F4243">
            <v>29.24</v>
          </cell>
          <cell r="G4243">
            <v>0</v>
          </cell>
        </row>
        <row r="4244">
          <cell r="A4244" t="str">
            <v>92930</v>
          </cell>
          <cell r="B4244" t="str">
            <v>LUVA DE REDUÇÃO, EM FERRO GALVANIZADO, 1 1/2" X 3/4", CONEXÃO ROSQUEADA, INSTALADO EM REDE DE ALIMENTAÇÃO PARA HIDRANTE - FORNECIMENTO E INSTALAÇÃO. AF_10/2020</v>
          </cell>
          <cell r="C4244" t="str">
            <v>UN</v>
          </cell>
          <cell r="D4244">
            <v>53.5</v>
          </cell>
          <cell r="E4244">
            <v>24.26</v>
          </cell>
          <cell r="F4244">
            <v>29.24</v>
          </cell>
          <cell r="G4244">
            <v>0</v>
          </cell>
        </row>
        <row r="4245">
          <cell r="A4245" t="str">
            <v>92931</v>
          </cell>
          <cell r="B4245" t="str">
            <v>LUVA DE REDUÇÃO, EM FERRO GALVANIZADO, 2" X 1 1/2", CONEXÃO ROSQUEADA, INSTALADO EM REDE DE ALIMENTAÇÃO PARA HIDRANTE - FORNECIMENTO E INSTALAÇÃO. AF_10/2020</v>
          </cell>
          <cell r="C4245" t="str">
            <v>UN</v>
          </cell>
          <cell r="D4245">
            <v>70.709999999999994</v>
          </cell>
          <cell r="E4245">
            <v>26.83</v>
          </cell>
          <cell r="F4245">
            <v>43.88</v>
          </cell>
          <cell r="G4245">
            <v>0</v>
          </cell>
        </row>
        <row r="4246">
          <cell r="A4246" t="str">
            <v>92932</v>
          </cell>
          <cell r="B4246" t="str">
            <v>LUVA DE REDUÇÃO, EM FERRO GALVANIZADO, 2" X 1 1/4", CONEXÃO ROSQUEADA, INSTALADO EM REDE DE ALIMENTAÇÃO PARA HIDRANTE - FORNECIMENTO E INSTALAÇÃO. AF_10/2020</v>
          </cell>
          <cell r="C4246" t="str">
            <v>UN</v>
          </cell>
          <cell r="D4246">
            <v>70.709999999999994</v>
          </cell>
          <cell r="E4246">
            <v>26.83</v>
          </cell>
          <cell r="F4246">
            <v>43.88</v>
          </cell>
          <cell r="G4246">
            <v>0</v>
          </cell>
        </row>
        <row r="4247">
          <cell r="A4247" t="str">
            <v>92933</v>
          </cell>
          <cell r="B4247" t="str">
            <v>LUVA DE REDUÇÃO, EM FERRO GALVANIZADO, 2" X 1", CONEXÃO ROSQUEADA, INSTALADO EM REDE DE ALIMENTAÇÃO PARA HIDRANTE - FORNECIMENTO E INSTALAÇÃO. AF_10/2020</v>
          </cell>
          <cell r="C4247" t="str">
            <v>UN</v>
          </cell>
          <cell r="D4247">
            <v>70.709999999999994</v>
          </cell>
          <cell r="E4247">
            <v>26.83</v>
          </cell>
          <cell r="F4247">
            <v>43.88</v>
          </cell>
          <cell r="G4247">
            <v>0</v>
          </cell>
        </row>
        <row r="4248">
          <cell r="A4248" t="str">
            <v>92934</v>
          </cell>
          <cell r="B4248" t="str">
            <v>LUVA DE REDUÇÃO, EM FERRO GALVANIZADO, 2 1/2" X 1 1/2", CONEXÃO ROSQUEADA, INSTALADO EM REDE DE ALIMENTAÇÃO PARA HIDRANTE - FORNECIMENTO E INSTALAÇÃO. AF_10/2020</v>
          </cell>
          <cell r="C4248" t="str">
            <v>UN</v>
          </cell>
          <cell r="D4248">
            <v>103.5</v>
          </cell>
          <cell r="E4248">
            <v>30.66</v>
          </cell>
          <cell r="F4248">
            <v>72.84</v>
          </cell>
          <cell r="G4248">
            <v>0</v>
          </cell>
        </row>
        <row r="4249">
          <cell r="A4249" t="str">
            <v>92935</v>
          </cell>
          <cell r="B4249" t="str">
            <v>LUVA DE REDUÇÃO, EM FERRO GALVANIZADO, 2 1/2" X 2", CONEXÃO ROSQUEADA, INSTALADO EM REDE DE ALIMENTAÇÃO PARA HIDRANTE - FORNECIMENTO E INSTALAÇÃO. AF_10/2020</v>
          </cell>
          <cell r="C4249" t="str">
            <v>UN</v>
          </cell>
          <cell r="D4249">
            <v>103.5</v>
          </cell>
          <cell r="E4249">
            <v>30.66</v>
          </cell>
          <cell r="F4249">
            <v>72.84</v>
          </cell>
          <cell r="G4249">
            <v>0</v>
          </cell>
        </row>
        <row r="4250">
          <cell r="A4250" t="str">
            <v>92936</v>
          </cell>
          <cell r="B4250" t="str">
            <v>LUVA DE REDUÇÃO, EM FERRO GALVANIZADO, 3" X 2 1/2", CONEXÃO ROSQUEADA, INSTALADO EM REDE DE ALIMENTAÇÃO PARA HIDRANTE - FORNECIMENTO E INSTALAÇÃO. AF_10/2020</v>
          </cell>
          <cell r="C4250" t="str">
            <v>UN</v>
          </cell>
          <cell r="D4250">
            <v>142.36000000000001</v>
          </cell>
          <cell r="E4250">
            <v>34.479999999999997</v>
          </cell>
          <cell r="F4250">
            <v>107.88</v>
          </cell>
          <cell r="G4250">
            <v>0</v>
          </cell>
        </row>
        <row r="4251">
          <cell r="A4251" t="str">
            <v>92937</v>
          </cell>
          <cell r="B4251" t="str">
            <v>LUVA DE REDUÇÃO, EM FERRO GALVANIZADO, 3" X 2", CONEXÃO ROSQUEADA, INSTALADO EM REDE DE ALIMENTAÇÃO PARA HIDRANTE - FORNECIMENTO E INSTALAÇÃO. AF_10/2020</v>
          </cell>
          <cell r="C4251" t="str">
            <v>UN</v>
          </cell>
          <cell r="D4251">
            <v>142.36000000000001</v>
          </cell>
          <cell r="E4251">
            <v>34.479999999999997</v>
          </cell>
          <cell r="F4251">
            <v>107.88</v>
          </cell>
          <cell r="G4251">
            <v>0</v>
          </cell>
        </row>
        <row r="4252">
          <cell r="A4252" t="str">
            <v>92938</v>
          </cell>
          <cell r="B4252" t="str">
            <v>LUVA DE REDUÇÃO, EM FERRO GALVANIZADO, 1" X 1/2", CONEXÃO ROSQUEADA, INSTALADO EM REDE DE ALIMENTAÇÃO PARA SPRINKLER - FORNECIMENTO E INSTALAÇÃO. AF_10/2020</v>
          </cell>
          <cell r="C4252" t="str">
            <v>UN</v>
          </cell>
          <cell r="D4252">
            <v>28.35</v>
          </cell>
          <cell r="E4252">
            <v>12.53</v>
          </cell>
          <cell r="F4252">
            <v>15.82</v>
          </cell>
          <cell r="G4252">
            <v>0</v>
          </cell>
        </row>
        <row r="4253">
          <cell r="A4253" t="str">
            <v>92939</v>
          </cell>
          <cell r="B4253" t="str">
            <v>LUVA DE REDUÇÃO, EM FERRO GALVANIZADO, 1" X 3/4", CONEXÃO ROSQUEADA, INSTALADO EM REDE DE ALIMENTAÇÃO PARA SPRINKLER - FORNECIMENTO E INSTALAÇÃO. AF_10/2020</v>
          </cell>
          <cell r="C4253" t="str">
            <v>UN</v>
          </cell>
          <cell r="D4253">
            <v>28.59</v>
          </cell>
          <cell r="E4253">
            <v>12.53</v>
          </cell>
          <cell r="F4253">
            <v>16.059999999999999</v>
          </cell>
          <cell r="G4253">
            <v>0</v>
          </cell>
        </row>
        <row r="4254">
          <cell r="A4254" t="str">
            <v>92940</v>
          </cell>
          <cell r="B4254" t="str">
            <v>LUVA DE REDUÇÃO, EM FERRO GALVANIZADO, 1 1/4" X 1", CONEXÃO ROSQUEADA, INSTALADO EM REDE DE ALIMENTAÇÃO PARA SPRINKLER - FORNECIMENTO E INSTALAÇÃO. AF_10/2020</v>
          </cell>
          <cell r="C4254" t="str">
            <v>UN</v>
          </cell>
          <cell r="D4254">
            <v>35.840000000000003</v>
          </cell>
          <cell r="E4254">
            <v>13.25</v>
          </cell>
          <cell r="F4254">
            <v>22.59</v>
          </cell>
          <cell r="G4254">
            <v>0</v>
          </cell>
        </row>
        <row r="4255">
          <cell r="A4255" t="str">
            <v>92941</v>
          </cell>
          <cell r="B4255" t="str">
            <v>LUVA DE REDUÇÃO, EM FERRO GALVANIZADO, 1 1/4" X 1/2", CONEXÃO ROSQUEADA, INSTALADO EM REDE DE ALIMENTAÇÃO PARA SPRINKLER - FORNECIMENTO E INSTALAÇÃO. AF_10/2020</v>
          </cell>
          <cell r="C4255" t="str">
            <v>UN</v>
          </cell>
          <cell r="D4255">
            <v>35.83</v>
          </cell>
          <cell r="E4255">
            <v>13.25</v>
          </cell>
          <cell r="F4255">
            <v>22.58</v>
          </cell>
          <cell r="G4255">
            <v>0</v>
          </cell>
        </row>
        <row r="4256">
          <cell r="A4256" t="str">
            <v>92942</v>
          </cell>
          <cell r="B4256" t="str">
            <v>LUVA DE REDUÇÃO, EM FERRO GALVANIZADO, 1 1/4" X 3/4", CONEXÃO ROSQUEADA, INSTALADO EM REDE DE ALIMENTAÇÃO PARA SPRINKLER - FORNECIMENTO E INSTALAÇÃO. AF_10/2020</v>
          </cell>
          <cell r="C4256" t="str">
            <v>UN</v>
          </cell>
          <cell r="D4256">
            <v>35.83</v>
          </cell>
          <cell r="E4256">
            <v>13.25</v>
          </cell>
          <cell r="F4256">
            <v>22.58</v>
          </cell>
          <cell r="G4256">
            <v>0</v>
          </cell>
        </row>
        <row r="4257">
          <cell r="A4257" t="str">
            <v>92943</v>
          </cell>
          <cell r="B4257" t="str">
            <v>LUVA DE REDUÇÃO, EM FERRO GALVANIZADO, 1 1/2" X 1 1/4", CONEXÃO ROSQUEADA, INSTALADO EM REDE DE ALIMENTAÇÃO PARA SPRINKLER - FORNECIMENTO E INSTALAÇÃO. AF_10/2020</v>
          </cell>
          <cell r="C4257" t="str">
            <v>UN</v>
          </cell>
          <cell r="D4257">
            <v>40.93</v>
          </cell>
          <cell r="E4257">
            <v>14.04</v>
          </cell>
          <cell r="F4257">
            <v>26.89</v>
          </cell>
          <cell r="G4257">
            <v>0</v>
          </cell>
        </row>
        <row r="4258">
          <cell r="A4258" t="str">
            <v>92944</v>
          </cell>
          <cell r="B4258" t="str">
            <v>LUVA DE REDUÇÃO, EM FERRO GALVANIZADO, 1 1/2" X 1", CONEXÃO ROSQUEADA, INSTALADO EM REDE DE ALIMENTAÇÃO PARA SPRINKLER - FORNECIMENTO E INSTALAÇÃO. AF_10/2020</v>
          </cell>
          <cell r="C4258" t="str">
            <v>UN</v>
          </cell>
          <cell r="D4258">
            <v>40.93</v>
          </cell>
          <cell r="E4258">
            <v>14.04</v>
          </cell>
          <cell r="F4258">
            <v>26.89</v>
          </cell>
          <cell r="G4258">
            <v>0</v>
          </cell>
        </row>
        <row r="4259">
          <cell r="A4259" t="str">
            <v>92945</v>
          </cell>
          <cell r="B4259" t="str">
            <v>LUVA DE REDUÇÃO, EM FERRO GALVANIZADO, 1 1/2" X 3/4", CONEXÃO ROSQUEADA, INSTALADO EM REDE DE ALIMENTAÇÃO PARA SPRINKLER - FORNECIMENTO E INSTALAÇÃO. AF_10/2020</v>
          </cell>
          <cell r="C4259" t="str">
            <v>UN</v>
          </cell>
          <cell r="D4259">
            <v>40.93</v>
          </cell>
          <cell r="E4259">
            <v>14.04</v>
          </cell>
          <cell r="F4259">
            <v>26.89</v>
          </cell>
          <cell r="G4259">
            <v>0</v>
          </cell>
        </row>
        <row r="4260">
          <cell r="A4260" t="str">
            <v>92946</v>
          </cell>
          <cell r="B4260" t="str">
            <v>LUVA DE REDUÇÃO, EM FERRO GALVANIZADO, 2" X 1 1/2", CONEXÃO ROSQUEADA, INSTALADO EM REDE DE ALIMENTAÇÃO PARA SPRINKLER - FORNECIMENTO E INSTALAÇÃO. AF_10/2020</v>
          </cell>
          <cell r="C4260" t="str">
            <v>UN</v>
          </cell>
          <cell r="D4260">
            <v>56.23</v>
          </cell>
          <cell r="E4260">
            <v>15.07</v>
          </cell>
          <cell r="F4260">
            <v>41.16</v>
          </cell>
          <cell r="G4260">
            <v>0</v>
          </cell>
        </row>
        <row r="4261">
          <cell r="A4261" t="str">
            <v>92947</v>
          </cell>
          <cell r="B4261" t="str">
            <v>LUVA DE REDUÇÃO, EM FERRO GALVANIZADO, 2" X 1 1/4", CONEXÃO ROSQUEADA, INSTALADO EM REDE DE ALIMENTAÇÃO PARA SPRINKLER - FORNECIMENTO E INSTALAÇÃO. AF_10/2020</v>
          </cell>
          <cell r="C4261" t="str">
            <v>UN</v>
          </cell>
          <cell r="D4261">
            <v>56.23</v>
          </cell>
          <cell r="E4261">
            <v>15.07</v>
          </cell>
          <cell r="F4261">
            <v>41.16</v>
          </cell>
          <cell r="G4261">
            <v>0</v>
          </cell>
        </row>
        <row r="4262">
          <cell r="A4262" t="str">
            <v>92948</v>
          </cell>
          <cell r="B4262" t="str">
            <v>LUVA DE REDUÇÃO, EM FERRO GALVANIZADO, 2" X 1", CONEXÃO ROSQUEADA, INSTALADO EM REDE DE ALIMENTAÇÃO PARA SPRINKLER - FORNECIMENTO E INSTALAÇÃO. AF_10/2020</v>
          </cell>
          <cell r="C4262" t="str">
            <v>UN</v>
          </cell>
          <cell r="D4262">
            <v>56.23</v>
          </cell>
          <cell r="E4262">
            <v>15.07</v>
          </cell>
          <cell r="F4262">
            <v>41.16</v>
          </cell>
          <cell r="G4262">
            <v>0</v>
          </cell>
        </row>
        <row r="4263">
          <cell r="A4263" t="str">
            <v>92949</v>
          </cell>
          <cell r="B4263" t="str">
            <v>LUVA DE REDUÇÃO, EM FERRO GALVANIZADO, 2 1/2" X 1 1/2", CONEXÃO ROSQUEADA, INSTALADO EM REDE DE ALIMENTAÇÃO PARA SPRINKLER - FORNECIMENTO E INSTALAÇÃO. AF_10/2020</v>
          </cell>
          <cell r="C4263" t="str">
            <v>UN</v>
          </cell>
          <cell r="D4263">
            <v>86.16</v>
          </cell>
          <cell r="E4263">
            <v>16.57</v>
          </cell>
          <cell r="F4263">
            <v>69.59</v>
          </cell>
          <cell r="G4263">
            <v>0</v>
          </cell>
        </row>
        <row r="4264">
          <cell r="A4264" t="str">
            <v>92950</v>
          </cell>
          <cell r="B4264" t="str">
            <v>LUVA DE REDUÇÃO, EM FERRO GALVANIZADO, 2 1/2" X 2", CONEXÃO ROSQUEADA, INSTALADO EM REDE DE ALIMENTAÇÃO PARA SPRINKLER - FORNECIMENTO E INSTALAÇÃO. AF_10/2020</v>
          </cell>
          <cell r="C4264" t="str">
            <v>UN</v>
          </cell>
          <cell r="D4264">
            <v>86.16</v>
          </cell>
          <cell r="E4264">
            <v>16.57</v>
          </cell>
          <cell r="F4264">
            <v>69.59</v>
          </cell>
          <cell r="G4264">
            <v>0</v>
          </cell>
        </row>
        <row r="4265">
          <cell r="A4265" t="str">
            <v>92951</v>
          </cell>
          <cell r="B4265" t="str">
            <v>LUVA DE REDUÇÃO, EM FERRO GALVANIZADO, 3" X 2 1/2", CONEXÃO ROSQUEADA, INSTALADO EM REDE DE ALIMENTAÇÃO PARA SPRINKLER - FORNECIMENTO E INSTALAÇÃO. AF_10/2020</v>
          </cell>
          <cell r="C4265" t="str">
            <v>UN</v>
          </cell>
          <cell r="D4265">
            <v>122.18</v>
          </cell>
          <cell r="E4265">
            <v>18.12</v>
          </cell>
          <cell r="F4265">
            <v>104.06</v>
          </cell>
          <cell r="G4265">
            <v>0</v>
          </cell>
        </row>
        <row r="4266">
          <cell r="A4266" t="str">
            <v>92952</v>
          </cell>
          <cell r="B4266" t="str">
            <v>LUVA DE REDUÇÃO, EM FERRO GALVANIZADO, 3" X 2", CONEXÃO ROSQUEADA, INSTALADO EM REDE DE ALIMENTAÇÃO PARA SPRINKLER - FORNECIMENTO E INSTALAÇÃO. AF_10/2020</v>
          </cell>
          <cell r="C4266" t="str">
            <v>UN</v>
          </cell>
          <cell r="D4266">
            <v>122.18</v>
          </cell>
          <cell r="E4266">
            <v>18.12</v>
          </cell>
          <cell r="F4266">
            <v>104.06</v>
          </cell>
          <cell r="G4266">
            <v>0</v>
          </cell>
        </row>
        <row r="4267">
          <cell r="A4267" t="str">
            <v>92953</v>
          </cell>
          <cell r="B4267" t="str">
            <v>LUVA DE REDUÇÃO, EM FERRO GALVANIZADO, 3/4" X 1/2", CONEXÃO ROSQUEADA, INSTALADO EM RAMAIS E SUB-RAMAIS DE GÁS - FORNECIMENTO E INSTALAÇÃO. AF_10/2020</v>
          </cell>
          <cell r="C4267" t="str">
            <v>UN</v>
          </cell>
          <cell r="D4267">
            <v>24.62</v>
          </cell>
          <cell r="E4267">
            <v>12.41</v>
          </cell>
          <cell r="F4267">
            <v>12.21</v>
          </cell>
          <cell r="G4267">
            <v>0</v>
          </cell>
        </row>
        <row r="4268">
          <cell r="A4268" t="str">
            <v>93050</v>
          </cell>
          <cell r="B4268" t="str">
            <v>LUVA PASSANTE EM COBRE, DN 22 MM, SEM ANEL DE SOLDA, INSTALADO EM PRUMADA DE HIDRÁULICA PREDIAL - FORNECIMENTO E INSTALAÇÃO. AF_04/2022</v>
          </cell>
          <cell r="C4268" t="str">
            <v>UN</v>
          </cell>
          <cell r="D4268">
            <v>11.28</v>
          </cell>
          <cell r="E4268">
            <v>2.4700000000000002</v>
          </cell>
          <cell r="F4268">
            <v>8.81</v>
          </cell>
          <cell r="G4268">
            <v>0</v>
          </cell>
        </row>
        <row r="4269">
          <cell r="A4269" t="str">
            <v>93052</v>
          </cell>
          <cell r="B4269" t="str">
            <v>JUNTA DE EXPANSÃO EM COBRE, DN 22 MM, PONTA X PONTA, INSTALADO EM PRUMADA DE HIDRÁULICA PREDIAL - FORNECIMENTO E INSTALAÇÃO. AF_04/2022</v>
          </cell>
          <cell r="C4269" t="str">
            <v>UN</v>
          </cell>
          <cell r="D4269">
            <v>510.74</v>
          </cell>
          <cell r="E4269">
            <v>2.46</v>
          </cell>
          <cell r="F4269">
            <v>508.28</v>
          </cell>
          <cell r="G4269">
            <v>0</v>
          </cell>
        </row>
        <row r="4270">
          <cell r="A4270" t="str">
            <v>93054</v>
          </cell>
          <cell r="B4270" t="str">
            <v>CONECTOR EM BRONZE/LATÃO, DN 22 MM X 3/4", SEM ANEL DE SOLDA, BOLSA X ROSCA F, INSTALADO EM PRUMADA DE HIDRÁULICA PREDIAL - FORNECIMENTO E INSTALAÇÃO. AF_04/2022</v>
          </cell>
          <cell r="C4270" t="str">
            <v>UN</v>
          </cell>
          <cell r="D4270">
            <v>22.31</v>
          </cell>
          <cell r="E4270">
            <v>3.52</v>
          </cell>
          <cell r="F4270">
            <v>18.79</v>
          </cell>
          <cell r="G4270">
            <v>0</v>
          </cell>
        </row>
        <row r="4271">
          <cell r="A4271" t="str">
            <v>93055</v>
          </cell>
          <cell r="B4271" t="str">
            <v>CURVA DE TRANSPOSIÇÃO EM BRONZE/LATÃO, DN 22 MM, SEM ANEL DE SOLDA, BOLSA X BOLSA, INSTALADO EM PRUMADA DE HIDRÁULICA PREDIAL - FORNECIMENTO E INSTALAÇÃO. AF_04/2022</v>
          </cell>
          <cell r="C4271" t="str">
            <v>UN</v>
          </cell>
          <cell r="D4271">
            <v>44.35</v>
          </cell>
          <cell r="E4271">
            <v>2.46</v>
          </cell>
          <cell r="F4271">
            <v>41.89</v>
          </cell>
          <cell r="G4271">
            <v>0</v>
          </cell>
        </row>
        <row r="4272">
          <cell r="A4272" t="str">
            <v>93056</v>
          </cell>
          <cell r="B4272" t="str">
            <v>LUVA PASSANTE EM COBRE, DN 28 MM, SEM ANEL DE SOLDA, INSTALADO EM PRUMADA DE HIDRÁULICA PREDIAL - FORNECIMENTO E INSTALAÇÃO. AF_04/2022</v>
          </cell>
          <cell r="C4272" t="str">
            <v>UN</v>
          </cell>
          <cell r="D4272">
            <v>16.809999999999999</v>
          </cell>
          <cell r="E4272">
            <v>3.18</v>
          </cell>
          <cell r="F4272">
            <v>13.63</v>
          </cell>
          <cell r="G4272">
            <v>0</v>
          </cell>
        </row>
        <row r="4273">
          <cell r="A4273" t="str">
            <v>93057</v>
          </cell>
          <cell r="B4273" t="str">
            <v>BUCHA DE REDUÇÃO EM COBRE, DN 28 MM X 22 MM, SEM ANEL DE SOLDA, PONTA X BOLSA, INSTALADO EM PRUMADA DE HIDRÁULICA PREDIAL - FORNECIMENTO E INSTALAÇÃO. AF_04/2022</v>
          </cell>
          <cell r="C4273" t="str">
            <v>UN</v>
          </cell>
          <cell r="D4273">
            <v>13.99</v>
          </cell>
          <cell r="E4273">
            <v>2.82</v>
          </cell>
          <cell r="F4273">
            <v>11.17</v>
          </cell>
          <cell r="G4273">
            <v>0</v>
          </cell>
        </row>
        <row r="4274">
          <cell r="A4274" t="str">
            <v>93058</v>
          </cell>
          <cell r="B4274" t="str">
            <v>JUNTA DE EXPANSÃO EM COBRE, DN 28 MM, PONTA X PONTA, INSTALADO EM PRUMADA DE HIDRÁULICA PREDIAL - FORNECIMENTO E INSTALAÇÃO. AF_04/2022</v>
          </cell>
          <cell r="C4274" t="str">
            <v>UN</v>
          </cell>
          <cell r="D4274">
            <v>561.91999999999996</v>
          </cell>
          <cell r="E4274">
            <v>3.17</v>
          </cell>
          <cell r="F4274">
            <v>558.75</v>
          </cell>
          <cell r="G4274">
            <v>0</v>
          </cell>
        </row>
        <row r="4275">
          <cell r="A4275" t="str">
            <v>93059</v>
          </cell>
          <cell r="B4275" t="str">
            <v>CONECTOR EM BRONZE/LATÃO, DN 28 MM X 1/2", SEM ANEL DE SOLDA, BOLSA X ROSCA F, INSTALADO EM PRUMADA DE HIDRÁULICA PREDIAL - FORNECIMENTO E INSTALAÇÃO. AF_04/2022</v>
          </cell>
          <cell r="C4275" t="str">
            <v>UN</v>
          </cell>
          <cell r="D4275">
            <v>29.01</v>
          </cell>
          <cell r="E4275">
            <v>3.08</v>
          </cell>
          <cell r="F4275">
            <v>25.93</v>
          </cell>
          <cell r="G4275">
            <v>0</v>
          </cell>
        </row>
        <row r="4276">
          <cell r="A4276" t="str">
            <v>93060</v>
          </cell>
          <cell r="B4276" t="str">
            <v>CURVA DE TRANSPOSIÇÃO EM BRONZE/LATÃO, DN 28 MM, SEM ANEL DE SOLDA, BOLSA X BOLSA, INSTALADO EM PRUMADA DE HIDRÁULICA PREDIAL - FORNECIMENTO E INSTALAÇÃO. AF_04/2022</v>
          </cell>
          <cell r="C4276" t="str">
            <v>UN</v>
          </cell>
          <cell r="D4276">
            <v>77.63</v>
          </cell>
          <cell r="E4276">
            <v>3.17</v>
          </cell>
          <cell r="F4276">
            <v>74.459999999999994</v>
          </cell>
          <cell r="G4276">
            <v>0</v>
          </cell>
        </row>
        <row r="4277">
          <cell r="A4277" t="str">
            <v>93061</v>
          </cell>
          <cell r="B4277" t="str">
            <v>LUVA PASSANTE EM COBRE, DN 35 MM, SEM ANEL DE SOLDA, INSTALADO EM PRUMADA DE HIDRÁULICA PREDIAL - FORNECIMENTO E INSTALAÇÃO. AF_04/2022</v>
          </cell>
          <cell r="C4277" t="str">
            <v>UN</v>
          </cell>
          <cell r="D4277">
            <v>31.7</v>
          </cell>
          <cell r="E4277">
            <v>4</v>
          </cell>
          <cell r="F4277">
            <v>27.7</v>
          </cell>
          <cell r="G4277">
            <v>0</v>
          </cell>
        </row>
        <row r="4278">
          <cell r="A4278" t="str">
            <v>93062</v>
          </cell>
          <cell r="B4278" t="str">
            <v>BUCHA DE REDUÇÃO EM COBRE, DN 35 MM X 28 MM, SEM ANEL DE SOLDA, PONTA X BOLSA, INSTALADO EM PRUMADA DE HIDRÁULICA PREDIAL - FORNECIMENTO E INSTALAÇÃO. AF_04/2022</v>
          </cell>
          <cell r="C4278" t="str">
            <v>UN</v>
          </cell>
          <cell r="D4278">
            <v>26.76</v>
          </cell>
          <cell r="E4278">
            <v>3.6</v>
          </cell>
          <cell r="F4278">
            <v>23.16</v>
          </cell>
          <cell r="G4278">
            <v>0</v>
          </cell>
        </row>
        <row r="4279">
          <cell r="A4279" t="str">
            <v>93063</v>
          </cell>
          <cell r="B4279" t="str">
            <v>JUNTA DE EXPANSÃO EM BRONZE/LATÃO, DN 35 MM, PONTA X PONTA, INSTALADO EM PRUMADA DE HIDRÁULICA PREDIAL - FORNECIMENTO E INSTALAÇÃO. AF_04/2022</v>
          </cell>
          <cell r="C4279" t="str">
            <v>UN</v>
          </cell>
          <cell r="D4279">
            <v>643.94000000000005</v>
          </cell>
          <cell r="E4279">
            <v>4</v>
          </cell>
          <cell r="F4279">
            <v>639.94000000000005</v>
          </cell>
          <cell r="G4279">
            <v>0</v>
          </cell>
        </row>
        <row r="4280">
          <cell r="A4280" t="str">
            <v>93064</v>
          </cell>
          <cell r="B4280" t="str">
            <v>LUVA PASSANTE EM COBRE, DN 42 MM, SEM ANEL DE SOLDA, INSTALADO EM PRUMADA DE HIDRÁULICA PREDIAL - FORNECIMENTO E INSTALAÇÃO. AF_04/2022</v>
          </cell>
          <cell r="C4280" t="str">
            <v>UN</v>
          </cell>
          <cell r="D4280">
            <v>48.55</v>
          </cell>
          <cell r="E4280">
            <v>4.84</v>
          </cell>
          <cell r="F4280">
            <v>43.71</v>
          </cell>
          <cell r="G4280">
            <v>0</v>
          </cell>
        </row>
        <row r="4281">
          <cell r="A4281" t="str">
            <v>93065</v>
          </cell>
          <cell r="B4281" t="str">
            <v>BUCHA DE REDUÇÃO EM COBRE, DN 42 MM X 35 MM, SEM ANEL DE SOLDA, PONTA X BOLSA, INSTALADO EM PRUMADA DE HIDRÁULICA PREDIAL - FORNECIMENTO E INSTALAÇÃO. AF_04/2022</v>
          </cell>
          <cell r="C4281" t="str">
            <v>UN</v>
          </cell>
          <cell r="D4281">
            <v>43.6</v>
          </cell>
          <cell r="E4281">
            <v>4.42</v>
          </cell>
          <cell r="F4281">
            <v>39.18</v>
          </cell>
          <cell r="G4281">
            <v>0</v>
          </cell>
        </row>
        <row r="4282">
          <cell r="A4282" t="str">
            <v>93066</v>
          </cell>
          <cell r="B4282" t="str">
            <v>JUNTA DE EXPANSÃO EM BRONZE/LATÃO, DN 42 MM, PONTA X PONTA, INSTALADO EM PRUMADA DE HIDRÁULICA PREDIAL - FORNECIMENTO E INSTALAÇÃO. AF_04/2022</v>
          </cell>
          <cell r="C4282" t="str">
            <v>UN</v>
          </cell>
          <cell r="D4282">
            <v>808.1</v>
          </cell>
          <cell r="E4282">
            <v>4.84</v>
          </cell>
          <cell r="F4282">
            <v>803.26</v>
          </cell>
          <cell r="G4282">
            <v>0</v>
          </cell>
        </row>
        <row r="4283">
          <cell r="A4283" t="str">
            <v>93067</v>
          </cell>
          <cell r="B4283" t="str">
            <v>LUVA PASSANTE EM COBRE, DN 54 MM, SEM ANEL DE SOLDA, INSTALADO EM PRUMADA DE HIDRÁULICA PREDIAL - FORNECIMENTO E INSTALAÇÃO. AF_04/2022</v>
          </cell>
          <cell r="C4283" t="str">
            <v>UN</v>
          </cell>
          <cell r="D4283">
            <v>72.14</v>
          </cell>
          <cell r="E4283">
            <v>6.28</v>
          </cell>
          <cell r="F4283">
            <v>65.86</v>
          </cell>
          <cell r="G4283">
            <v>0</v>
          </cell>
        </row>
        <row r="4284">
          <cell r="A4284" t="str">
            <v>93068</v>
          </cell>
          <cell r="B4284" t="str">
            <v>BUCHA DE REDUÇÃO EM COBRE, DN 54 MM X 42 MM, SEM ANEL DE SOLDA, PONTA X BOLSA, INSTALADO EM PRUMADA DE HIDRÁULICA PREDIAL - FORNECIMENTO E INSTALAÇÃO. AF_04/2022</v>
          </cell>
          <cell r="C4284" t="str">
            <v>UN</v>
          </cell>
          <cell r="D4284">
            <v>61.36</v>
          </cell>
          <cell r="E4284">
            <v>5.56</v>
          </cell>
          <cell r="F4284">
            <v>55.8</v>
          </cell>
          <cell r="G4284">
            <v>0</v>
          </cell>
        </row>
        <row r="4285">
          <cell r="A4285" t="str">
            <v>93069</v>
          </cell>
          <cell r="B4285" t="str">
            <v>JUNTA DE EXPANSÃO EM BRONZE/LATÃO, DN 54 MM, PONTA X PONTA, INSTALADO EM PRUMADA DE HIDRÁULICA PREDIAL - FORNECIMENTO E INSTALAÇÃO. AF_04/2022</v>
          </cell>
          <cell r="C4285" t="str">
            <v>UN</v>
          </cell>
          <cell r="D4285">
            <v>1120.1199999999999</v>
          </cell>
          <cell r="E4285">
            <v>6.28</v>
          </cell>
          <cell r="F4285">
            <v>1113.8399999999999</v>
          </cell>
          <cell r="G4285">
            <v>0</v>
          </cell>
        </row>
        <row r="4286">
          <cell r="A4286" t="str">
            <v>93070</v>
          </cell>
          <cell r="B4286" t="str">
            <v>LUVA PASSANTE EM COBRE, DN 66 MM, SEM ANEL DE SOLDA, INSTALADO EM PRUMADA DE HIDRÁULICA PREDIAL - FORNECIMENTO E INSTALAÇÃO. AF_04/2022</v>
          </cell>
          <cell r="C4286" t="str">
            <v>UN</v>
          </cell>
          <cell r="D4286">
            <v>181.41</v>
          </cell>
          <cell r="E4286">
            <v>7.7</v>
          </cell>
          <cell r="F4286">
            <v>173.71</v>
          </cell>
          <cell r="G4286">
            <v>0</v>
          </cell>
        </row>
        <row r="4287">
          <cell r="A4287" t="str">
            <v>93071</v>
          </cell>
          <cell r="B4287" t="str">
            <v>BUCHA DE REDUÇÃO EM COBRE, DN 66 MM X 54 MM, SEM ANEL DE SOLDA, PONTA X BOLSA, INSTALADO EM PRUMADA DE HIDRÁULICA PREDIAL - FORNECIMENTO E INSTALAÇÃO. AF_04/2022</v>
          </cell>
          <cell r="C4287" t="str">
            <v>UN</v>
          </cell>
          <cell r="D4287">
            <v>166.77</v>
          </cell>
          <cell r="E4287">
            <v>6.98</v>
          </cell>
          <cell r="F4287">
            <v>159.79</v>
          </cell>
          <cell r="G4287">
            <v>0</v>
          </cell>
        </row>
        <row r="4288">
          <cell r="A4288" t="str">
            <v>93072</v>
          </cell>
          <cell r="B4288" t="str">
            <v>JUNTA DE EXPANSÃO EM BRONZE/LATÃO, DN 66 MM, PONTA X PONTA, INSTALADO EM PRUMADA DE HIDRÁULICA PREDIAL - FORNECIMENTO E INSTALAÇÃO. AF_04/2022</v>
          </cell>
          <cell r="C4288" t="str">
            <v>UN</v>
          </cell>
          <cell r="D4288">
            <v>1478.21</v>
          </cell>
          <cell r="E4288">
            <v>7.7</v>
          </cell>
          <cell r="F4288">
            <v>1470.51</v>
          </cell>
          <cell r="G4288">
            <v>0</v>
          </cell>
        </row>
        <row r="4289">
          <cell r="A4289" t="str">
            <v>93074</v>
          </cell>
          <cell r="B4289" t="str">
            <v>CURVA EM COBRE, DN 15 MM, 45 GRAUS, SEM ANEL DE SOLDA, BOLSA X BOLSA, INSTALADO EM RAMAL DE DISTRIBUIÇÃO DE HIDRÁULICA PREDIAL - FORNECIMENTO E INSTALAÇÃO. AF_04/2022</v>
          </cell>
          <cell r="C4289" t="str">
            <v>UN</v>
          </cell>
          <cell r="D4289">
            <v>13.66</v>
          </cell>
          <cell r="E4289">
            <v>6.23</v>
          </cell>
          <cell r="F4289">
            <v>7.43</v>
          </cell>
          <cell r="G4289">
            <v>0</v>
          </cell>
        </row>
        <row r="4290">
          <cell r="A4290" t="str">
            <v>93075</v>
          </cell>
          <cell r="B4290" t="str">
            <v>COTOVELO EM BRONZE/LATÃO, DN 15 MM X 1/2", 90 GRAUS, SEM ANEL DE SOLDA, BOLSA X ROSCA F, INSTALADO EM RAMAL DE DISTRIBUIÇÃO DE HIDRÁULICA PREDIAL - FORNECIMENTO E INSTALAÇÃO. AF_04/2022</v>
          </cell>
          <cell r="C4290" t="str">
            <v>UN</v>
          </cell>
          <cell r="D4290">
            <v>19.72</v>
          </cell>
          <cell r="E4290">
            <v>4.5999999999999996</v>
          </cell>
          <cell r="F4290">
            <v>15.12</v>
          </cell>
          <cell r="G4290">
            <v>0</v>
          </cell>
        </row>
        <row r="4291">
          <cell r="A4291" t="str">
            <v>93076</v>
          </cell>
          <cell r="B4291" t="str">
            <v>CURVA EM COBRE, DN 22 MM, 45 GRAUS, SEM ANEL DE SOLDA, BOLSA X BOLSA, INSTALADO EM RAMAL DE DISTRIBUIÇÃO DE HIDRÁULICA PREDIAL - FORNECIMENTO E INSTALAÇÃO. AF_04/2022</v>
          </cell>
          <cell r="C4291" t="str">
            <v>UN</v>
          </cell>
          <cell r="D4291">
            <v>21.56</v>
          </cell>
          <cell r="E4291">
            <v>7.19</v>
          </cell>
          <cell r="F4291">
            <v>14.37</v>
          </cell>
          <cell r="G4291">
            <v>0</v>
          </cell>
        </row>
        <row r="4292">
          <cell r="A4292" t="str">
            <v>93077</v>
          </cell>
          <cell r="B4292" t="str">
            <v>COTOVELO EM BRONZE/LATÃO, DN 22 MM X 1/2", 90 GRAUS, SEM ANEL DE SOLDA, BOLSA X ROSCA F, INSTALADO EM RAMAL DE DISTRIBUIÇÃO DE HIDRÁULICA PREDIAL - FORNECIMENTO E INSTALAÇÃO. AF_04/2022</v>
          </cell>
          <cell r="C4292" t="str">
            <v>UN</v>
          </cell>
          <cell r="D4292">
            <v>27.77</v>
          </cell>
          <cell r="E4292">
            <v>5.09</v>
          </cell>
          <cell r="F4292">
            <v>22.68</v>
          </cell>
          <cell r="G4292">
            <v>0</v>
          </cell>
        </row>
        <row r="4293">
          <cell r="A4293" t="str">
            <v>93078</v>
          </cell>
          <cell r="B4293" t="str">
            <v>COTOVELO EM BRONZE/LATÃO, DN 22 MM X 3/4", 90 GRAUS, SEM ANEL DE SOLDA, BOLSA X ROSCA F, INSTALADO EM RAMAL DE DISTRIBUIÇÃO DE HIDRÁULICA PREDIAL - FORNECIMENTO E INSTALAÇÃO. AF_04/2022</v>
          </cell>
          <cell r="C4293" t="str">
            <v>UN</v>
          </cell>
          <cell r="D4293">
            <v>31.28</v>
          </cell>
          <cell r="E4293">
            <v>5.87</v>
          </cell>
          <cell r="F4293">
            <v>25.41</v>
          </cell>
          <cell r="G4293">
            <v>0</v>
          </cell>
        </row>
        <row r="4294">
          <cell r="A4294" t="str">
            <v>93079</v>
          </cell>
          <cell r="B4294" t="str">
            <v>CURVA EM COBRE, DN 28 MM, 45 GRAUS, SEM ANEL DE SOLDA, BOLSA X BOLSA, INSTALADO EM RAMAL DE DISTRIBUIÇÃO DE HIDRÁULICA PREDIAL - FORNECIMENTO E INSTALAÇÃO. AF_04/2022</v>
          </cell>
          <cell r="C4294" t="str">
            <v>UN</v>
          </cell>
          <cell r="D4294">
            <v>29.82</v>
          </cell>
          <cell r="E4294">
            <v>8</v>
          </cell>
          <cell r="F4294">
            <v>21.82</v>
          </cell>
          <cell r="G4294">
            <v>0</v>
          </cell>
        </row>
        <row r="4295">
          <cell r="A4295" t="str">
            <v>93080</v>
          </cell>
          <cell r="B4295" t="str">
            <v>LUVA PASSANTE EM COBRE, DN 15 MM, SEM ANEL DE SOLDA, INSTALADO EM RAMAL DE DISTRIBUIÇÃO DE HIDRÁULICA PREDIAL - FORNECIMENTO E INSTALAÇÃO. AF_04/2022</v>
          </cell>
          <cell r="C4295" t="str">
            <v>UN</v>
          </cell>
          <cell r="D4295">
            <v>8.9</v>
          </cell>
          <cell r="E4295">
            <v>4.1500000000000004</v>
          </cell>
          <cell r="F4295">
            <v>4.75</v>
          </cell>
          <cell r="G4295">
            <v>0</v>
          </cell>
        </row>
        <row r="4296">
          <cell r="A4296" t="str">
            <v>93081</v>
          </cell>
          <cell r="B4296" t="str">
            <v>CONECTOR EM BRONZE/LATÃO, DN 15 MM X 1/2", SEM ANEL DE SOLDA, BOLSA X ROSCA F, INSTALADO EM RAMAL DE DISTRIBUIÇÃO DE HIDRÁULICA PREDIAL - FORNECIMENTO E INSTALAÇÃO. AF_04/2022</v>
          </cell>
          <cell r="C4296" t="str">
            <v>UN</v>
          </cell>
          <cell r="D4296">
            <v>18.54</v>
          </cell>
          <cell r="E4296">
            <v>3.57</v>
          </cell>
          <cell r="F4296">
            <v>14.97</v>
          </cell>
          <cell r="G4296">
            <v>0</v>
          </cell>
        </row>
        <row r="4297">
          <cell r="A4297" t="str">
            <v>93082</v>
          </cell>
          <cell r="B4297" t="str">
            <v>CURVA DE TRANSPOSIÇÃO EM BRONZE/LATÃO, DN 15 MM, SEM ANEL DE SOLDA, BOLSA X BOLSA, INSTALADO EM RAMAL DE DISTRIBUIÇÃO DE HIDRÁULICA PREDIAL - FORNECIMENTO E INSTALAÇÃO. AF_04/2022</v>
          </cell>
          <cell r="C4297" t="str">
            <v>UN</v>
          </cell>
          <cell r="D4297">
            <v>23.95</v>
          </cell>
          <cell r="E4297">
            <v>4.13</v>
          </cell>
          <cell r="F4297">
            <v>19.82</v>
          </cell>
          <cell r="G4297">
            <v>0</v>
          </cell>
        </row>
        <row r="4298">
          <cell r="A4298" t="str">
            <v>93083</v>
          </cell>
          <cell r="B4298" t="str">
            <v>JUNTA DE EXPANSÃO EM COBRE, DN 15 MM, PONTA X PONTA, INSTALADO EM RAMAL DE DISTRIBUIÇÃO DE HIDRÁULICA PREDIAL - FORNECIMENTO E INSTALAÇÃO. AF_04/2022</v>
          </cell>
          <cell r="C4298" t="str">
            <v>UN</v>
          </cell>
          <cell r="D4298">
            <v>442.43</v>
          </cell>
          <cell r="E4298">
            <v>4.13</v>
          </cell>
          <cell r="F4298">
            <v>438.3</v>
          </cell>
          <cell r="G4298">
            <v>0</v>
          </cell>
        </row>
        <row r="4299">
          <cell r="A4299" t="str">
            <v>93084</v>
          </cell>
          <cell r="B4299" t="str">
            <v>LUVA PASSANTE EM COBRE, DN 22 MM, SEM ANEL DE SOLDA, INSTALADO EM RAMAL DE DISTRIBUIÇÃO DE HIDRÁULICA PREDIAL - FORNECIMENTO E INSTALAÇÃO. AF_04/2022</v>
          </cell>
          <cell r="C4299" t="str">
            <v>UN</v>
          </cell>
          <cell r="D4299">
            <v>14.18</v>
          </cell>
          <cell r="E4299">
            <v>4.79</v>
          </cell>
          <cell r="F4299">
            <v>9.39</v>
          </cell>
          <cell r="G4299">
            <v>0</v>
          </cell>
        </row>
        <row r="4300">
          <cell r="A4300" t="str">
            <v>93085</v>
          </cell>
          <cell r="B4300" t="str">
            <v>BUCHA DE REDUÇÃO EM COBRE, DN 22 MM X 15 MM, SEM ANEL DE SOLDA, PONTA X BOLSA, INSTALADO EM RAMAL DE DISTRIBUIÇÃO DE HIDRÁULICA PREDIAL - FORNECIMENTO E INSTALAÇÃO. AF_04/2022</v>
          </cell>
          <cell r="C4300" t="str">
            <v>UN</v>
          </cell>
          <cell r="D4300">
            <v>15.34</v>
          </cell>
          <cell r="E4300">
            <v>6.7</v>
          </cell>
          <cell r="F4300">
            <v>8.64</v>
          </cell>
          <cell r="G4300">
            <v>0</v>
          </cell>
        </row>
        <row r="4301">
          <cell r="A4301" t="str">
            <v>93086</v>
          </cell>
          <cell r="B4301" t="str">
            <v>JUNTA DE EXPANSÃO EM COBRE, DN 22 MM, PONTA X PONTA, INSTALADO EM RAMAL DE DISTRIBUIÇÃO DE HIDRÁULICA PREDIAL - FORNECIMENTO E INSTALAÇÃO. AF_04/2022</v>
          </cell>
          <cell r="C4301" t="str">
            <v>UN</v>
          </cell>
          <cell r="D4301">
            <v>513.64</v>
          </cell>
          <cell r="E4301">
            <v>4.7699999999999996</v>
          </cell>
          <cell r="F4301">
            <v>508.87</v>
          </cell>
          <cell r="G4301">
            <v>0</v>
          </cell>
        </row>
        <row r="4302">
          <cell r="A4302" t="str">
            <v>93087</v>
          </cell>
          <cell r="B4302" t="str">
            <v>CONECTOR EM BRONZE/LATÃO, DN 22 MM X 1/2", SEM ANEL DE SOLDA, BOLSA X ROSCA F, INSTALADO EM RAMAL DE DISTRIBUIÇÃO DE HIDRÁULICA PREDIAL - FORNECIMENTO E INSTALAÇÃO. AF_04/2022</v>
          </cell>
          <cell r="C4302" t="str">
            <v>UN</v>
          </cell>
          <cell r="D4302">
            <v>19.43</v>
          </cell>
          <cell r="E4302">
            <v>3.88</v>
          </cell>
          <cell r="F4302">
            <v>15.55</v>
          </cell>
          <cell r="G4302">
            <v>0</v>
          </cell>
        </row>
        <row r="4303">
          <cell r="A4303" t="str">
            <v>93088</v>
          </cell>
          <cell r="B4303" t="str">
            <v>CONECTOR EM BRONZE/LATÃO, DN 22 MM X 3/4", SEM ANEL DE SOLDA, BOLSA X ROSCA F, INSTALADO EM RAMAL DE DISTRIBUIÇÃO DE HIDRÁULICA PREDIAL - FORNECIMENTO E INSTALAÇÃO. AF_04/2022</v>
          </cell>
          <cell r="C4303" t="str">
            <v>UN</v>
          </cell>
          <cell r="D4303">
            <v>24.06</v>
          </cell>
          <cell r="E4303">
            <v>4.68</v>
          </cell>
          <cell r="F4303">
            <v>19.38</v>
          </cell>
          <cell r="G4303">
            <v>0</v>
          </cell>
        </row>
        <row r="4304">
          <cell r="A4304" t="str">
            <v>93089</v>
          </cell>
          <cell r="B4304" t="str">
            <v>CURVA DE TRANSPOSIÇÃO EM BRONZE/LATÃO, DN 22 MM, SEM ANEL DE SOLDA, BOLSA X BOLSA, INSTALADO EM RAMAL DE DISTRIBUIÇÃO DE HIDRÁULICA PREDIAL - FORNECIMENTO E INSTALAÇÃO. AF_04/2022</v>
          </cell>
          <cell r="C4304" t="str">
            <v>UN</v>
          </cell>
          <cell r="D4304">
            <v>47.25</v>
          </cell>
          <cell r="E4304">
            <v>4.7699999999999996</v>
          </cell>
          <cell r="F4304">
            <v>42.48</v>
          </cell>
          <cell r="G4304">
            <v>0</v>
          </cell>
        </row>
        <row r="4305">
          <cell r="A4305" t="str">
            <v>93090</v>
          </cell>
          <cell r="B4305" t="str">
            <v>LUVA PASSANTE EM COBRE, DN 28 MM, SEM ANEL DE SOLDA, INSTALADO EM RAMAL DE DISTRIBUIÇÃO DE HIDRÁULICA PREDIAL - FORNECIMENTO E INSTALAÇÃO. AF_04/2022</v>
          </cell>
          <cell r="C4305" t="str">
            <v>UN</v>
          </cell>
          <cell r="D4305">
            <v>19.489999999999998</v>
          </cell>
          <cell r="E4305">
            <v>5.33</v>
          </cell>
          <cell r="F4305">
            <v>14.16</v>
          </cell>
          <cell r="G4305">
            <v>0</v>
          </cell>
        </row>
        <row r="4306">
          <cell r="A4306" t="str">
            <v>93091</v>
          </cell>
          <cell r="B4306" t="str">
            <v>BUCHA DE REDUÇÃO EM COBRE, DN 28 MM X 22 MM, SEM ANEL DE SOLDA, INSTALADO EM RAMAL DE DISTRIBUIÇÃO DE HIDRÁULICA PREDIAL - FORNECIMENTO E INSTALAÇÃO. AF_04/2022</v>
          </cell>
          <cell r="C4306" t="str">
            <v>UN</v>
          </cell>
          <cell r="D4306">
            <v>16.78</v>
          </cell>
          <cell r="E4306">
            <v>5.0599999999999996</v>
          </cell>
          <cell r="F4306">
            <v>11.72</v>
          </cell>
          <cell r="G4306">
            <v>0</v>
          </cell>
        </row>
        <row r="4307">
          <cell r="A4307" t="str">
            <v>93092</v>
          </cell>
          <cell r="B4307" t="str">
            <v>JUNTA DE EXPANSÃO EM COBRE, DN 28 MM, PONTA X PONTA, INSTALADO EM RAMAL DE DISTRIBUIÇÃO DE HIDRÁULICA PREDIAL - FORNECIMENTO E INSTALAÇÃO. AF_04/2022</v>
          </cell>
          <cell r="C4307" t="str">
            <v>UN</v>
          </cell>
          <cell r="D4307">
            <v>564.6</v>
          </cell>
          <cell r="E4307">
            <v>5.32</v>
          </cell>
          <cell r="F4307">
            <v>559.28</v>
          </cell>
          <cell r="G4307">
            <v>0</v>
          </cell>
        </row>
        <row r="4308">
          <cell r="A4308" t="str">
            <v>93093</v>
          </cell>
          <cell r="B4308" t="str">
            <v>CONECTOR EM BRONZE/LATÃO, DN 28 MM X 1/2", SEM ANEL DE SOLDA, BOLSA X ROSCA F, INSTALADO EM RAMAL DE DISTRIBUIÇÃO DE HIDRÁULICA PREDIAL - FORNECIMENTO E INSTALAÇÃO. AF_04/2022</v>
          </cell>
          <cell r="C4308" t="str">
            <v>UN</v>
          </cell>
          <cell r="D4308">
            <v>30.35</v>
          </cell>
          <cell r="E4308">
            <v>4.1500000000000004</v>
          </cell>
          <cell r="F4308">
            <v>26.2</v>
          </cell>
          <cell r="G4308">
            <v>0</v>
          </cell>
        </row>
        <row r="4309">
          <cell r="A4309" t="str">
            <v>93094</v>
          </cell>
          <cell r="B4309" t="str">
            <v>CURVA DE TRANSPOSIÇÃO EM BRONZE/LATÃO, DN 28 MM, SEM ANEL DE SOLDA, BOLSA X BOLSA, INSTALADO EM RAMAL DE DISTRIBUIÇÃO DE HIDRÁULICA PREDIAL - FORNECIMENTO E INSTALAÇÃO. AF_04/2022</v>
          </cell>
          <cell r="C4309" t="str">
            <v>UN</v>
          </cell>
          <cell r="D4309">
            <v>80.31</v>
          </cell>
          <cell r="E4309">
            <v>5.32</v>
          </cell>
          <cell r="F4309">
            <v>74.989999999999995</v>
          </cell>
          <cell r="G4309">
            <v>0</v>
          </cell>
        </row>
        <row r="4310">
          <cell r="A4310" t="str">
            <v>93097</v>
          </cell>
          <cell r="B4310" t="str">
            <v>CURVA EM COBRE, DN 15 MM, 45 GRAUS, SEM ANEL DE SOLDA, BOLSA X BOLSA, INSTALADO EM RAMAL E SUB-RAMAL DE HIDRÁULICA PREDIAL - FORNECIMENTO E INSTALAÇÃO. AF_04/2022</v>
          </cell>
          <cell r="C4310" t="str">
            <v>UN</v>
          </cell>
          <cell r="D4310">
            <v>13.92</v>
          </cell>
          <cell r="E4310">
            <v>6.46</v>
          </cell>
          <cell r="F4310">
            <v>7.46</v>
          </cell>
          <cell r="G4310">
            <v>0</v>
          </cell>
        </row>
        <row r="4311">
          <cell r="A4311" t="str">
            <v>93098</v>
          </cell>
          <cell r="B4311" t="str">
            <v>COTOVELO EM BRONZE/LATÃO, DN 15 MM X 1/2", 90 GRAUS, SEM ANEL DE SOLDA, BOLSA X ROSCA F, INSTALADO EM RAMAL E SUB-RAMAL DE HIDRÁULICA PREDIAL - FORNECIMENTO E INSTALAÇÃO. AF_04/2022</v>
          </cell>
          <cell r="C4311" t="str">
            <v>UN</v>
          </cell>
          <cell r="D4311">
            <v>19.850000000000001</v>
          </cell>
          <cell r="E4311">
            <v>4.71</v>
          </cell>
          <cell r="F4311">
            <v>15.14</v>
          </cell>
          <cell r="G4311">
            <v>0</v>
          </cell>
        </row>
        <row r="4312">
          <cell r="A4312" t="str">
            <v>93099</v>
          </cell>
          <cell r="B4312" t="str">
            <v>CURVA EM COBRE, DN 22 MM, 45 GRAUS, SEM ANEL DE SOLDA, BOLSA X BOLSA, INSTALADO EM RAMAL E SUB-RAMAL DE HIDRÁULICA PREDIAL - FORNECIMENTO E INSTALAÇÃO. AF_04/2022</v>
          </cell>
          <cell r="C4312" t="str">
            <v>UN</v>
          </cell>
          <cell r="D4312">
            <v>24.78</v>
          </cell>
          <cell r="E4312">
            <v>9.75</v>
          </cell>
          <cell r="F4312">
            <v>15.03</v>
          </cell>
          <cell r="G4312">
            <v>0</v>
          </cell>
        </row>
        <row r="4313">
          <cell r="A4313" t="str">
            <v>93100</v>
          </cell>
          <cell r="B4313" t="str">
            <v>COTOVELO EM BRONZE/LATÃO, DN 22 MM X 1/2", 90 GRAUS, SEM ANEL DE SOLDA, BOLSA X ROSCA F, INSTALADO EM RAMAL E SUB-RAMAL DE HIDRÁULICA PREDIAL - FORNECIMENTO E INSTALAÇÃO. AF_04/2022</v>
          </cell>
          <cell r="C4313" t="str">
            <v>UN</v>
          </cell>
          <cell r="D4313">
            <v>29.38</v>
          </cell>
          <cell r="E4313">
            <v>6.36</v>
          </cell>
          <cell r="F4313">
            <v>23.02</v>
          </cell>
          <cell r="G4313">
            <v>0</v>
          </cell>
        </row>
        <row r="4314">
          <cell r="A4314" t="str">
            <v>93101</v>
          </cell>
          <cell r="B4314" t="str">
            <v>COTOVELO EM BRONZE/LATÃO, DN 22 MM X 3/4", 90 GRAUS, SEM ANEL DE SOLDA, BOLSA X ROSCA F, INSTALADO EM RAMAL E SUB-RAMAL DE HIDRÁULICA PREDIAL - FORNECIMENTO E INSTALAÇÃO. AF_04/2022</v>
          </cell>
          <cell r="C4314" t="str">
            <v>UN</v>
          </cell>
          <cell r="D4314">
            <v>32.89</v>
          </cell>
          <cell r="E4314">
            <v>7.17</v>
          </cell>
          <cell r="F4314">
            <v>25.72</v>
          </cell>
          <cell r="G4314">
            <v>0</v>
          </cell>
        </row>
        <row r="4315">
          <cell r="A4315" t="str">
            <v>93102</v>
          </cell>
          <cell r="B4315" t="str">
            <v>CURVA EM COBRE, DN 28 MM, 45 GRAUS, SEM ANEL DE SOLDA, BOLSA X BOLSA, INSTALADO EM RAMAL E SUB-RAMAL DE HIDRÁULICA PREDIAL - FORNECIMENTO E INSTALAÇÃO. AF_04/2022</v>
          </cell>
          <cell r="C4315" t="str">
            <v>UN</v>
          </cell>
          <cell r="D4315">
            <v>35.549999999999997</v>
          </cell>
          <cell r="E4315">
            <v>12.57</v>
          </cell>
          <cell r="F4315">
            <v>22.98</v>
          </cell>
          <cell r="G4315">
            <v>0</v>
          </cell>
        </row>
        <row r="4316">
          <cell r="A4316" t="str">
            <v>93103</v>
          </cell>
          <cell r="B4316" t="str">
            <v>LUVA PASSANTE EM COBRE, DN 15 MM, SEM ANEL DE SOLDA, INSTALADO EM RAMAL E SUB-RAMAL DE HIDRÁULICA PREDIAL - FORNECIMENTO E INSTALAÇÃO. AF_04/2022</v>
          </cell>
          <cell r="C4316" t="str">
            <v>UN</v>
          </cell>
          <cell r="D4316">
            <v>9.08</v>
          </cell>
          <cell r="E4316">
            <v>4.3</v>
          </cell>
          <cell r="F4316">
            <v>4.78</v>
          </cell>
          <cell r="G4316">
            <v>0</v>
          </cell>
        </row>
        <row r="4317">
          <cell r="A4317" t="str">
            <v>93104</v>
          </cell>
          <cell r="B4317" t="str">
            <v>CONECTOR EM BRONZE/LATÃO, DN 15 MM X 1/2", SEM ANEL DE SOLDA, BOLSA X ROSCA F, INSTALADO EM RAMAL E SUB-RAMAL DE HIDRÁULICA PREDIAL - FORNECIMENTO E INSTALAÇÃO. AF_04/2022</v>
          </cell>
          <cell r="C4317" t="str">
            <v>UN</v>
          </cell>
          <cell r="D4317">
            <v>18.62</v>
          </cell>
          <cell r="E4317">
            <v>3.64</v>
          </cell>
          <cell r="F4317">
            <v>14.98</v>
          </cell>
          <cell r="G4317">
            <v>0</v>
          </cell>
        </row>
        <row r="4318">
          <cell r="A4318" t="str">
            <v>93105</v>
          </cell>
          <cell r="B4318" t="str">
            <v>CURVA DE TRANSPOSIÇÃO EM BRONZE/LATÃO, DN 15 MM, SEM ANEL DE SOLDA, BOLSA X BOLSA, INSTALADO EM RAMAL E SUB-RAMAL DE HIDRÁULICA PREDIAL - FORNECIMENTO E INSTALAÇÃO. AF_04/2022</v>
          </cell>
          <cell r="C4318" t="str">
            <v>UN</v>
          </cell>
          <cell r="D4318">
            <v>24.13</v>
          </cell>
          <cell r="E4318">
            <v>4.29</v>
          </cell>
          <cell r="F4318">
            <v>19.84</v>
          </cell>
          <cell r="G4318">
            <v>0</v>
          </cell>
        </row>
        <row r="4319">
          <cell r="A4319" t="str">
            <v>93106</v>
          </cell>
          <cell r="B4319" t="str">
            <v>JUNTA DE EXPANSÃO EM COBRE, DN 15 MM, PONTA X PONTA, INSTALADO EM RAMAL E SUB-RAMAL DE HIDRÁULICA PREDIAL - FORNECIMENTO E INSTALAÇÃO. AF_04/2022</v>
          </cell>
          <cell r="C4319" t="str">
            <v>UN</v>
          </cell>
          <cell r="D4319">
            <v>442.61</v>
          </cell>
          <cell r="E4319">
            <v>4.28</v>
          </cell>
          <cell r="F4319">
            <v>438.33</v>
          </cell>
          <cell r="G4319">
            <v>0</v>
          </cell>
        </row>
        <row r="4320">
          <cell r="A4320" t="str">
            <v>93107</v>
          </cell>
          <cell r="B4320" t="str">
            <v>LUVA PASSANTE EM COBRE, DN 22 MM, SEM ANEL DE SOLDA, INSTALADO EM RAMAL E SUB-RAMAL DE HIDRÁULICA PREDIAL - FORNECIMENTO E INSTALAÇÃO. AF_04/2022</v>
          </cell>
          <cell r="C4320" t="str">
            <v>UN</v>
          </cell>
          <cell r="D4320">
            <v>16.350000000000001</v>
          </cell>
          <cell r="E4320">
            <v>6.51</v>
          </cell>
          <cell r="F4320">
            <v>9.84</v>
          </cell>
          <cell r="G4320">
            <v>0</v>
          </cell>
        </row>
        <row r="4321">
          <cell r="A4321" t="str">
            <v>93108</v>
          </cell>
          <cell r="B4321" t="str">
            <v>BUCHA DE REDUÇÃO EM COBRE, DN 22 MM X 15 MM, SEM ANEL DE SOLDA, PONTA X BOLSA, INSTALADO EM RAMAL E SUB-RAMAL DE HIDRÁULICA PREDIAL - FORNECIMENTO E INSTALAÇÃO. AF_04/2022</v>
          </cell>
          <cell r="C4321" t="str">
            <v>UN</v>
          </cell>
          <cell r="D4321">
            <v>13.76</v>
          </cell>
          <cell r="E4321">
            <v>5.39</v>
          </cell>
          <cell r="F4321">
            <v>8.3699999999999992</v>
          </cell>
          <cell r="G4321">
            <v>0</v>
          </cell>
        </row>
        <row r="4322">
          <cell r="A4322" t="str">
            <v>93109</v>
          </cell>
          <cell r="B4322" t="str">
            <v>JUNTA DE EXPANSÃO EM COBRE, DN 22 MM, PONTA X PONTA, INSTALADO EM RAMAL E SUB-RAMAL DE HIDRÁULICA PREDIAL - FORNECIMENTO E INSTALAÇÃO. AF_04/2022</v>
          </cell>
          <cell r="C4322" t="str">
            <v>UN</v>
          </cell>
          <cell r="D4322">
            <v>515.80999999999995</v>
          </cell>
          <cell r="E4322">
            <v>6.48</v>
          </cell>
          <cell r="F4322">
            <v>509.33</v>
          </cell>
          <cell r="G4322">
            <v>0</v>
          </cell>
        </row>
        <row r="4323">
          <cell r="A4323" t="str">
            <v>93110</v>
          </cell>
          <cell r="B4323" t="str">
            <v>CONECTOR EM BRONZE/LATÃO, DN 22 MM X 1/2", SEM ANEL DE SOLDA, BOLSA X ROSCA F, INSTALADO EM RAMAL E SUB-RAMAL DE HIDRÁULICA PREDIAL - FORNECIMENTO E INSTALAÇÃO. AF_04/2022</v>
          </cell>
          <cell r="C4323" t="str">
            <v>UN</v>
          </cell>
          <cell r="D4323">
            <v>20.51</v>
          </cell>
          <cell r="E4323">
            <v>4.74</v>
          </cell>
          <cell r="F4323">
            <v>15.77</v>
          </cell>
          <cell r="G4323">
            <v>0</v>
          </cell>
        </row>
        <row r="4324">
          <cell r="A4324" t="str">
            <v>93111</v>
          </cell>
          <cell r="B4324" t="str">
            <v>CONECTOR EM BRONZE/LATÃO, DN 22 MM X 3/4", SEM ANEL DE SOLDA, BOLSA X ROSCA F, INSTALADO EM RAMAL E SUB-RAMAL DE HIDRÁULICA PREDIAL - FORNECIMENTO E INSTALAÇÃO. AF_04/2022</v>
          </cell>
          <cell r="C4324" t="str">
            <v>UN</v>
          </cell>
          <cell r="D4324">
            <v>24.84</v>
          </cell>
          <cell r="E4324">
            <v>5.53</v>
          </cell>
          <cell r="F4324">
            <v>19.309999999999999</v>
          </cell>
          <cell r="G4324">
            <v>0</v>
          </cell>
        </row>
        <row r="4325">
          <cell r="A4325" t="str">
            <v>93112</v>
          </cell>
          <cell r="B4325" t="str">
            <v>CURVA DE TRANSPOSIÇÃO EM BRONZE/LATÃO, DN 22 MM, SEM ANEL DE SOLDA, BOLSA X BOLSA, INSTALADO EM RAMAL E SUB-RAMAL DE HIDRÁULICA PREDIAL - FORNECIMENTO E INSTALAÇÃO. AF_04/2022</v>
          </cell>
          <cell r="C4325" t="str">
            <v>UN</v>
          </cell>
          <cell r="D4325">
            <v>49.42</v>
          </cell>
          <cell r="E4325">
            <v>6.49</v>
          </cell>
          <cell r="F4325">
            <v>42.93</v>
          </cell>
          <cell r="G4325">
            <v>0</v>
          </cell>
        </row>
        <row r="4326">
          <cell r="A4326" t="str">
            <v>93113</v>
          </cell>
          <cell r="B4326" t="str">
            <v>LUVA PASSANTE EM COBRE, DN 28 MM, SEM ANEL DE SOLDA, INSTALADO EM RAMAL E SUB-RAMAL  DE HIDRÁULICA PREDIAL - FORNECIMENTO E INSTALAÇÃO. AF_04/2022</v>
          </cell>
          <cell r="C4326" t="str">
            <v>UN</v>
          </cell>
          <cell r="D4326">
            <v>23.36</v>
          </cell>
          <cell r="E4326">
            <v>8.39</v>
          </cell>
          <cell r="F4326">
            <v>14.97</v>
          </cell>
          <cell r="G4326">
            <v>0</v>
          </cell>
        </row>
        <row r="4327">
          <cell r="A4327" t="str">
            <v>93114</v>
          </cell>
          <cell r="B4327" t="str">
            <v>CONECTOR EM BRONZE/LATÃO, DN 28 MM X 1/2", SEM ANEL DE SOLDA, BOLSA X ROSCA F, INSTALADO EM RAMAL E SUB-RAMAL DE HIDRÁULICA PREDIAL - FORNECIMENTO E INSTALAÇÃO. AF_04/2022</v>
          </cell>
          <cell r="C4327" t="str">
            <v>UN</v>
          </cell>
          <cell r="D4327">
            <v>32.29</v>
          </cell>
          <cell r="E4327">
            <v>5.68</v>
          </cell>
          <cell r="F4327">
            <v>26.61</v>
          </cell>
          <cell r="G4327">
            <v>0</v>
          </cell>
        </row>
        <row r="4328">
          <cell r="A4328" t="str">
            <v>93115</v>
          </cell>
          <cell r="B4328" t="str">
            <v>CURVA DE TRANSPOSIÇÃO EM BRONZE/LATÃO, DN 28 MM, SEM ANEL DE SOLDA, BOLSA X BOLSA, INSTALADO EM RAMAL E SUB-RAMAL DE HIDRÁULICA PREDIAL - FORNECIMENTO E INSTALAÇÃO. AF_04/2022</v>
          </cell>
          <cell r="C4328" t="str">
            <v>UN</v>
          </cell>
          <cell r="D4328">
            <v>84.18</v>
          </cell>
          <cell r="E4328">
            <v>8.3699999999999992</v>
          </cell>
          <cell r="F4328">
            <v>75.81</v>
          </cell>
          <cell r="G4328">
            <v>0</v>
          </cell>
        </row>
        <row r="4329">
          <cell r="A4329" t="str">
            <v>93116</v>
          </cell>
          <cell r="B4329" t="str">
            <v>JUNTA DE EXPANSÃO EM COBRE, DN 28 MM, PONTA X PONTA, INSTALADO EM RAMAL E SUB-RAMAL DE HIDRÁULICA PREDIAL - FORNECIMENTO E INSTALAÇÃO. AF_04/2022</v>
          </cell>
          <cell r="C4329" t="str">
            <v>UN</v>
          </cell>
          <cell r="D4329">
            <v>568.47</v>
          </cell>
          <cell r="E4329">
            <v>8.3699999999999992</v>
          </cell>
          <cell r="F4329">
            <v>560.1</v>
          </cell>
          <cell r="G4329">
            <v>0</v>
          </cell>
        </row>
        <row r="4330">
          <cell r="A4330" t="str">
            <v>93117</v>
          </cell>
          <cell r="B4330" t="str">
            <v>TE DUPLA CURVA EM BRONZE/LATÃO, DN 1/2" X 15 MM X 1/2", SEM ANEL DE SOLDA, ROSCA F X BOLSA X ROSCA F, INSTALADO EM RAMAL E SUB-RAMAL DE HIDRÁULICA PREDIAL - FORNECIMENTO E INSTALAÇÃO. AF_04/2022</v>
          </cell>
          <cell r="C4330" t="str">
            <v>UN</v>
          </cell>
          <cell r="D4330">
            <v>57.5</v>
          </cell>
          <cell r="E4330">
            <v>5.83</v>
          </cell>
          <cell r="F4330">
            <v>51.67</v>
          </cell>
          <cell r="G4330">
            <v>0</v>
          </cell>
        </row>
        <row r="4331">
          <cell r="A4331" t="str">
            <v>93118</v>
          </cell>
          <cell r="B4331" t="str">
            <v>TE DUPLA CURVA EM BRONZE/LATÃO, DN 3/4" X 22 MM X 3/4", SEM ANEL DE SOLDA, ROSCA F X BOLSA X ROSCA F, INSTALADO EM RAMAL E SUB-RAMAL DE HIDRÁULICA PREDIAL - FORNECIMENTO E INSTALAÇÃO. AF_04/2022</v>
          </cell>
          <cell r="C4331" t="str">
            <v>UN</v>
          </cell>
          <cell r="D4331">
            <v>84.8</v>
          </cell>
          <cell r="E4331">
            <v>8.9</v>
          </cell>
          <cell r="F4331">
            <v>75.900000000000006</v>
          </cell>
          <cell r="G4331">
            <v>0</v>
          </cell>
        </row>
        <row r="4332">
          <cell r="A4332" t="str">
            <v>93119</v>
          </cell>
          <cell r="B4332" t="str">
            <v>CURVA EM COBRE, DN 22 MM, 45 GRAUS, SEM ANEL DE SOLDA, BOLSA X BOLSA, INSTALADO EM PRUMADA DE HIDRÁULICA PREDIAL - FORNECIMENTO E INSTALAÇÃO. AF_04/2022</v>
          </cell>
          <cell r="C4332" t="str">
            <v>UN</v>
          </cell>
          <cell r="D4332">
            <v>17.23</v>
          </cell>
          <cell r="E4332">
            <v>3.7</v>
          </cell>
          <cell r="F4332">
            <v>13.53</v>
          </cell>
          <cell r="G4332">
            <v>0</v>
          </cell>
        </row>
        <row r="4333">
          <cell r="A4333" t="str">
            <v>93120</v>
          </cell>
          <cell r="B4333" t="str">
            <v>COTOVELO EM BRONZE/LATÃO, DN 22 MM X 1/2", 90 GRAUS, SEM ANEL DE SOLDA, BOLSA X ROSCA F, INSTALADO EM PRUMADA DE HIDRÁULICA PREDIAL - FORNECIMENTO E INSTALAÇÃO. AF_04/2022</v>
          </cell>
          <cell r="C4333" t="str">
            <v>UN</v>
          </cell>
          <cell r="D4333">
            <v>25.6</v>
          </cell>
          <cell r="E4333">
            <v>3.34</v>
          </cell>
          <cell r="F4333">
            <v>22.26</v>
          </cell>
          <cell r="G4333">
            <v>0</v>
          </cell>
        </row>
        <row r="4334">
          <cell r="A4334" t="str">
            <v>93121</v>
          </cell>
          <cell r="B4334" t="str">
            <v>COTOVELO EM BRONZE/LATÃO, DN 22 MM X 3/4", 90 GRAUS, SEM ANEL DE SOLDA, BOLSA X ROSCA F, INSTALADO EM PRUMADA DE HIDRÁULICA PREDIAL - FORNECIMENTO E INSTALAÇÃO. AF_04/2022</v>
          </cell>
          <cell r="C4334" t="str">
            <v>UN</v>
          </cell>
          <cell r="D4334">
            <v>29.1</v>
          </cell>
          <cell r="E4334">
            <v>4.13</v>
          </cell>
          <cell r="F4334">
            <v>24.97</v>
          </cell>
          <cell r="G4334">
            <v>0</v>
          </cell>
        </row>
        <row r="4335">
          <cell r="A4335" t="str">
            <v>93122</v>
          </cell>
          <cell r="B4335" t="str">
            <v>CURVA EM COBRE, DN 28 MM, 45 GRAUS, SEM ANEL DE SOLDA, BOLSA X BOLSA, INSTALADO EM PRUMADA DE HIDRÁULICA PREDIAL - FORNECIMENTO E INSTALAÇÃO. AF_04/2022</v>
          </cell>
          <cell r="C4335" t="str">
            <v>UN</v>
          </cell>
          <cell r="D4335">
            <v>25.8</v>
          </cell>
          <cell r="E4335">
            <v>4.78</v>
          </cell>
          <cell r="F4335">
            <v>21.02</v>
          </cell>
          <cell r="G4335">
            <v>0</v>
          </cell>
        </row>
        <row r="4336">
          <cell r="A4336" t="str">
            <v>93123</v>
          </cell>
          <cell r="B4336" t="str">
            <v>CURVA EM COBRE, DN 35 MM, 45 GRAUS, SEM ANEL DE SOLDA, BOLSA X BOLSA, INSTALADO EM PRUMADA DE HIDRÁULICA PREDIAL -  FORNECIMENTO E INSTALAÇÃO. AF_04/2022</v>
          </cell>
          <cell r="C4336" t="str">
            <v>UN</v>
          </cell>
          <cell r="D4336">
            <v>57.18</v>
          </cell>
          <cell r="E4336">
            <v>6.01</v>
          </cell>
          <cell r="F4336">
            <v>51.17</v>
          </cell>
          <cell r="G4336">
            <v>0</v>
          </cell>
        </row>
        <row r="4337">
          <cell r="A4337" t="str">
            <v>93124</v>
          </cell>
          <cell r="B4337" t="str">
            <v>CURVA EM COBRE, DN 42 MM, 45 GRAUS, SEM ANEL DE SOLDA, BOLSA X BOLSA, INSTALADO EM PRUMADA DE HIDRÁULICA PREDIAL - FORNECIMENTO E INSTALAÇÃO. AF_04/2022</v>
          </cell>
          <cell r="C4337" t="str">
            <v>UN</v>
          </cell>
          <cell r="D4337">
            <v>89.62</v>
          </cell>
          <cell r="E4337">
            <v>7.28</v>
          </cell>
          <cell r="F4337">
            <v>82.34</v>
          </cell>
          <cell r="G4337">
            <v>0</v>
          </cell>
        </row>
        <row r="4338">
          <cell r="A4338" t="str">
            <v>93125</v>
          </cell>
          <cell r="B4338" t="str">
            <v>CURVA EM COBRE, DN 54 MM, 45 GRAUS, SEM ANEL DE SOLDA, BOLSA X BOLSA, INSTALADO EM PRUMADA DE HIDRÁULICA PREDIAL - FORNECIMENTO E INSTALAÇÃO. AF_04/2022</v>
          </cell>
          <cell r="C4338" t="str">
            <v>UN</v>
          </cell>
          <cell r="D4338">
            <v>131.69</v>
          </cell>
          <cell r="E4338">
            <v>9.41</v>
          </cell>
          <cell r="F4338">
            <v>122.28</v>
          </cell>
          <cell r="G4338">
            <v>0</v>
          </cell>
        </row>
        <row r="4339">
          <cell r="A4339" t="str">
            <v>93126</v>
          </cell>
          <cell r="B4339" t="str">
            <v>CURVA EM COBRE, DN 66 MM, 45 GRAUS, SEM ANEL DE SOLDA, BOLSA X BOLSA, INSTALADO EM PRUMADA DE HIDRÁULICA PREDIAL - FORNECIMENTO E INSTALAÇÃO. AF_04/2022</v>
          </cell>
          <cell r="C4339" t="str">
            <v>UN</v>
          </cell>
          <cell r="D4339">
            <v>290.18</v>
          </cell>
          <cell r="E4339">
            <v>11.56</v>
          </cell>
          <cell r="F4339">
            <v>278.62</v>
          </cell>
          <cell r="G4339">
            <v>0</v>
          </cell>
        </row>
        <row r="4340">
          <cell r="A4340" t="str">
            <v>93133</v>
          </cell>
          <cell r="B4340" t="str">
            <v>BUCHA DE REDUÇÃO EM COBRE, DN 28 MM X 22 MM, SEM ANEL DE SOLDA, INSTALADO EM RAMAL E SUB-RAMAL DE HIDRÁULICA PREDIAL - FORNECIMENTO E INSTALAÇÃO. AF_04/2022</v>
          </cell>
          <cell r="C4340" t="str">
            <v>UN</v>
          </cell>
          <cell r="D4340">
            <v>19.8</v>
          </cell>
          <cell r="E4340">
            <v>7.44</v>
          </cell>
          <cell r="F4340">
            <v>12.36</v>
          </cell>
          <cell r="G4340">
            <v>0</v>
          </cell>
        </row>
        <row r="4341">
          <cell r="A4341" t="str">
            <v>94465</v>
          </cell>
          <cell r="B4341" t="str">
            <v>LUVA, EM FERRO GALVANIZADO, CONEXÃO ROSQUEADA, DN 50 (2), INSTALADO EM RESERVAÇÃO DE ÁGUA DE EDIFICAÇÃO QUE POSSUA RESERVATÓRIO DE FIBRA/FIBROCIMENTO  FORNECIMENTO E INSTALAÇÃO. AF_06/2016</v>
          </cell>
          <cell r="C4341" t="str">
            <v>UN</v>
          </cell>
          <cell r="D4341">
            <v>51.76</v>
          </cell>
          <cell r="E4341">
            <v>14.49</v>
          </cell>
          <cell r="F4341">
            <v>37.270000000000003</v>
          </cell>
          <cell r="G4341">
            <v>0</v>
          </cell>
        </row>
        <row r="4342">
          <cell r="A4342" t="str">
            <v>94466</v>
          </cell>
          <cell r="B4342" t="str">
            <v>NIPLE, EM FERRO GALVANIZADO, CONEXÃO ROSQUEADA, DN 50 (2), INSTALADO EM RESERVAÇÃO DE ÁGUA DE EDIFICAÇÃO QUE POSSUA RESERVATÓRIO DE FIBRA/FIBROCIMENTO  FORNECIMENTO E INSTALAÇÃO. AF_06/2016</v>
          </cell>
          <cell r="C4342" t="str">
            <v>UN</v>
          </cell>
          <cell r="D4342">
            <v>51.78</v>
          </cell>
          <cell r="E4342">
            <v>14.49</v>
          </cell>
          <cell r="F4342">
            <v>37.29</v>
          </cell>
          <cell r="G4342">
            <v>0</v>
          </cell>
        </row>
        <row r="4343">
          <cell r="A4343" t="str">
            <v>94467</v>
          </cell>
          <cell r="B4343" t="str">
            <v>LUVA, EM FERRO GALVANIZADO, CONEXÃO ROSQUEADA, DN 65 (2 1/2), INSTALADO EM RESERVAÇÃO DE ÁGUA DE EDIFICAÇÃO QUE POSSUA RESERVATÓRIO DE FIBRA/FIBROCIMENTO  FORNECIMENTO E INSTALAÇÃO. AF_06/2016</v>
          </cell>
          <cell r="C4343" t="str">
            <v>UN</v>
          </cell>
          <cell r="D4343">
            <v>79.25</v>
          </cell>
          <cell r="E4343">
            <v>14.49</v>
          </cell>
          <cell r="F4343">
            <v>64.760000000000005</v>
          </cell>
          <cell r="G4343">
            <v>0</v>
          </cell>
        </row>
        <row r="4344">
          <cell r="A4344" t="str">
            <v>94468</v>
          </cell>
          <cell r="B4344" t="str">
            <v>NIPLE, EM FERRO GALVANIZADO, CONEXÃO ROSQUEADA, DN 65 (2 1/2), INSTALADO EM RESERVAÇÃO DE ÁGUA DE EDIFICAÇÃO QUE POSSUA RESERVATÓRIO DE FIBRA/FIBROCIMENTO  FORNECIMENTO E INSTALAÇÃO. AF_06/2016</v>
          </cell>
          <cell r="C4344" t="str">
            <v>UN</v>
          </cell>
          <cell r="D4344">
            <v>69.489999999999995</v>
          </cell>
          <cell r="E4344">
            <v>14.49</v>
          </cell>
          <cell r="F4344">
            <v>55</v>
          </cell>
          <cell r="G4344">
            <v>0</v>
          </cell>
        </row>
        <row r="4345">
          <cell r="A4345" t="str">
            <v>94469</v>
          </cell>
          <cell r="B4345" t="str">
            <v>LUVA, EM FERRO GALVANIZADO, CONEXÃO ROSQUEADA, DN 80 (3), INSTALADO EM RESERVAÇÃO DE ÁGUA DE EDIFICAÇÃO QUE POSSUA RESERVATÓRIO DE FIBRA/FIBROCIMENTO  FORNECIMENTO E INSTALAÇÃO. AF_06/2016</v>
          </cell>
          <cell r="C4345" t="str">
            <v>UN</v>
          </cell>
          <cell r="D4345">
            <v>114.82</v>
          </cell>
          <cell r="E4345">
            <v>18.12</v>
          </cell>
          <cell r="F4345">
            <v>96.7</v>
          </cell>
          <cell r="G4345">
            <v>0</v>
          </cell>
        </row>
        <row r="4346">
          <cell r="A4346" t="str">
            <v>94470</v>
          </cell>
          <cell r="B4346" t="str">
            <v>NIPLE, EM FERRO GALVANIZADO, CONEXÃO ROSQUEADA, DN 80 (3), INSTALADO EM RESERVAÇÃO DE ÁGUA DE EDIFICAÇÃO QUE POSSUA RESERVATÓRIO DE FIBRA/FIBROCIMENTO  FORNECIMENTO E INSTALAÇÃO. AF_06/2016</v>
          </cell>
          <cell r="C4346" t="str">
            <v>UN</v>
          </cell>
          <cell r="D4346">
            <v>106.13</v>
          </cell>
          <cell r="E4346">
            <v>18.12</v>
          </cell>
          <cell r="F4346">
            <v>88.01</v>
          </cell>
          <cell r="G4346">
            <v>0</v>
          </cell>
        </row>
        <row r="4347">
          <cell r="A4347" t="str">
            <v>94471</v>
          </cell>
          <cell r="B4347" t="str">
            <v>COTOVELO 90 GRAUS, EM FERRO GALVANIZADO, CONEXÃO ROSQUEADA, DN 50 (2), INSTALADO EM RESERVAÇÃO DE ÁGUA DE EDIFICAÇÃO QUE POSSUA RESERVATÓRIO DE FIBRA/FIBROCIMENTO  FORNECIMENTO E INSTALAÇÃO. AF_06/2016</v>
          </cell>
          <cell r="C4347" t="str">
            <v>UN</v>
          </cell>
          <cell r="D4347">
            <v>74.709999999999994</v>
          </cell>
          <cell r="E4347">
            <v>21.75</v>
          </cell>
          <cell r="F4347">
            <v>52.96</v>
          </cell>
          <cell r="G4347">
            <v>0</v>
          </cell>
        </row>
        <row r="4348">
          <cell r="A4348" t="str">
            <v>94472</v>
          </cell>
          <cell r="B4348" t="str">
            <v>COTOVELO 45 GRAUS, EM FERRO GALVANIZADO, CONEXÃO ROSQUEADA, DN 50 (2), INSTALADO EM RESERVAÇÃO DE ÁGUA DE EDIFICAÇÃO QUE POSSUA RESERVATÓRIO DE FIBRA/FIBROCIMENTO  FORNECIMENTO E INSTALAÇÃO. AF_06/2016</v>
          </cell>
          <cell r="C4348" t="str">
            <v>UN</v>
          </cell>
          <cell r="D4348">
            <v>76.88</v>
          </cell>
          <cell r="E4348">
            <v>21.75</v>
          </cell>
          <cell r="F4348">
            <v>55.13</v>
          </cell>
          <cell r="G4348">
            <v>0</v>
          </cell>
        </row>
        <row r="4349">
          <cell r="A4349" t="str">
            <v>94473</v>
          </cell>
          <cell r="B4349" t="str">
            <v>COTOVELO 90 GRAUS, EM FERRO GALVANIZADO, CONEXÃO ROSQUEADA, DN 65 (2 1/2), INSTALADO EM RESERVAÇÃO DE ÁGUA DE EDIFICAÇÃO QUE POSSUA RESERVATÓRIO DE FIBRA/FIBROCIMENTO  FORNECIMENTO E INSTALAÇÃO. AF_06/2016</v>
          </cell>
          <cell r="C4349" t="str">
            <v>UN</v>
          </cell>
          <cell r="D4349">
            <v>113.55</v>
          </cell>
          <cell r="E4349">
            <v>21.74</v>
          </cell>
          <cell r="F4349">
            <v>91.81</v>
          </cell>
          <cell r="G4349">
            <v>0</v>
          </cell>
        </row>
        <row r="4350">
          <cell r="A4350" t="str">
            <v>94474</v>
          </cell>
          <cell r="B4350" t="str">
            <v>COTOVELO 45 GRAUS, EM FERRO GALVANIZADO, CONEXÃO ROSQUEADA, DN 65 (2 1/2), INSTALADO EM RESERVAÇÃO DE ÁGUA DE EDIFICAÇÃO QUE POSSUA RESERVATÓRIO DE FIBRA/FIBROCIMENTO  FORNECIMENTO E INSTALAÇÃO. AF_06/2016</v>
          </cell>
          <cell r="C4350" t="str">
            <v>UN</v>
          </cell>
          <cell r="D4350">
            <v>123.1</v>
          </cell>
          <cell r="E4350">
            <v>21.74</v>
          </cell>
          <cell r="F4350">
            <v>101.36</v>
          </cell>
          <cell r="G4350">
            <v>0</v>
          </cell>
        </row>
        <row r="4351">
          <cell r="A4351" t="str">
            <v>94475</v>
          </cell>
          <cell r="B4351" t="str">
            <v>COTOVELO 90 GRAUS, EM FERRO GALVANIZADO, CONEXÃO ROSQUEADA, DN 80 (3), INSTALADO EM RESERVAÇÃO DE ÁGUA DE EDIFICAÇÃO QUE POSSUA RESERVATÓRIO DE FIBRA/FIBROCIMENTO  FORNECIMENTO E INSTALAÇÃO. AF_06/2016</v>
          </cell>
          <cell r="C4351" t="str">
            <v>UN</v>
          </cell>
          <cell r="D4351">
            <v>155.78</v>
          </cell>
          <cell r="E4351">
            <v>27.15</v>
          </cell>
          <cell r="F4351">
            <v>128.63</v>
          </cell>
          <cell r="G4351">
            <v>0</v>
          </cell>
        </row>
        <row r="4352">
          <cell r="A4352" t="str">
            <v>94476</v>
          </cell>
          <cell r="B4352" t="str">
            <v>COTOVELO 45 GRAUS, EM FERRO GALVANIZADO, CONEXÃO ROSQUEADA, DN 80 (3), INSTALADO EM RESERVAÇÃO DE ÁGUA DE EDIFICAÇÃO QUE POSSUA RESERVATÓRIO DE FIBRA/FIBROCIMENTO  FORNECIMENTO E INSTALAÇÃO. AF_06/2016</v>
          </cell>
          <cell r="C4352" t="str">
            <v>UN</v>
          </cell>
          <cell r="D4352">
            <v>174.19</v>
          </cell>
          <cell r="E4352">
            <v>27.15</v>
          </cell>
          <cell r="F4352">
            <v>147.04</v>
          </cell>
          <cell r="G4352">
            <v>0</v>
          </cell>
        </row>
        <row r="4353">
          <cell r="A4353" t="str">
            <v>94477</v>
          </cell>
          <cell r="B4353" t="str">
            <v>TÊ, EM FERRO GALVANIZADO, CONEXÃO ROSQUEADA, DN 50 (2), INSTALADO EM RESERVAÇÃO DE ÁGUA DE EDIFICAÇÃO QUE POSSUA RESERVATÓRIO DE FIBRA/FIBROCIMENTO  FORNECIMENTO E INSTALAÇÃO. AF_06/2016</v>
          </cell>
          <cell r="C4353" t="str">
            <v>UN</v>
          </cell>
          <cell r="D4353">
            <v>99.43</v>
          </cell>
          <cell r="E4353">
            <v>28.94</v>
          </cell>
          <cell r="F4353">
            <v>70.489999999999995</v>
          </cell>
          <cell r="G4353">
            <v>0</v>
          </cell>
        </row>
        <row r="4354">
          <cell r="A4354" t="str">
            <v>94478</v>
          </cell>
          <cell r="B4354" t="str">
            <v>TÊ, EM FERRO GALVANIZADO, CONEXÃO ROSQUEADA, DN 65 (2 1/2), INSTALADO EM RESERVAÇÃO DE ÁGUA DE EDIFICAÇÃO QUE POSSUA RESERVATÓRIO DE FIBRA/FIBROCIMENTO  FORNECIMENTO E INSTALAÇÃO. AF_06/2016</v>
          </cell>
          <cell r="C4354" t="str">
            <v>UN</v>
          </cell>
          <cell r="D4354">
            <v>156.04</v>
          </cell>
          <cell r="E4354">
            <v>28.94</v>
          </cell>
          <cell r="F4354">
            <v>127.1</v>
          </cell>
          <cell r="G4354">
            <v>0</v>
          </cell>
        </row>
        <row r="4355">
          <cell r="A4355" t="str">
            <v>94479</v>
          </cell>
          <cell r="B4355" t="str">
            <v>TÊ, EM FERRO GALVANIZADO, CONEXÃO ROSQUEADA, DN 80 (3), INSTALADO EM RESERVAÇÃO DE ÁGUA DE EDIFICAÇÃO QUE POSSUA RESERVATÓRIO DE FIBRA/FIBROCIMENTO  FORNECIMENTO E INSTALAÇÃO. AF_06/2016</v>
          </cell>
          <cell r="C4355" t="str">
            <v>UN</v>
          </cell>
          <cell r="D4355">
            <v>205.8</v>
          </cell>
          <cell r="E4355">
            <v>36.19</v>
          </cell>
          <cell r="F4355">
            <v>169.61</v>
          </cell>
          <cell r="G4355">
            <v>0</v>
          </cell>
        </row>
        <row r="4356">
          <cell r="A4356" t="str">
            <v>94606</v>
          </cell>
          <cell r="B4356" t="str">
            <v>LUVA EM COBRE, DN 54 MM, SEM ANEL DE SOLDA, INSTALADO EM RESERVAÇÃO DE ÁGUA DE EDIFICAÇÃO QUE POSSUA RESERVATÓRIO DE FIBRA/FIBROCIMENTO  FORNECIMENTO E INSTALAÇÃO. AF_06/2016</v>
          </cell>
          <cell r="C4356" t="str">
            <v>UN</v>
          </cell>
          <cell r="D4356">
            <v>80.14</v>
          </cell>
          <cell r="E4356">
            <v>17.03</v>
          </cell>
          <cell r="F4356">
            <v>63.11</v>
          </cell>
          <cell r="G4356">
            <v>0</v>
          </cell>
        </row>
        <row r="4357">
          <cell r="A4357" t="str">
            <v>94608</v>
          </cell>
          <cell r="B4357" t="str">
            <v>LUVA EM COBRE, DN 66 MM, SEM ANEL DE SOLDA, INSTALADO EM RESERVAÇÃO DE ÁGUA DE EDIFICAÇÃO QUE POSSUA RESERVATÓRIO DE FIBRA/FIBROCIMENTO  FORNECIMENTO E INSTALAÇÃO. AF_06/2016</v>
          </cell>
          <cell r="C4357" t="str">
            <v>UN</v>
          </cell>
          <cell r="D4357">
            <v>193.17</v>
          </cell>
          <cell r="E4357">
            <v>17.02</v>
          </cell>
          <cell r="F4357">
            <v>176.15</v>
          </cell>
          <cell r="G4357">
            <v>0</v>
          </cell>
        </row>
        <row r="4358">
          <cell r="A4358" t="str">
            <v>94610</v>
          </cell>
          <cell r="B4358" t="str">
            <v>LUVA EM COBRE, DN 79 MM, SEM ANEL DE SOLDA, INSTALADO EM RESERVAÇÃO DE ÁGUA DE EDIFICAÇÃO QUE POSSUA RESERVATÓRIO DE FIBRA/FIBROCIMENTO  FORNECIMENTO E INSTALAÇÃO. AF_06/2016</v>
          </cell>
          <cell r="C4358" t="str">
            <v>UN</v>
          </cell>
          <cell r="D4358">
            <v>285.92</v>
          </cell>
          <cell r="E4358">
            <v>18.559999999999999</v>
          </cell>
          <cell r="F4358">
            <v>267.36</v>
          </cell>
          <cell r="G4358">
            <v>0</v>
          </cell>
        </row>
        <row r="4359">
          <cell r="A4359" t="str">
            <v>94612</v>
          </cell>
          <cell r="B4359" t="str">
            <v>LUVA DE COBRE, DN 104 MM, SEM ANEL DE SOLDA, INSTALADO EM RESERVAÇÃO DE ÁGUA DE EDIFICAÇÃO QUE POSSUA RESERVATÓRIO DE FIBRA/FIBROCIMENTO  FORNECIMENTO E INSTALAÇÃO. AF_06/2016</v>
          </cell>
          <cell r="C4359" t="str">
            <v>UN</v>
          </cell>
          <cell r="D4359">
            <v>400.02</v>
          </cell>
          <cell r="E4359">
            <v>18.559999999999999</v>
          </cell>
          <cell r="F4359">
            <v>381.46</v>
          </cell>
          <cell r="G4359">
            <v>0</v>
          </cell>
        </row>
        <row r="4360">
          <cell r="A4360" t="str">
            <v>94614</v>
          </cell>
          <cell r="B4360" t="str">
            <v>COTOVELO EM COBRE, DN 54 MM, 90 GRAUS, SEM ANEL DE SOLDA, INSTALADO EM RESERVAÇÃO DE ÁGUA DE EDIFICAÇÃO QUE POSSUA RESERVATÓRIO DE FIBRA/FIBROCIMENTO  FORNECIMENTO E INSTALAÇÃO. AF_06/2016</v>
          </cell>
          <cell r="C4360" t="str">
            <v>UN</v>
          </cell>
          <cell r="D4360">
            <v>135.05000000000001</v>
          </cell>
          <cell r="E4360">
            <v>25.57</v>
          </cell>
          <cell r="F4360">
            <v>109.48</v>
          </cell>
          <cell r="G4360">
            <v>0</v>
          </cell>
        </row>
        <row r="4361">
          <cell r="A4361" t="str">
            <v>94615</v>
          </cell>
          <cell r="B4361" t="str">
            <v>CURVA EM COBRE, DN 54 MM, 45 GRAUS, SEM ANEL DE SOLDA, BOLSA X BOLSA, INSTALADO EM RESERVAÇÃO DE ÁGUA DE EDIFICAÇÃO QUE POSSUA RESERVATÓRIO DE FIBRA/FIBROCIMENTO  FORNECIMENTO E INSTALAÇÃO. AF_06/2016</v>
          </cell>
          <cell r="C4361" t="str">
            <v>UN</v>
          </cell>
          <cell r="D4361">
            <v>152.79</v>
          </cell>
          <cell r="E4361">
            <v>25.57</v>
          </cell>
          <cell r="F4361">
            <v>127.22</v>
          </cell>
          <cell r="G4361">
            <v>0</v>
          </cell>
        </row>
        <row r="4362">
          <cell r="A4362" t="str">
            <v>94616</v>
          </cell>
          <cell r="B4362" t="str">
            <v>COTOVELO EM COBRE, DN 66 MM, 90 GRAUS, SEM ANEL DE SOLDA, INSTALADO EM RESERVAÇÃO DE ÁGUA DE EDIFICAÇÃO QUE POSSUA RESERVATÓRIO DE FIBRA/FIBROCIMENTO  FORNECIMENTO E INSTALAÇÃO. AF_06/2016</v>
          </cell>
          <cell r="C4362" t="str">
            <v>UN</v>
          </cell>
          <cell r="D4362">
            <v>368.25</v>
          </cell>
          <cell r="E4362">
            <v>25.56</v>
          </cell>
          <cell r="F4362">
            <v>342.69</v>
          </cell>
          <cell r="G4362">
            <v>0</v>
          </cell>
        </row>
        <row r="4363">
          <cell r="A4363" t="str">
            <v>94617</v>
          </cell>
          <cell r="B4363" t="str">
            <v>CURVA EM COBRE, DN 66 MM, 45 GRAUS, SEM ANEL DE SOLDA, BOLSA X BOLSA, INSTALADO EM RESERVAÇÃO DE ÁGUA DE EDIFICAÇÃO QUE POSSUA RESERVATÓRIO DE FIBRA/FIBROCIMENTO  FORNECIMENTO E INSTALAÇÃO. AF_06/2016</v>
          </cell>
          <cell r="C4363" t="str">
            <v>UN</v>
          </cell>
          <cell r="D4363">
            <v>306.55</v>
          </cell>
          <cell r="E4363">
            <v>25.56</v>
          </cell>
          <cell r="F4363">
            <v>280.99</v>
          </cell>
          <cell r="G4363">
            <v>0</v>
          </cell>
        </row>
        <row r="4364">
          <cell r="A4364" t="str">
            <v>94618</v>
          </cell>
          <cell r="B4364" t="str">
            <v>COTOVELO EM COBRE, DN 79 MM, 90 GRAUS, SEM ANEL DE SOLDA, INSTALADO EM RESERVAÇÃO DE ÁGUA DE EDIFICAÇÃO QUE POSSUA RESERVATÓRIO DE FIBRA/FIBROCIMENTO  FORNECIMENTO E INSTALAÇÃO. AF_06/2016</v>
          </cell>
          <cell r="C4364" t="str">
            <v>UN</v>
          </cell>
          <cell r="D4364">
            <v>362.05</v>
          </cell>
          <cell r="E4364">
            <v>27.81</v>
          </cell>
          <cell r="F4364">
            <v>334.24</v>
          </cell>
          <cell r="G4364">
            <v>0</v>
          </cell>
        </row>
        <row r="4365">
          <cell r="A4365" t="str">
            <v>94620</v>
          </cell>
          <cell r="B4365" t="str">
            <v>COTOVELO EM COBRE, DN 104 MM, 90 GRAUS, SEM ANEL DE SOLDA, INSTALADO EM RESERVAÇÃO DE ÁGUA DE EDIFICAÇÃO QUE POSSUA RESERVATÓRIO DE FIBRA/FIBROCIMENTO  FORNECIMENTO E INSTALAÇÃO. AF_06/2016</v>
          </cell>
          <cell r="C4365" t="str">
            <v>UN</v>
          </cell>
          <cell r="D4365">
            <v>823.53</v>
          </cell>
          <cell r="E4365">
            <v>27.81</v>
          </cell>
          <cell r="F4365">
            <v>795.72</v>
          </cell>
          <cell r="G4365">
            <v>0</v>
          </cell>
        </row>
        <row r="4366">
          <cell r="A4366" t="str">
            <v>94622</v>
          </cell>
          <cell r="B4366" t="str">
            <v>TE EM COBRE, DN 54 MM, SEM ANEL DE SOLDA, INSTALADO EM RESERVAÇÃO DE ÁGUA DE EDIFICAÇÃO QUE POSSUA RESERVATÓRIO DE FIBRA/FIBROCIMENTO  FORNECIMENTO E INSTALAÇÃO. AF_06/2016</v>
          </cell>
          <cell r="C4366" t="str">
            <v>UN</v>
          </cell>
          <cell r="D4366">
            <v>197.09</v>
          </cell>
          <cell r="E4366">
            <v>34.07</v>
          </cell>
          <cell r="F4366">
            <v>163.02000000000001</v>
          </cell>
          <cell r="G4366">
            <v>0</v>
          </cell>
        </row>
        <row r="4367">
          <cell r="A4367" t="str">
            <v>94623</v>
          </cell>
          <cell r="B4367" t="str">
            <v>TE EM COBRE, DN 66 MM, SEM ANEL DE SOLDA, INSTALADO EM RESERVAÇÃO DE ÁGUA DE EDIFICAÇÃO QUE POSSUA RESERVATÓRIO DE FIBRA/FIBROCIMENTO  FORNECIMENTO E INSTALAÇÃO. AF_06/2016</v>
          </cell>
          <cell r="C4367" t="str">
            <v>UN</v>
          </cell>
          <cell r="D4367">
            <v>456.48</v>
          </cell>
          <cell r="E4367">
            <v>34.06</v>
          </cell>
          <cell r="F4367">
            <v>422.42</v>
          </cell>
          <cell r="G4367">
            <v>0</v>
          </cell>
        </row>
        <row r="4368">
          <cell r="A4368" t="str">
            <v>94624</v>
          </cell>
          <cell r="B4368" t="str">
            <v>TE EM COBRE, DN 79 MM, SEM ANEL DE SOLDA, INSTALADO EM RESERVAÇÃO DE ÁGUA DE EDIFICAÇÃO QUE POSSUA RESERVATÓRIO DE FIBRA/FIBROCIMENTO  FORNECIMENTO E INSTALAÇÃO. AF_06/2016</v>
          </cell>
          <cell r="C4368" t="str">
            <v>UN</v>
          </cell>
          <cell r="D4368">
            <v>692.37</v>
          </cell>
          <cell r="E4368">
            <v>37.1</v>
          </cell>
          <cell r="F4368">
            <v>655.27</v>
          </cell>
          <cell r="G4368">
            <v>0</v>
          </cell>
        </row>
        <row r="4369">
          <cell r="A4369" t="str">
            <v>94625</v>
          </cell>
          <cell r="B4369" t="str">
            <v>TE EM COBRE, DN 104 MM, SEM ANEL DE SOLDA, INSTALADO EM RESERVAÇÃO DE ÁGUA DE EDIFICAÇÃO QUE POSSUA RESERVATÓRIO DE FIBRA/FIBROCIMENTO  FORNECIMENTO E INSTALAÇÃO. AF_06/2016</v>
          </cell>
          <cell r="C4369" t="str">
            <v>UN</v>
          </cell>
          <cell r="D4369">
            <v>1434.62</v>
          </cell>
          <cell r="E4369">
            <v>37.1</v>
          </cell>
          <cell r="F4369">
            <v>1397.52</v>
          </cell>
          <cell r="G4369">
            <v>0</v>
          </cell>
        </row>
        <row r="4370">
          <cell r="A4370" t="str">
            <v>94656</v>
          </cell>
          <cell r="B4370" t="str">
            <v>ADAPTADOR CURTO COM BOLSA E ROSCA PARA REGISTRO, PVC, SOLDÁVEL, DN  25 MM X 3/4 , INSTALADO EM RESERVAÇÃO DE ÁGUA DE EDIFICAÇÃO QUE POSSUA RESERVATÓRIO DE FIBRA/FIBROCIMENTO   FORNECIMENTO E INSTALAÇÃO. AF_06/2016</v>
          </cell>
          <cell r="C4370" t="str">
            <v>UN</v>
          </cell>
          <cell r="D4370">
            <v>6.95</v>
          </cell>
          <cell r="E4370">
            <v>3.33</v>
          </cell>
          <cell r="F4370">
            <v>3.62</v>
          </cell>
          <cell r="G4370">
            <v>0</v>
          </cell>
        </row>
        <row r="4371">
          <cell r="A4371" t="str">
            <v>94657</v>
          </cell>
          <cell r="B4371" t="str">
            <v>LUVA PVC, SOLDÁVEL, DN  25 MM, INSTALADA EM RESERVAÇÃO DE ÁGUA DE EDIFICAÇÃO QUE POSSUA RESERVATÓRIO DE FIBRA/FIBROCIMENTO   FORNECIMENTO E INSTALAÇÃO. AF_06/2016</v>
          </cell>
          <cell r="C4371" t="str">
            <v>UN</v>
          </cell>
          <cell r="D4371">
            <v>6.87</v>
          </cell>
          <cell r="E4371">
            <v>3.33</v>
          </cell>
          <cell r="F4371">
            <v>3.54</v>
          </cell>
          <cell r="G4371">
            <v>0</v>
          </cell>
        </row>
        <row r="4372">
          <cell r="A4372" t="str">
            <v>94658</v>
          </cell>
          <cell r="B4372" t="str">
            <v>ADAPTADOR CURTO COM BOLSA E ROSCA PARA REGISTRO, PVC, SOLDÁVEL, DN 32 MM X 1 , INSTALADO EM RESERVAÇÃO DE ÁGUA DE EDIFICAÇÃO QUE POSSUA RESERVATÓRIO DE FIBRA/FIBROCIMENTO   FORNECIMENTO E INSTALAÇÃO. AF_06/2016</v>
          </cell>
          <cell r="C4372" t="str">
            <v>UN</v>
          </cell>
          <cell r="D4372">
            <v>7.96</v>
          </cell>
          <cell r="E4372">
            <v>3.33</v>
          </cell>
          <cell r="F4372">
            <v>4.63</v>
          </cell>
          <cell r="G4372">
            <v>0</v>
          </cell>
        </row>
        <row r="4373">
          <cell r="A4373" t="str">
            <v>94659</v>
          </cell>
          <cell r="B4373" t="str">
            <v>LUVA PVC, SOLDÁVEL, DN 32 MM, INSTALADA EM RESERVAÇÃO DE ÁGUA DE EDIFICAÇÃO QUE POSSUA RESERVATÓRIO DE FIBRA/FIBROCIMENTO   FORNECIMENTO E INSTALAÇÃO. AF_06/2016</v>
          </cell>
          <cell r="C4373" t="str">
            <v>UN</v>
          </cell>
          <cell r="D4373">
            <v>8.19</v>
          </cell>
          <cell r="E4373">
            <v>3.33</v>
          </cell>
          <cell r="F4373">
            <v>4.8600000000000003</v>
          </cell>
          <cell r="G4373">
            <v>0</v>
          </cell>
        </row>
        <row r="4374">
          <cell r="A4374" t="str">
            <v>94660</v>
          </cell>
          <cell r="B4374" t="str">
            <v>ADAPTADOR CURTO COM BOLSA E ROSCA PARA REGISTRO, PVC, SOLDÁVEL, DN 40 MM X 1 1/4 , INSTALADO EM RESERVAÇÃO DE ÁGUA DE EDIFICAÇÃO QUE POSSUA RESERVATÓRIO DE FIBRA/FIBROCIMENTO   FORNECIMENTO E INSTALAÇÃO. AF_06/2016</v>
          </cell>
          <cell r="C4374" t="str">
            <v>UN</v>
          </cell>
          <cell r="D4374">
            <v>13.31</v>
          </cell>
          <cell r="E4374">
            <v>4.75</v>
          </cell>
          <cell r="F4374">
            <v>8.56</v>
          </cell>
          <cell r="G4374">
            <v>0</v>
          </cell>
        </row>
        <row r="4375">
          <cell r="A4375" t="str">
            <v>94661</v>
          </cell>
          <cell r="B4375" t="str">
            <v>LUVA, PVC, SOLDÁVEL, DN 40 MM, INSTALADO EM RESERVAÇÃO DE ÁGUA DE EDIFICAÇÃO QUE POSSUA RESERVATÓRIO DE FIBRA/FIBROCIMENTO   FORNECIMENTO E INSTALAÇÃO. AF_06/2016</v>
          </cell>
          <cell r="C4375" t="str">
            <v>UN</v>
          </cell>
          <cell r="D4375">
            <v>13.92</v>
          </cell>
          <cell r="E4375">
            <v>4.75</v>
          </cell>
          <cell r="F4375">
            <v>9.17</v>
          </cell>
          <cell r="G4375">
            <v>0</v>
          </cell>
        </row>
        <row r="4376">
          <cell r="A4376" t="str">
            <v>94662</v>
          </cell>
          <cell r="B4376" t="str">
            <v>ADAPTADOR CURTO COM BOLSA E ROSCA PARA REGISTRO, PVC, SOLDÁVEL, DN 50 MM X 1 1/2 , INSTALADO EM RESERVAÇÃO DE ÁGUA DE EDIFICAÇÃO QUE POSSUA RESERVATÓRIO DE FIBRA/FIBROCIMENTO   FORNECIMENTO E INSTALAÇÃO. AF_06/2016</v>
          </cell>
          <cell r="C4376" t="str">
            <v>UN</v>
          </cell>
          <cell r="D4376">
            <v>14.16</v>
          </cell>
          <cell r="E4376">
            <v>4.75</v>
          </cell>
          <cell r="F4376">
            <v>9.41</v>
          </cell>
          <cell r="G4376">
            <v>0</v>
          </cell>
        </row>
        <row r="4377">
          <cell r="A4377" t="str">
            <v>94663</v>
          </cell>
          <cell r="B4377" t="str">
            <v>LUVA, PVC, SOLDÁVEL, DN 50 MM, INSTALADO EM RESERVAÇÃO DE ÁGUA DE EDIFICAÇÃO QUE POSSUA RESERVATÓRIO DE FIBRA/FIBROCIMENTO   FORNECIMENTO E INSTALAÇÃO. AF_06/2016</v>
          </cell>
          <cell r="C4377" t="str">
            <v>UN</v>
          </cell>
          <cell r="D4377">
            <v>14.04</v>
          </cell>
          <cell r="E4377">
            <v>4.75</v>
          </cell>
          <cell r="F4377">
            <v>9.2899999999999991</v>
          </cell>
          <cell r="G4377">
            <v>0</v>
          </cell>
        </row>
        <row r="4378">
          <cell r="A4378" t="str">
            <v>94664</v>
          </cell>
          <cell r="B4378" t="str">
            <v>ADAPTADOR CURTO COM BOLSA E ROSCA PARA REGISTRO, PVC, SOLDÁVEL, DN 60 MM X 2 , INSTALADO EM RESERVAÇÃO DE ÁGUA DE EDIFICAÇÃO QUE POSSUA RESERVATÓRIO DE FIBRA/FIBROCIMENTO   FORNECIMENTO E INSTALAÇÃO. AF_06/2016</v>
          </cell>
          <cell r="C4378" t="str">
            <v>UN</v>
          </cell>
          <cell r="D4378">
            <v>29.29</v>
          </cell>
          <cell r="E4378">
            <v>7.67</v>
          </cell>
          <cell r="F4378">
            <v>21.62</v>
          </cell>
          <cell r="G4378">
            <v>0</v>
          </cell>
        </row>
        <row r="4379">
          <cell r="A4379" t="str">
            <v>94665</v>
          </cell>
          <cell r="B4379" t="str">
            <v>LUVA, PVC, SOLDÁVEL, DN 60 MM, INSTALADO EM RESERVAÇÃO DE ÁGUA DE EDIFICAÇÃO QUE POSSUA RESERVATÓRIO DE FIBRA/FIBROCIMENTO   FORNECIMENTO E INSTALAÇÃO. AF_06/2016</v>
          </cell>
          <cell r="C4379" t="str">
            <v>UN</v>
          </cell>
          <cell r="D4379">
            <v>31.75</v>
          </cell>
          <cell r="E4379">
            <v>7.66</v>
          </cell>
          <cell r="F4379">
            <v>24.09</v>
          </cell>
          <cell r="G4379">
            <v>0</v>
          </cell>
        </row>
        <row r="4380">
          <cell r="A4380" t="str">
            <v>94666</v>
          </cell>
          <cell r="B4380" t="str">
            <v>ADAPTADOR CURTO COM BOLSA E ROSCA PARA REGISTRO, PVC, SOLDÁVEL, DN 75 MM X 2 1/2 , INSTALADO EM RESERVAÇÃO DE ÁGUA DE EDIFICAÇÃO QUE POSSUA RESERVATÓRIO DE FIBRA/FIBROCIMENTO   FORNECIMENTO E INSTALAÇÃO. AF_06/2016</v>
          </cell>
          <cell r="C4380" t="str">
            <v>UN</v>
          </cell>
          <cell r="D4380">
            <v>38.57</v>
          </cell>
          <cell r="E4380">
            <v>7.66</v>
          </cell>
          <cell r="F4380">
            <v>30.91</v>
          </cell>
          <cell r="G4380">
            <v>0</v>
          </cell>
        </row>
        <row r="4381">
          <cell r="A4381" t="str">
            <v>94667</v>
          </cell>
          <cell r="B4381" t="str">
            <v>LUVA, PVC, SOLDÁVEL, DN 75 MM, INSTALADO EM RESERVAÇÃO DE ÁGUA DE EDIFICAÇÃO QUE POSSUA RESERVATÓRIO DE FIBRA/FIBROCIMENTO   FORNECIMENTO E INSTALAÇÃO. AF_06/2016</v>
          </cell>
          <cell r="C4381" t="str">
            <v>UN</v>
          </cell>
          <cell r="D4381">
            <v>38.68</v>
          </cell>
          <cell r="E4381">
            <v>7.66</v>
          </cell>
          <cell r="F4381">
            <v>31.02</v>
          </cell>
          <cell r="G4381">
            <v>0</v>
          </cell>
        </row>
        <row r="4382">
          <cell r="A4382" t="str">
            <v>94668</v>
          </cell>
          <cell r="B4382" t="str">
            <v>ADAPTADOR CURTO COM BOLSA E ROSCA PARA REGISTRO, PVC, SOLDÁVEL, DN 85 MM X 3 , INSTALADO EM RESERVAÇÃO DE ÁGUA DE EDIFICAÇÃO QUE POSSUA RESERVATÓRIO DE FIBRA/FIBROCIMENTO   FORNECIMENTO E INSTALAÇÃO. AF_06/2016</v>
          </cell>
          <cell r="C4382" t="str">
            <v>UN</v>
          </cell>
          <cell r="D4382">
            <v>60.33</v>
          </cell>
          <cell r="E4382">
            <v>13.45</v>
          </cell>
          <cell r="F4382">
            <v>46.88</v>
          </cell>
          <cell r="G4382">
            <v>0</v>
          </cell>
        </row>
        <row r="4383">
          <cell r="A4383" t="str">
            <v>94669</v>
          </cell>
          <cell r="B4383" t="str">
            <v>LUVA, PVC, SOLDÁVEL, DN 85 MM, INSTALADO EM RESERVAÇÃO DE ÁGUA DE EDIFICAÇÃO QUE POSSUA RESERVATÓRIO DE FIBRA/FIBROCIMENTO   FORNECIMENTO E INSTALAÇÃO. AF_06/2016</v>
          </cell>
          <cell r="C4383" t="str">
            <v>UN</v>
          </cell>
          <cell r="D4383">
            <v>79.47</v>
          </cell>
          <cell r="E4383">
            <v>13.44</v>
          </cell>
          <cell r="F4383">
            <v>66.03</v>
          </cell>
          <cell r="G4383">
            <v>0</v>
          </cell>
        </row>
        <row r="4384">
          <cell r="A4384" t="str">
            <v>94670</v>
          </cell>
          <cell r="B4384" t="str">
            <v>ADAPTADOR CURTO COM BOLSA E ROSCA PARA REGISTRO, PVC, SOLDÁVEL, DN 110 MM X 4 , INSTALADO EM RESERVAÇÃO DE ÁGUA DE EDIFICAÇÃO QUE POSSUA RESERVATÓRIO DE FIBRA/FIBROCIMENTO   FORNECIMENTO E INSTALAÇÃO. AF_06/2016</v>
          </cell>
          <cell r="C4384" t="str">
            <v>UN</v>
          </cell>
          <cell r="D4384">
            <v>78.790000000000006</v>
          </cell>
          <cell r="E4384">
            <v>13.44</v>
          </cell>
          <cell r="F4384">
            <v>65.349999999999994</v>
          </cell>
          <cell r="G4384">
            <v>0</v>
          </cell>
        </row>
        <row r="4385">
          <cell r="A4385" t="str">
            <v>94671</v>
          </cell>
          <cell r="B4385" t="str">
            <v>LUVA, PVC, SOLDÁVEL, DN 110 MM, INSTALADO EM RESERVAÇÃO DE ÁGUA DE EDIFICAÇÃO QUE POSSUA RESERVATÓRIO DE FIBRA/FIBROCIMENTO   FORNECIMENTO E INSTALAÇÃO. AF_06/2016</v>
          </cell>
          <cell r="C4385" t="str">
            <v>UN</v>
          </cell>
          <cell r="D4385">
            <v>113.82</v>
          </cell>
          <cell r="E4385">
            <v>13.44</v>
          </cell>
          <cell r="F4385">
            <v>100.38</v>
          </cell>
          <cell r="G4385">
            <v>0</v>
          </cell>
        </row>
        <row r="4386">
          <cell r="A4386" t="str">
            <v>94672</v>
          </cell>
          <cell r="B4386" t="str">
            <v>JOELHO 90 GRAUS COM BUCHA DE LATÃO, PVC, SOLDÁVEL, DN  25 MM, X 3/4 INSTALADO EM RESERVAÇÃO DE ÁGUA DE EDIFICAÇÃO QUE POSSUA RESERVATÓRIO DE FIBRA/FIBROCIMENTO   FORNECIMENTO E INSTALAÇÃO. AF_06/2016</v>
          </cell>
          <cell r="C4386" t="str">
            <v>UN</v>
          </cell>
          <cell r="D4386">
            <v>10.73</v>
          </cell>
          <cell r="E4386">
            <v>5.01</v>
          </cell>
          <cell r="F4386">
            <v>5.72</v>
          </cell>
          <cell r="G4386">
            <v>0</v>
          </cell>
        </row>
        <row r="4387">
          <cell r="A4387" t="str">
            <v>94673</v>
          </cell>
          <cell r="B4387" t="str">
            <v>CURVA 90 GRAUS, PVC, SOLDÁVEL, DN  25 MM, INSTALADO EM RESERVAÇÃO DE ÁGUA DE EDIFICAÇÃO QUE POSSUA RESERVATÓRIO DE FIBRA/FIBROCIMENTO   FORNECIMENTO E INSTALAÇÃO. AF_06/2016</v>
          </cell>
          <cell r="C4387" t="str">
            <v>UN</v>
          </cell>
          <cell r="D4387">
            <v>11.36</v>
          </cell>
          <cell r="E4387">
            <v>5.01</v>
          </cell>
          <cell r="F4387">
            <v>6.35</v>
          </cell>
          <cell r="G4387">
            <v>0</v>
          </cell>
        </row>
        <row r="4388">
          <cell r="A4388" t="str">
            <v>94674</v>
          </cell>
          <cell r="B4388" t="str">
            <v>JOELHO 90 GRAUS, PVC, SOLDÁVEL, DN 32 MM INSTALADO EM RESERVAÇÃO DE ÁGUA DE EDIFICAÇÃO QUE POSSUA RESERVATÓRIO DE FIBRA/FIBROCIMENTO   FORNECIMENTO E INSTALAÇÃO. AF_06/2016</v>
          </cell>
          <cell r="C4388" t="str">
            <v>UN</v>
          </cell>
          <cell r="D4388">
            <v>10.73</v>
          </cell>
          <cell r="E4388">
            <v>5.01</v>
          </cell>
          <cell r="F4388">
            <v>5.72</v>
          </cell>
          <cell r="G4388">
            <v>0</v>
          </cell>
        </row>
        <row r="4389">
          <cell r="A4389" t="str">
            <v>94675</v>
          </cell>
          <cell r="B4389" t="str">
            <v>CURVA 90 GRAUS, PVC, SOLDÁVEL, DN 32 MM, INSTALADO EM RESERVAÇÃO DE ÁGUA DE EDIFICAÇÃO QUE POSSUA RESERVATÓRIO DE FIBRA/FIBROCIMENTO   FORNECIMENTO E INSTALAÇÃO. AF_06/2016</v>
          </cell>
          <cell r="C4389" t="str">
            <v>UN</v>
          </cell>
          <cell r="D4389">
            <v>15.25</v>
          </cell>
          <cell r="E4389">
            <v>5</v>
          </cell>
          <cell r="F4389">
            <v>10.25</v>
          </cell>
          <cell r="G4389">
            <v>0</v>
          </cell>
        </row>
        <row r="4390">
          <cell r="A4390" t="str">
            <v>94676</v>
          </cell>
          <cell r="B4390" t="str">
            <v>JOELHO 90 GRAUS, PVC, SOLDÁVEL, DN 40 MM INSTALADO EM RESERVAÇÃO DE ÁGUA DE EDIFICAÇÃO QUE POSSUA RESERVATÓRIO DE FIBRA/FIBROCIMENTO   FORNECIMENTO E INSTALAÇÃO. AF_06/2016</v>
          </cell>
          <cell r="C4390" t="str">
            <v>UN</v>
          </cell>
          <cell r="D4390">
            <v>18.7</v>
          </cell>
          <cell r="E4390">
            <v>7.12</v>
          </cell>
          <cell r="F4390">
            <v>11.58</v>
          </cell>
          <cell r="G4390">
            <v>0</v>
          </cell>
        </row>
        <row r="4391">
          <cell r="A4391" t="str">
            <v>94677</v>
          </cell>
          <cell r="B4391" t="str">
            <v>CURVA 90 GRAUS, PVC, SOLDÁVEL, DN 40 MM, INSTALADO EM RESERVAÇÃO DE ÁGUA DE EDIFICAÇÃO QUE POSSUA RESERVATÓRIO DE FIBRA/FIBROCIMENTO   FORNECIMENTO E INSTALAÇÃO. AF_06/2016</v>
          </cell>
          <cell r="C4391" t="str">
            <v>UN</v>
          </cell>
          <cell r="D4391">
            <v>25.57</v>
          </cell>
          <cell r="E4391">
            <v>7.11</v>
          </cell>
          <cell r="F4391">
            <v>18.46</v>
          </cell>
          <cell r="G4391">
            <v>0</v>
          </cell>
        </row>
        <row r="4392">
          <cell r="A4392" t="str">
            <v>94678</v>
          </cell>
          <cell r="B4392" t="str">
            <v>JOELHO 90 GRAUS, PVC, SOLDÁVEL, DN 50 MM INSTALADO EM RESERVAÇÃO DE ÁGUA DE EDIFICAÇÃO QUE POSSUA RESERVATÓRIO DE FIBRA/FIBROCIMENTO   FORNECIMENTO E INSTALAÇÃO. AF_06/2016</v>
          </cell>
          <cell r="C4392" t="str">
            <v>UN</v>
          </cell>
          <cell r="D4392">
            <v>17.68</v>
          </cell>
          <cell r="E4392">
            <v>7.12</v>
          </cell>
          <cell r="F4392">
            <v>10.56</v>
          </cell>
          <cell r="G4392">
            <v>0</v>
          </cell>
        </row>
        <row r="4393">
          <cell r="A4393" t="str">
            <v>94679</v>
          </cell>
          <cell r="B4393" t="str">
            <v>CURVA 90 GRAUS, PVC, SOLDÁVEL, DN 50 MM, INSTALADO EM RESERVAÇÃO DE ÁGUA DE EDIFICAÇÃO QUE POSSUA RESERVATÓRIO DE FIBRA/FIBROCIMENTO   FORNECIMENTO E INSTALAÇÃO. AF_06/2016</v>
          </cell>
          <cell r="C4393" t="str">
            <v>UN</v>
          </cell>
          <cell r="D4393">
            <v>26.72</v>
          </cell>
          <cell r="E4393">
            <v>7.11</v>
          </cell>
          <cell r="F4393">
            <v>19.61</v>
          </cell>
          <cell r="G4393">
            <v>0</v>
          </cell>
        </row>
        <row r="4394">
          <cell r="A4394" t="str">
            <v>94680</v>
          </cell>
          <cell r="B4394" t="str">
            <v>JOELHO 90 GRAUS, PVC, SOLDÁVEL, DN 60 MM INSTALADO EM RESERVAÇÃO DE ÁGUA DE EDIFICAÇÃO QUE POSSUA RESERVATÓRIO DE FIBRA/FIBROCIMENTO   FORNECIMENTO E INSTALAÇÃO. AF_06/2016</v>
          </cell>
          <cell r="C4394" t="str">
            <v>UN</v>
          </cell>
          <cell r="D4394">
            <v>54</v>
          </cell>
          <cell r="E4394">
            <v>11.49</v>
          </cell>
          <cell r="F4394">
            <v>42.51</v>
          </cell>
          <cell r="G4394">
            <v>0</v>
          </cell>
        </row>
        <row r="4395">
          <cell r="A4395" t="str">
            <v>94681</v>
          </cell>
          <cell r="B4395" t="str">
            <v>CURVA 90 GRAUS, PVC, SOLDÁVEL, DN 60 MM, INSTALADO EM RESERVAÇÃO DE ÁGUA DE EDIFICAÇÃO QUE POSSUA RESERVATÓRIO DE FIBRA/FIBROCIMENTO   FORNECIMENTO E INSTALAÇÃO. AF_06/2016</v>
          </cell>
          <cell r="C4395" t="str">
            <v>UN</v>
          </cell>
          <cell r="D4395">
            <v>59.77</v>
          </cell>
          <cell r="E4395">
            <v>11.49</v>
          </cell>
          <cell r="F4395">
            <v>48.28</v>
          </cell>
          <cell r="G4395">
            <v>0</v>
          </cell>
        </row>
        <row r="4396">
          <cell r="A4396" t="str">
            <v>94682</v>
          </cell>
          <cell r="B4396" t="str">
            <v>JOELHO 90 GRAUS, PVC, SOLDÁVEL, DN 75 MM INSTALADO EM RESERVAÇÃO DE ÁGUA DE EDIFICAÇÃO QUE POSSUA RESERVATÓRIO DE FIBRA/FIBROCIMENTO   FORNECIMENTO E INSTALAÇÃO. AF_06/2016</v>
          </cell>
          <cell r="C4396" t="str">
            <v>UN</v>
          </cell>
          <cell r="D4396">
            <v>117.31</v>
          </cell>
          <cell r="E4396">
            <v>11.48</v>
          </cell>
          <cell r="F4396">
            <v>105.83</v>
          </cell>
          <cell r="G4396">
            <v>0</v>
          </cell>
        </row>
        <row r="4397">
          <cell r="A4397" t="str">
            <v>94683</v>
          </cell>
          <cell r="B4397" t="str">
            <v>CURVA 90 GRAUS, PVC, SOLDÁVEL, DN 75 MM, INSTALADO EM RESERVAÇÃO DE ÁGUA DE EDIFICAÇÃO QUE POSSUA RESERVATÓRIO DE FIBRA/FIBROCIMENTO   FORNECIMENTO E INSTALAÇÃO. AF_06/2016</v>
          </cell>
          <cell r="C4397" t="str">
            <v>UN</v>
          </cell>
          <cell r="D4397">
            <v>80.260000000000005</v>
          </cell>
          <cell r="E4397">
            <v>11.49</v>
          </cell>
          <cell r="F4397">
            <v>68.77</v>
          </cell>
          <cell r="G4397">
            <v>0</v>
          </cell>
        </row>
        <row r="4398">
          <cell r="A4398" t="str">
            <v>94684</v>
          </cell>
          <cell r="B4398" t="str">
            <v>JOELHO 90 GRAUS, PVC, SOLDÁVEL, DN 85 MM INSTALADO EM RESERVAÇÃO DE ÁGUA DE EDIFICAÇÃO QUE POSSUA RESERVATÓRIO DE FIBRA/FIBROCIMENTO   FORNECIMENTO E INSTALAÇÃO. AF_06/2016</v>
          </cell>
          <cell r="C4398" t="str">
            <v>UN</v>
          </cell>
          <cell r="D4398">
            <v>153.15</v>
          </cell>
          <cell r="E4398">
            <v>20.18</v>
          </cell>
          <cell r="F4398">
            <v>132.97</v>
          </cell>
          <cell r="G4398">
            <v>0</v>
          </cell>
        </row>
        <row r="4399">
          <cell r="A4399" t="str">
            <v>94685</v>
          </cell>
          <cell r="B4399" t="str">
            <v>CURVA 90 GRAUS, PVC, SOLDÁVEL, DN 85 MM, INSTALADO EM RESERVAÇÃO DE ÁGUA DE EDIFICAÇÃO QUE POSSUA RESERVATÓRIO DE FIBRA/FIBROCIMENTO   FORNECIMENTO E INSTALAÇÃO. AF_06/2016</v>
          </cell>
          <cell r="C4399" t="str">
            <v>UN</v>
          </cell>
          <cell r="D4399">
            <v>113.88</v>
          </cell>
          <cell r="E4399">
            <v>20.18</v>
          </cell>
          <cell r="F4399">
            <v>93.7</v>
          </cell>
          <cell r="G4399">
            <v>0</v>
          </cell>
        </row>
        <row r="4400">
          <cell r="A4400" t="str">
            <v>94686</v>
          </cell>
          <cell r="B4400" t="str">
            <v>JOELHO 90 GRAUS, PVC, SOLDÁVEL, DN 110 MM INSTALADO EM RESERVAÇÃO DE ÁGUA DE EDIFICAÇÃO QUE POSSUA RESERVATÓRIO DE FIBRA/FIBROCIMENTO   FORNECIMENTO E INSTALAÇÃO. AF_06/2016</v>
          </cell>
          <cell r="C4400" t="str">
            <v>UN</v>
          </cell>
          <cell r="D4400">
            <v>270.68</v>
          </cell>
          <cell r="E4400">
            <v>20.170000000000002</v>
          </cell>
          <cell r="F4400">
            <v>250.51</v>
          </cell>
          <cell r="G4400">
            <v>0</v>
          </cell>
        </row>
        <row r="4401">
          <cell r="A4401" t="str">
            <v>94687</v>
          </cell>
          <cell r="B4401" t="str">
            <v>CURVA 90 GRAUS, PVC, SOLDÁVEL, DN 110 MM, INSTALADO EM RESERVAÇÃO DE ÁGUA DE EDIFICAÇÃO QUE POSSUA RESERVATÓRIO DE FIBRA/FIBROCIMENTO   FORNECIMENTO E INSTALAÇÃO. AF_06/2016</v>
          </cell>
          <cell r="C4401" t="str">
            <v>UN</v>
          </cell>
          <cell r="D4401">
            <v>244.62</v>
          </cell>
          <cell r="E4401">
            <v>20.170000000000002</v>
          </cell>
          <cell r="F4401">
            <v>224.45</v>
          </cell>
          <cell r="G4401">
            <v>0</v>
          </cell>
        </row>
        <row r="4402">
          <cell r="A4402" t="str">
            <v>94688</v>
          </cell>
          <cell r="B4402" t="str">
            <v>TÊ, PVC, SOLDÁVEL, DN  25 MM INSTALADO EM RESERVAÇÃO DE ÁGUA DE EDIFICAÇÃO QUE POSSUA RESERVATÓRIO DE FIBRA/FIBROCIMENTO   FORNECIMENTO E INSTALAÇÃO. AF_06/2016</v>
          </cell>
          <cell r="C4402" t="str">
            <v>UN</v>
          </cell>
          <cell r="D4402">
            <v>12.22</v>
          </cell>
          <cell r="E4402">
            <v>6.63</v>
          </cell>
          <cell r="F4402">
            <v>5.59</v>
          </cell>
          <cell r="G4402">
            <v>0</v>
          </cell>
        </row>
        <row r="4403">
          <cell r="A4403" t="str">
            <v>94689</v>
          </cell>
          <cell r="B4403" t="str">
            <v>TÊ COM BUCHA DE LATÃO NA BOLSA CENTRAL, PVC, SOLDÁVEL, DN  25 MM X 3/4 , INSTALADO EM RESERVAÇÃO DE ÁGUA DE EDIFICAÇÃO QUE POSSUA RESERVATÓRIO DE FIBRA/FIBROCIMENTO   FORNECIMENTO E INSTALAÇÃO. AF_06/2016</v>
          </cell>
          <cell r="C4403" t="str">
            <v>UN</v>
          </cell>
          <cell r="D4403">
            <v>15.61</v>
          </cell>
          <cell r="E4403">
            <v>6.61</v>
          </cell>
          <cell r="F4403">
            <v>9</v>
          </cell>
          <cell r="G4403">
            <v>0</v>
          </cell>
        </row>
        <row r="4404">
          <cell r="A4404" t="str">
            <v>94690</v>
          </cell>
          <cell r="B4404" t="str">
            <v>TÊ, PVC, SOLDÁVEL, DN 32 MM INSTALADO EM RESERVAÇÃO DE ÁGUA DE EDIFICAÇÃO QUE POSSUA RESERVATÓRIO DE FIBRA/FIBROCIMENTO   FORNECIMENTO E INSTALAÇÃO. AF_06/2016</v>
          </cell>
          <cell r="C4404" t="str">
            <v>UN</v>
          </cell>
          <cell r="D4404">
            <v>15.1</v>
          </cell>
          <cell r="E4404">
            <v>6.61</v>
          </cell>
          <cell r="F4404">
            <v>8.49</v>
          </cell>
          <cell r="G4404">
            <v>0</v>
          </cell>
        </row>
        <row r="4405">
          <cell r="A4405" t="str">
            <v>94691</v>
          </cell>
          <cell r="B4405" t="str">
            <v>TÊ DE REDUÇÃO, PVC, SOLDÁVEL, DN 32 MM X  25 MM, INSTALADO EM RESERVAÇÃO DE ÁGUA DE EDIFICAÇÃO QUE POSSUA RESERVATÓRIO DE FIBRA/FIBROCIMENTO   FORNECIMENTO E INSTALAÇÃO. AF_06/2016</v>
          </cell>
          <cell r="C4405" t="str">
            <v>UN</v>
          </cell>
          <cell r="D4405">
            <v>18.37</v>
          </cell>
          <cell r="E4405">
            <v>6.61</v>
          </cell>
          <cell r="F4405">
            <v>11.76</v>
          </cell>
          <cell r="G4405">
            <v>0</v>
          </cell>
        </row>
        <row r="4406">
          <cell r="A4406" t="str">
            <v>94692</v>
          </cell>
          <cell r="B4406" t="str">
            <v>TÊ, PVC, SOLDÁVEL, DN 40 MM INSTALADO EM RESERVAÇÃO DE ÁGUA DE EDIFICAÇÃO QUE POSSUA RESERVATÓRIO DE FIBRA/FIBROCIMENTO   FORNECIMENTO E INSTALAÇÃO. AF_06/2016</v>
          </cell>
          <cell r="C4406" t="str">
            <v>UN</v>
          </cell>
          <cell r="D4406">
            <v>27.01</v>
          </cell>
          <cell r="E4406">
            <v>9.4600000000000009</v>
          </cell>
          <cell r="F4406">
            <v>17.55</v>
          </cell>
          <cell r="G4406">
            <v>0</v>
          </cell>
        </row>
        <row r="4407">
          <cell r="A4407" t="str">
            <v>94693</v>
          </cell>
          <cell r="B4407" t="str">
            <v>TÊ DE REDUÇÃO, PVC, SOLDÁVEL, DN 40 MM X 32 MM, INSTALADO EM RESERVAÇÃO DE ÁGUA DE EDIFICAÇÃO QUE POSSUA RESERVATÓRIO DE FIBRA/FIBROCIMENTO   FORNECIMENTO E INSTALAÇÃO. AF_06/2016</v>
          </cell>
          <cell r="C4407" t="str">
            <v>UN</v>
          </cell>
          <cell r="D4407">
            <v>26.39</v>
          </cell>
          <cell r="E4407">
            <v>9.4600000000000009</v>
          </cell>
          <cell r="F4407">
            <v>16.93</v>
          </cell>
          <cell r="G4407">
            <v>0</v>
          </cell>
        </row>
        <row r="4408">
          <cell r="A4408" t="str">
            <v>94694</v>
          </cell>
          <cell r="B4408" t="str">
            <v>TÊ, PVC, SOLDÁVEL, DN 50 MM INSTALADO EM RESERVAÇÃO DE ÁGUA DE EDIFICAÇÃO QUE POSSUA RESERVATÓRIO DE FIBRA/FIBROCIMENTO   FORNECIMENTO E INSTALAÇÃO. AF_06/2016</v>
          </cell>
          <cell r="C4408" t="str">
            <v>UN</v>
          </cell>
          <cell r="D4408">
            <v>27.48</v>
          </cell>
          <cell r="E4408">
            <v>9.4600000000000009</v>
          </cell>
          <cell r="F4408">
            <v>18.02</v>
          </cell>
          <cell r="G4408">
            <v>0</v>
          </cell>
        </row>
        <row r="4409">
          <cell r="A4409" t="str">
            <v>94695</v>
          </cell>
          <cell r="B4409" t="str">
            <v>TÊ DE REDUÇÃO, PVC, SOLDÁVEL, DN 50 MM X 40 MM, INSTALADO EM RESERVAÇÃO DE ÁGUA DE EDIFICAÇÃO QUE POSSUA RESERVATÓRIO DE FIBRA/FIBROCIMENTO   FORNECIMENTO E INSTALAÇÃO. AF_06/2016</v>
          </cell>
          <cell r="C4409" t="str">
            <v>UN</v>
          </cell>
          <cell r="D4409">
            <v>36.96</v>
          </cell>
          <cell r="E4409">
            <v>9.4499999999999993</v>
          </cell>
          <cell r="F4409">
            <v>27.51</v>
          </cell>
          <cell r="G4409">
            <v>0</v>
          </cell>
        </row>
        <row r="4410">
          <cell r="A4410" t="str">
            <v>94696</v>
          </cell>
          <cell r="B4410" t="str">
            <v>TÊ, PVC, SOLDÁVEL, DN 60 MM INSTALADO EM RESERVAÇÃO DE ÁGUA DE EDIFICAÇÃO QUE POSSUA RESERVATÓRIO DE FIBRA/FIBROCIMENTO   FORNECIMENTO E INSTALAÇÃO. AF_06/2016</v>
          </cell>
          <cell r="C4410" t="str">
            <v>UN</v>
          </cell>
          <cell r="D4410">
            <v>64.73</v>
          </cell>
          <cell r="E4410">
            <v>15.33</v>
          </cell>
          <cell r="F4410">
            <v>49.4</v>
          </cell>
          <cell r="G4410">
            <v>0</v>
          </cell>
        </row>
        <row r="4411">
          <cell r="A4411" t="str">
            <v>94697</v>
          </cell>
          <cell r="B4411" t="str">
            <v>TÊ, PVC, SOLDÁVEL, DN 75 MM INSTALADO EM RESERVAÇÃO DE ÁGUA DE EDIFICAÇÃO QUE POSSUA RESERVATÓRIO DE FIBRA/FIBROCIMENTO   FORNECIMENTO E INSTALAÇÃO. AF_06/2016</v>
          </cell>
          <cell r="C4411" t="str">
            <v>UN</v>
          </cell>
          <cell r="D4411">
            <v>94.44</v>
          </cell>
          <cell r="E4411">
            <v>15.32</v>
          </cell>
          <cell r="F4411">
            <v>79.12</v>
          </cell>
          <cell r="G4411">
            <v>0</v>
          </cell>
        </row>
        <row r="4412">
          <cell r="A4412" t="str">
            <v>94698</v>
          </cell>
          <cell r="B4412" t="str">
            <v>TÊ DE REDUÇÃO, PVC, SOLDÁVEL, DN 75 MM X 50 MM, INSTALADO EM RESERVAÇÃO DE ÁGUA DE EDIFICAÇÃO QUE POSSUA RESERVATÓRIO DE FIBRA/FIBROCIMENTO   FORNECIMENTO E INSTALAÇÃO. AF_06/2016</v>
          </cell>
          <cell r="C4412" t="str">
            <v>UN</v>
          </cell>
          <cell r="D4412">
            <v>77.790000000000006</v>
          </cell>
          <cell r="E4412">
            <v>15.32</v>
          </cell>
          <cell r="F4412">
            <v>62.47</v>
          </cell>
          <cell r="G4412">
            <v>0</v>
          </cell>
        </row>
        <row r="4413">
          <cell r="A4413" t="str">
            <v>94699</v>
          </cell>
          <cell r="B4413" t="str">
            <v>TÊ, PVC, SOLDÁVEL, DN 85 MM INSTALADO EM RESERVAÇÃO DE ÁGUA DE EDIFICAÇÃO QUE POSSUA RESERVATÓRIO DE FIBRA/FIBROCIMENTO   FORNECIMENTO E INSTALAÇÃO. AF_06/2016</v>
          </cell>
          <cell r="C4413" t="str">
            <v>UN</v>
          </cell>
          <cell r="D4413">
            <v>141.44</v>
          </cell>
          <cell r="E4413">
            <v>26.9</v>
          </cell>
          <cell r="F4413">
            <v>114.54</v>
          </cell>
          <cell r="G4413">
            <v>0</v>
          </cell>
        </row>
        <row r="4414">
          <cell r="A4414" t="str">
            <v>94700</v>
          </cell>
          <cell r="B4414" t="str">
            <v>TÊ DE REDUÇÃO, PVC, SOLDÁVEL, DN 85 MM X 60 MM, INSTALADO EM RESERVAÇÃO DE ÁGUA DE EDIFICAÇÃO QUE POSSUA RESERVATÓRIO DE FIBRA/FIBROCIMENTO   FORNECIMENTO E INSTALAÇÃO. AF_06/2016</v>
          </cell>
          <cell r="C4414" t="str">
            <v>UN</v>
          </cell>
          <cell r="D4414">
            <v>164.25</v>
          </cell>
          <cell r="E4414">
            <v>26.9</v>
          </cell>
          <cell r="F4414">
            <v>137.35</v>
          </cell>
          <cell r="G4414">
            <v>0</v>
          </cell>
        </row>
        <row r="4415">
          <cell r="A4415" t="str">
            <v>94701</v>
          </cell>
          <cell r="B4415" t="str">
            <v>TÊ, PVC, SOLDÁVEL, DN 110 MM INSTALADO EM RESERVAÇÃO DE ÁGUA DE EDIFICAÇÃO QUE POSSUA RESERVATÓRIO DE FIBRA/FIBROCIMENTO   FORNECIMENTO E INSTALAÇÃO. AF_06/2016</v>
          </cell>
          <cell r="C4415" t="str">
            <v>UN</v>
          </cell>
          <cell r="D4415">
            <v>241.96</v>
          </cell>
          <cell r="E4415">
            <v>26.89</v>
          </cell>
          <cell r="F4415">
            <v>215.07</v>
          </cell>
          <cell r="G4415">
            <v>0</v>
          </cell>
        </row>
        <row r="4416">
          <cell r="A4416" t="str">
            <v>94702</v>
          </cell>
          <cell r="B4416" t="str">
            <v>TÊ DE REDUÇÃO, PVC, SOLDÁVEL, DN 110 MM X 60 MM, INSTALADO EM RESERVAÇÃO DE ÁGUA DE EDIFICAÇÃO QUE POSSUA RESERVATÓRIO DE FIBRA/FIBROCIMENTO   FORNECIMENTO E INSTALAÇÃO. AF_06/2016</v>
          </cell>
          <cell r="C4416" t="str">
            <v>UN</v>
          </cell>
          <cell r="D4416">
            <v>213.59</v>
          </cell>
          <cell r="E4416">
            <v>26.89</v>
          </cell>
          <cell r="F4416">
            <v>186.7</v>
          </cell>
          <cell r="G4416">
            <v>0</v>
          </cell>
        </row>
        <row r="4417">
          <cell r="A4417" t="str">
            <v>94703</v>
          </cell>
          <cell r="B4417" t="str">
            <v>ADAPTADOR COM FLANGE E ANEL DE VEDAÇÃO, PVC, SOLDÁVEL, DN  25 MM X 3/4 , INSTALADO EM RESERVAÇÃO DE ÁGUA DE EDIFICAÇÃO QUE POSSUA RESERVATÓRIO DE FIBRA/FIBROCIMENTO   FORNECIMENTO E INSTALAÇÃO. AF_06/2016</v>
          </cell>
          <cell r="C4417" t="str">
            <v>UN</v>
          </cell>
          <cell r="D4417">
            <v>22.89</v>
          </cell>
          <cell r="E4417">
            <v>5.66</v>
          </cell>
          <cell r="F4417">
            <v>17.23</v>
          </cell>
          <cell r="G4417">
            <v>0</v>
          </cell>
        </row>
        <row r="4418">
          <cell r="A4418" t="str">
            <v>94704</v>
          </cell>
          <cell r="B4418" t="str">
            <v>ADAPTADOR COM FLANGE E ANEL DE VEDAÇÃO, PVC, SOLDÁVEL, DN 32 MM X 1 , INSTALADO EM RESERVAÇÃO DE ÁGUA DE EDIFICAÇÃO QUE POSSUA RESERVATÓRIO DE FIBRA/FIBROCIMENTO   FORNECIMENTO E INSTALAÇÃO. AF_06/2016</v>
          </cell>
          <cell r="C4418" t="str">
            <v>UN</v>
          </cell>
          <cell r="D4418">
            <v>29.87</v>
          </cell>
          <cell r="E4418">
            <v>5.66</v>
          </cell>
          <cell r="F4418">
            <v>24.21</v>
          </cell>
          <cell r="G4418">
            <v>0</v>
          </cell>
        </row>
        <row r="4419">
          <cell r="A4419" t="str">
            <v>94705</v>
          </cell>
          <cell r="B4419" t="str">
            <v>ADAPTADOR COM FLANGE E ANEL DE VEDAÇÃO, PVC, SOLDÁVEL, DN 40 MM X 1 1/4 , INSTALADO EM RESERVAÇÃO DE ÁGUA DE EDIFICAÇÃO QUE POSSUA RESERVATÓRIO DE FIBRA/FIBROCIMENTO   FORNECIMENTO E INSTALAÇÃO. AF_06/2016</v>
          </cell>
          <cell r="C4419" t="str">
            <v>UN</v>
          </cell>
          <cell r="D4419">
            <v>40.200000000000003</v>
          </cell>
          <cell r="E4419">
            <v>5.65</v>
          </cell>
          <cell r="F4419">
            <v>34.549999999999997</v>
          </cell>
          <cell r="G4419">
            <v>0</v>
          </cell>
        </row>
        <row r="4420">
          <cell r="A4420" t="str">
            <v>94706</v>
          </cell>
          <cell r="B4420" t="str">
            <v>ADAPTADOR COM FLANGE E ANEL DE VEDAÇÃO, PVC, SOLDÁVEL, DN 50 MM X 1 1/2 , INSTALADO EM RESERVAÇÃO DE ÁGUA DE EDIFICAÇÃO QUE POSSUA RESERVATÓRIO DE FIBRA/FIBROCIMENTO   FORNECIMENTO E INSTALAÇÃO. AF_06/2016</v>
          </cell>
          <cell r="C4420" t="str">
            <v>UN</v>
          </cell>
          <cell r="D4420">
            <v>47.96</v>
          </cell>
          <cell r="E4420">
            <v>7.53</v>
          </cell>
          <cell r="F4420">
            <v>40.43</v>
          </cell>
          <cell r="G4420">
            <v>0</v>
          </cell>
        </row>
        <row r="4421">
          <cell r="A4421" t="str">
            <v>94707</v>
          </cell>
          <cell r="B4421" t="str">
            <v>ADAPTADOR COM FLANGE E ANEL DE VEDAÇÃO, PVC, SOLDÁVEL, DN 60 MM X 2 , INSTALADO EM RESERVAÇÃO DE ÁGUA DE EDIFICAÇÃO QUE POSSUA RESERVATÓRIO DE FIBRA/FIBROCIMENTO   FORNECIMENTO E INSTALAÇÃO. AF_06/2016</v>
          </cell>
          <cell r="C4421" t="str">
            <v>UN</v>
          </cell>
          <cell r="D4421">
            <v>69.95</v>
          </cell>
          <cell r="E4421">
            <v>7.52</v>
          </cell>
          <cell r="F4421">
            <v>62.43</v>
          </cell>
          <cell r="G4421">
            <v>0</v>
          </cell>
        </row>
        <row r="4422">
          <cell r="A4422" t="str">
            <v>94713</v>
          </cell>
          <cell r="B4422" t="str">
            <v>ADAPTADOR COM FLANGES LIVRES, PVC, SOLDÁVEL, DN 75 MM X 2 1/2 , INSTALADO EM RESERVAÇÃO DE ÁGUA DE EDIFICAÇÃO QUE POSSUA RESERVATÓRIO DE FIBRA/FIBROCIMENTO   FORNECIMENTO E INSTALAÇÃO. AF_06/2016</v>
          </cell>
          <cell r="C4422" t="str">
            <v>UN</v>
          </cell>
          <cell r="D4422">
            <v>264.72000000000003</v>
          </cell>
          <cell r="E4422">
            <v>12.8</v>
          </cell>
          <cell r="F4422">
            <v>251.92</v>
          </cell>
          <cell r="G4422">
            <v>0</v>
          </cell>
        </row>
        <row r="4423">
          <cell r="A4423" t="str">
            <v>94714</v>
          </cell>
          <cell r="B4423" t="str">
            <v>ADAPTADOR COM FLANGES LIVRES, PVC, SOLDÁVEL, DN 85 MM X 3 , INSTALADO EM RESERVAÇÃO DE ÁGUA DE EDIFICAÇÃO QUE POSSUA RESERVATÓRIO DE FIBRA/FIBROCIMENTO   FORNECIMENTO E INSTALAÇÃO. AF_06/2016</v>
          </cell>
          <cell r="C4423" t="str">
            <v>UN</v>
          </cell>
          <cell r="D4423">
            <v>367.69</v>
          </cell>
          <cell r="E4423">
            <v>12.8</v>
          </cell>
          <cell r="F4423">
            <v>354.89</v>
          </cell>
          <cell r="G4423">
            <v>0</v>
          </cell>
        </row>
        <row r="4424">
          <cell r="A4424" t="str">
            <v>94715</v>
          </cell>
          <cell r="B4424" t="str">
            <v>ADAPTADOR COM FLANGES LIVRES, PVC, SOLDÁVEL, DN 110 MM X 4 , INSTALADO EM RESERVAÇÃO DE ÁGUA DE EDIFICAÇÃO QUE POSSUA RESERVATÓRIO DE FIBRA/FIBROCIMENTO   FORNECIMENTO E INSTALAÇÃO. AF_06/2016</v>
          </cell>
          <cell r="C4424" t="str">
            <v>UN</v>
          </cell>
          <cell r="D4424">
            <v>324.82</v>
          </cell>
          <cell r="E4424">
            <v>12.8</v>
          </cell>
          <cell r="F4424">
            <v>312.02</v>
          </cell>
          <cell r="G4424">
            <v>0</v>
          </cell>
        </row>
        <row r="4425">
          <cell r="A4425" t="str">
            <v>94724</v>
          </cell>
          <cell r="B4425" t="str">
            <v>CONECTOR, CPVC, SOLDÁVEL, DN 22 MM X 3/4, INSTALADO EM RESERVAÇÃO DE ÁGUA DE EDIFICAÇÃO QUE POSSUA RESERVATÓRIO DE FIBRA/FIBROCIMENTO  FORNECIMENTO E INSTALAÇÃO. AF_06/2016</v>
          </cell>
          <cell r="C4425" t="str">
            <v>UN</v>
          </cell>
          <cell r="D4425">
            <v>26.9</v>
          </cell>
          <cell r="E4425">
            <v>3.11</v>
          </cell>
          <cell r="F4425">
            <v>23.79</v>
          </cell>
          <cell r="G4425">
            <v>0</v>
          </cell>
        </row>
        <row r="4426">
          <cell r="A4426" t="str">
            <v>94725</v>
          </cell>
          <cell r="B4426" t="str">
            <v>LUVA, CPVC, SOLDÁVEL, DN 22 MM, INSTALADO EM RESERVAÇÃO DE ÁGUA DE EDIFICAÇÃO QUE POSSUA RESERVATÓRIO DE FIBRA/FIBROCIMENTO  FORNECIMENTO E INSTALAÇÃO. AF_06/2016</v>
          </cell>
          <cell r="C4426" t="str">
            <v>UN</v>
          </cell>
          <cell r="D4426">
            <v>6.87</v>
          </cell>
          <cell r="E4426">
            <v>3.14</v>
          </cell>
          <cell r="F4426">
            <v>3.73</v>
          </cell>
          <cell r="G4426">
            <v>0</v>
          </cell>
        </row>
        <row r="4427">
          <cell r="A4427" t="str">
            <v>94726</v>
          </cell>
          <cell r="B4427" t="str">
            <v>CONECTOR, CPVC, SOLDÁVEL, DN 28 MM X 1, INSTALADO EM RESERVAÇÃO DE ÁGUA DE EDIFICAÇÃO QUE POSSUA RESERVATÓRIO DE FIBRA/FIBROCIMENTO  FORNECIMENTO E INSTALAÇÃO. AF_06/2016</v>
          </cell>
          <cell r="C4427" t="str">
            <v>UN</v>
          </cell>
          <cell r="D4427">
            <v>33.380000000000003</v>
          </cell>
          <cell r="E4427">
            <v>3.11</v>
          </cell>
          <cell r="F4427">
            <v>30.27</v>
          </cell>
          <cell r="G4427">
            <v>0</v>
          </cell>
        </row>
        <row r="4428">
          <cell r="A4428" t="str">
            <v>94727</v>
          </cell>
          <cell r="B4428" t="str">
            <v>LUVA, CPVC, SOLDÁVEL, DN 28 MM, INSTALADO EM RESERVAÇÃO DE ÁGUA DE EDIFICAÇÃO QUE POSSUA RESERVATÓRIO DE FIBRA/FIBROCIMENTO  FORNECIMENTO E INSTALAÇÃO. AF_06/2016</v>
          </cell>
          <cell r="C4428" t="str">
            <v>UN</v>
          </cell>
          <cell r="D4428">
            <v>9.84</v>
          </cell>
          <cell r="E4428">
            <v>3.13</v>
          </cell>
          <cell r="F4428">
            <v>6.71</v>
          </cell>
          <cell r="G4428">
            <v>0</v>
          </cell>
        </row>
        <row r="4429">
          <cell r="A4429" t="str">
            <v>94728</v>
          </cell>
          <cell r="B4429" t="str">
            <v>CONECTOR, CPVC, SOLDÁVEL, DN 35 MM X 1 1/4, INSTALADO EM RESERVAÇÃO DE ÁGUA DE EDIFICAÇÃO QUE POSSUA RESERVATÓRIO DE FIBRA/FIBROCIMENTO  FORNECIMENTO E INSTALAÇÃO. AF_06/2016</v>
          </cell>
          <cell r="C4429" t="str">
            <v>UN</v>
          </cell>
          <cell r="D4429">
            <v>52.37</v>
          </cell>
          <cell r="E4429">
            <v>4.1100000000000003</v>
          </cell>
          <cell r="F4429">
            <v>48.26</v>
          </cell>
          <cell r="G4429">
            <v>0</v>
          </cell>
        </row>
        <row r="4430">
          <cell r="A4430" t="str">
            <v>94729</v>
          </cell>
          <cell r="B4430" t="str">
            <v>LUVA, CPVC, SOLDÁVEL, DN 35 MM, INSTALADO EM RESERVAÇÃO DE ÁGUA DE EDIFICAÇÃO QUE POSSUA RESERVATÓRIO DE FIBRA/FIBROCIMENTO  FORNECIMENTO E INSTALAÇÃO. AF_06/2016</v>
          </cell>
          <cell r="C4430" t="str">
            <v>UN</v>
          </cell>
          <cell r="D4430">
            <v>18.079999999999998</v>
          </cell>
          <cell r="E4430">
            <v>4.12</v>
          </cell>
          <cell r="F4430">
            <v>13.96</v>
          </cell>
          <cell r="G4430">
            <v>0</v>
          </cell>
        </row>
        <row r="4431">
          <cell r="A4431" t="str">
            <v>94730</v>
          </cell>
          <cell r="B4431" t="str">
            <v>CONECTOR, CPVC, SOLDÁVEL, DN 42 MM X 1 1/2, INSTALADO EM RESERVAÇÃO DE ÁGUA DE EDIFICAÇÃO QUE POSSUA RESERVATÓRIO DE FIBRA/FIBROCIMENTO  FORNECIMENTO E INSTALAÇÃO. AF_06/2016</v>
          </cell>
          <cell r="C4431" t="str">
            <v>UN</v>
          </cell>
          <cell r="D4431">
            <v>62.75</v>
          </cell>
          <cell r="E4431">
            <v>4.1100000000000003</v>
          </cell>
          <cell r="F4431">
            <v>58.64</v>
          </cell>
          <cell r="G4431">
            <v>0</v>
          </cell>
        </row>
        <row r="4432">
          <cell r="A4432" t="str">
            <v>94731</v>
          </cell>
          <cell r="B4432" t="str">
            <v>LUVA, CPVC, SOLDÁVEL, DN 42 MM, INSTALADO EM RESERVAÇÃO DE ÁGUA DE EDIFICAÇÃO QUE POSSUA RESERVATÓRIO DE FIBRA/FIBROCIMENTO  FORNECIMENTO E INSTALAÇÃO. AF_06/2016</v>
          </cell>
          <cell r="C4432" t="str">
            <v>UN</v>
          </cell>
          <cell r="D4432">
            <v>22.7</v>
          </cell>
          <cell r="E4432">
            <v>4.12</v>
          </cell>
          <cell r="F4432">
            <v>18.579999999999998</v>
          </cell>
          <cell r="G4432">
            <v>0</v>
          </cell>
        </row>
        <row r="4433">
          <cell r="A4433" t="str">
            <v>94732</v>
          </cell>
          <cell r="B4433" t="str">
            <v>CONECTOR, CPVC, SOLDÁVEL, DN 54 MM X 2", INSTALADO EM RESERVAÇÃO DE ÁGUA DE EDIFICAÇÃO QUE POSSUA RESERVATÓRIO DE FIBRA/FIBROCIMENTO - FORNECIMENTO E INSTALAÇÃO. AF_06/2016</v>
          </cell>
          <cell r="C4433" t="str">
            <v>UN</v>
          </cell>
          <cell r="D4433">
            <v>102.6</v>
          </cell>
          <cell r="E4433">
            <v>7.1</v>
          </cell>
          <cell r="F4433">
            <v>95.5</v>
          </cell>
          <cell r="G4433">
            <v>0</v>
          </cell>
        </row>
        <row r="4434">
          <cell r="A4434" t="str">
            <v>94733</v>
          </cell>
          <cell r="B4434" t="str">
            <v>LUVA, CPVC, SOLDÁVEL, DN 54 MM, INSTALADO EM RESERVAÇÃO DE ÁGUA DE EDIFICAÇÃO QUE POSSUA RESERVATÓRIO DE FIBRA/FIBROCIMENTO  FORNECIMENTO E INSTALAÇÃO. AF_06/2016</v>
          </cell>
          <cell r="C4434" t="str">
            <v>UN</v>
          </cell>
          <cell r="D4434">
            <v>43.19</v>
          </cell>
          <cell r="E4434">
            <v>7.11</v>
          </cell>
          <cell r="F4434">
            <v>36.08</v>
          </cell>
          <cell r="G4434">
            <v>0</v>
          </cell>
        </row>
        <row r="4435">
          <cell r="A4435" t="str">
            <v>94734</v>
          </cell>
          <cell r="B4435" t="str">
            <v>CONECTOR, CPVC, SOLDÁVEL, DN 73 MM X 2 1/2", INSTALADO EM RESERVAÇÃO DE ÁGUA DE EDIFICAÇÃO QUE POSSUA RESERVATÓRIO DE FIBRA/FIBROCIMENTO - FORNECIMENTO E INSTALAÇÃO. AF_06/2016</v>
          </cell>
          <cell r="C4435" t="str">
            <v>UN</v>
          </cell>
          <cell r="D4435">
            <v>366.71</v>
          </cell>
          <cell r="E4435">
            <v>7.1</v>
          </cell>
          <cell r="F4435">
            <v>359.61</v>
          </cell>
          <cell r="G4435">
            <v>0</v>
          </cell>
        </row>
        <row r="4436">
          <cell r="A4436" t="str">
            <v>94736</v>
          </cell>
          <cell r="B4436" t="str">
            <v>CONECTOR, CPVC, SOLDÁVEL, DN 89 MM X 3", INSTALADO EM RESERVAÇÃO DE ÁGUA DE EDIFICAÇÃO QUE POSSUA RESERVATÓRIO DE FIBRA/FIBROCIMENTO - FORNECIMENTO E INSTALAÇÃO. AF_06/2016</v>
          </cell>
          <cell r="C4436" t="str">
            <v>UN</v>
          </cell>
          <cell r="D4436">
            <v>537.39</v>
          </cell>
          <cell r="E4436">
            <v>14.36</v>
          </cell>
          <cell r="F4436">
            <v>523.03</v>
          </cell>
          <cell r="G4436">
            <v>0</v>
          </cell>
        </row>
        <row r="4437">
          <cell r="A4437" t="str">
            <v>94737</v>
          </cell>
          <cell r="B4437" t="str">
            <v>LUVA, CPVC, SOLDÁVEL, DN 89 MM, INSTALADO EM RESERVAÇÃO DE ÁGUA DE EDIFICAÇÃO QUE POSSUA RESERVATÓRIO DE FIBRA/FIBROCIMENTO  FORNECIMENTO E INSTALAÇÃO. AF_06/2016</v>
          </cell>
          <cell r="C4437" t="str">
            <v>UN</v>
          </cell>
          <cell r="D4437">
            <v>180.49</v>
          </cell>
          <cell r="E4437">
            <v>14.36</v>
          </cell>
          <cell r="F4437">
            <v>166.13</v>
          </cell>
          <cell r="G4437">
            <v>0</v>
          </cell>
        </row>
        <row r="4438">
          <cell r="A4438" t="str">
            <v>94738</v>
          </cell>
          <cell r="B4438" t="str">
            <v>CONECTOR, CPVC, SOLDÁVEL, DN 114 MM X 4", INSTALADO EM RESERVAÇÃO DE ÁGUA DE EDIFICAÇÃO QUE POSSUA RESERVATÓRIO DE FIBRA/FIBROCIMENTO - FORNECIMENTO E INSTALAÇÃO. AF_06/2016</v>
          </cell>
          <cell r="C4438" t="str">
            <v>UN</v>
          </cell>
          <cell r="D4438">
            <v>1607.06</v>
          </cell>
          <cell r="E4438">
            <v>14.36</v>
          </cell>
          <cell r="F4438">
            <v>1592.7</v>
          </cell>
          <cell r="G4438">
            <v>0</v>
          </cell>
        </row>
        <row r="4439">
          <cell r="A4439" t="str">
            <v>94739</v>
          </cell>
          <cell r="B4439" t="str">
            <v>LUVA, CPVC, SOLDÁVEL, DN 114 MM, INSTALADO EM RESERVAÇÃO DE ÁGUA DE EDIFICAÇÃO QUE POSSUA RESERVATÓRIO DE FIBRA/FIBROCIMENTO - FORNECIMENTO E INSTALAÇÃO. AF_06/2016</v>
          </cell>
          <cell r="C4439" t="str">
            <v>UN</v>
          </cell>
          <cell r="D4439">
            <v>206.68</v>
          </cell>
          <cell r="E4439">
            <v>14.36</v>
          </cell>
          <cell r="F4439">
            <v>192.32</v>
          </cell>
          <cell r="G4439">
            <v>0</v>
          </cell>
        </row>
        <row r="4440">
          <cell r="A4440" t="str">
            <v>94740</v>
          </cell>
          <cell r="B4440" t="str">
            <v>JOELHO 90 GRAUS, CPVC, SOLDÁVEL, DN 22 MM, INSTALADO EM RESERVAÇÃO DE ÁGUA DE EDIFICAÇÃO QUE POSSUA RESERVATÓRIO DE FIBRA/FIBROCIMENTO  FORNECIMENTO E INSTALAÇÃO. AF_06/2016</v>
          </cell>
          <cell r="C4440" t="str">
            <v>UN</v>
          </cell>
          <cell r="D4440">
            <v>10.71</v>
          </cell>
          <cell r="E4440">
            <v>4.67</v>
          </cell>
          <cell r="F4440">
            <v>6.04</v>
          </cell>
          <cell r="G4440">
            <v>0</v>
          </cell>
        </row>
        <row r="4441">
          <cell r="A4441" t="str">
            <v>94741</v>
          </cell>
          <cell r="B4441" t="str">
            <v>CURVA 90 GRAUS, CPVC, SOLDÁVEL, DN 22 MM, INSTALADO EM RESERVAÇÃO DE ÁGUA DE EDIFICAÇÃO QUE POSSUA RESERVATÓRIO DE FIBRA/FIBROCIMENTO  FORNECIMENTO E INSTALAÇÃO. AF_06/2016</v>
          </cell>
          <cell r="C4441" t="str">
            <v>UN</v>
          </cell>
          <cell r="D4441">
            <v>13.61</v>
          </cell>
          <cell r="E4441">
            <v>4.66</v>
          </cell>
          <cell r="F4441">
            <v>8.9499999999999993</v>
          </cell>
          <cell r="G4441">
            <v>0</v>
          </cell>
        </row>
        <row r="4442">
          <cell r="A4442" t="str">
            <v>94742</v>
          </cell>
          <cell r="B4442" t="str">
            <v>JOELHO 90 GRAUS, CPVC, SOLDÁVEL, DN 28 MM, INSTALADO EM RESERVAÇÃO DE ÁGUA DE EDIFICAÇÃO QUE POSSUA RESERVATÓRIO DE FIBRA/FIBROCIMENTO  FORNECIMENTO E INSTALAÇÃO. AF_06/2016</v>
          </cell>
          <cell r="C4442" t="str">
            <v>UN</v>
          </cell>
          <cell r="D4442">
            <v>15.64</v>
          </cell>
          <cell r="E4442">
            <v>4.66</v>
          </cell>
          <cell r="F4442">
            <v>10.98</v>
          </cell>
          <cell r="G4442">
            <v>0</v>
          </cell>
        </row>
        <row r="4443">
          <cell r="A4443" t="str">
            <v>94743</v>
          </cell>
          <cell r="B4443" t="str">
            <v>CURVA 90 GRAUS, CPVC, SOLDÁVEL, DN 28 MM, INSTALADO EM RESERVAÇÃO DE ÁGUA DE EDIFICAÇÃO QUE POSSUA RESERVATÓRIO DE FIBRA/FIBROCIMENTO  FORNECIMENTO E INSTALAÇÃO. AF_06/2016</v>
          </cell>
          <cell r="C4443" t="str">
            <v>UN</v>
          </cell>
          <cell r="D4443">
            <v>20.010000000000002</v>
          </cell>
          <cell r="E4443">
            <v>4.6500000000000004</v>
          </cell>
          <cell r="F4443">
            <v>15.36</v>
          </cell>
          <cell r="G4443">
            <v>0</v>
          </cell>
        </row>
        <row r="4444">
          <cell r="A4444" t="str">
            <v>94744</v>
          </cell>
          <cell r="B4444" t="str">
            <v>JOELHO 90 GRAUS, CPVC, SOLDÁVEL, DN 35 MM, INSTALADO EM RESERVAÇÃO DE ÁGUA DE EDIFICAÇÃO QUE POSSUA RESERVATÓRIO DE FIBRA/FIBROCIMENTO  FORNECIMENTO E INSTALAÇÃO. AF_06/2016</v>
          </cell>
          <cell r="C4444" t="str">
            <v>UN</v>
          </cell>
          <cell r="D4444">
            <v>25.34</v>
          </cell>
          <cell r="E4444">
            <v>6.12</v>
          </cell>
          <cell r="F4444">
            <v>19.22</v>
          </cell>
          <cell r="G4444">
            <v>0</v>
          </cell>
        </row>
        <row r="4445">
          <cell r="A4445" t="str">
            <v>94746</v>
          </cell>
          <cell r="B4445" t="str">
            <v>JOELHO 90 GRAUS, CPVC, SOLDÁVEL, DN 42 MM, INSTALADO EM RESERVAÇÃO DE ÁGUA DE EDIFICAÇÃO QUE POSSUA RESERVATÓRIO DE FIBRA/FIBROCIMENTO  FORNECIMENTO E INSTALAÇÃO. AF_06/2016</v>
          </cell>
          <cell r="C4445" t="str">
            <v>UN</v>
          </cell>
          <cell r="D4445">
            <v>34.409999999999997</v>
          </cell>
          <cell r="E4445">
            <v>6.12</v>
          </cell>
          <cell r="F4445">
            <v>28.29</v>
          </cell>
          <cell r="G4445">
            <v>0</v>
          </cell>
        </row>
        <row r="4446">
          <cell r="A4446" t="str">
            <v>94748</v>
          </cell>
          <cell r="B4446" t="str">
            <v>JOELHO 90 GRAUS, CPVC, SOLDÁVEL, DN 54 MM, INSTALADO EM RESERVAÇÃO DE ÁGUA DE EDIFICAÇÃO QUE POSSUA RESERVATÓRIO DE FIBRA/FIBROCIMENTO  FORNECIMENTO E INSTALAÇÃO. AF_06/2016</v>
          </cell>
          <cell r="C4446" t="str">
            <v>UN</v>
          </cell>
          <cell r="D4446">
            <v>80.73</v>
          </cell>
          <cell r="E4446">
            <v>10.65</v>
          </cell>
          <cell r="F4446">
            <v>70.08</v>
          </cell>
          <cell r="G4446">
            <v>0</v>
          </cell>
        </row>
        <row r="4447">
          <cell r="A4447" t="str">
            <v>94750</v>
          </cell>
          <cell r="B4447" t="str">
            <v>JOELHO 90 GRAUS, CPVC, SOLDÁVEL, DN 73 MM, INSTALADO EM RESERVAÇÃO DE ÁGUA DE EDIFICAÇÃO QUE POSSUA RESERVATÓRIO DE FIBRA/FIBROCIMENTO  FORNECIMENTO E INSTALAÇÃO. AF_06/2016</v>
          </cell>
          <cell r="C4447" t="str">
            <v>UN</v>
          </cell>
          <cell r="D4447">
            <v>156.76</v>
          </cell>
          <cell r="E4447">
            <v>10.64</v>
          </cell>
          <cell r="F4447">
            <v>146.12</v>
          </cell>
          <cell r="G4447">
            <v>0</v>
          </cell>
        </row>
        <row r="4448">
          <cell r="A4448" t="str">
            <v>94752</v>
          </cell>
          <cell r="B4448" t="str">
            <v>JOELHO 90 GRAUS, CPVC, SOLDÁVEL, DN 89 MM, INSTALADO EM RESERVAÇÃO DE ÁGUA DE EDIFICAÇÃO QUE POSSUA RESERVATÓRIO DE FIBRA/FIBROCIMENTO  FORNECIMENTO E INSTALAÇÃO. AF_06/2016</v>
          </cell>
          <cell r="C4448" t="str">
            <v>UN</v>
          </cell>
          <cell r="D4448">
            <v>192.47</v>
          </cell>
          <cell r="E4448">
            <v>21.56</v>
          </cell>
          <cell r="F4448">
            <v>170.91</v>
          </cell>
          <cell r="G4448">
            <v>0</v>
          </cell>
        </row>
        <row r="4449">
          <cell r="A4449" t="str">
            <v>94754</v>
          </cell>
          <cell r="B4449" t="str">
            <v>JOELHO 90 GRAUS, CPVC, SOLDÁVEL, DN 114 MM, INSTALADO EM RESERVAÇÃO DE ÁGUA DE EDIFICAÇÃO QUE POSSUA RESERVATÓRIO DE FIBRA/FIBROCIMENTO - FORNECIMENTO E INSTALAÇÃO. AF_06/2016</v>
          </cell>
          <cell r="C4449" t="str">
            <v>UN</v>
          </cell>
          <cell r="D4449">
            <v>257.06</v>
          </cell>
          <cell r="E4449">
            <v>21.56</v>
          </cell>
          <cell r="F4449">
            <v>235.5</v>
          </cell>
          <cell r="G4449">
            <v>0</v>
          </cell>
        </row>
        <row r="4450">
          <cell r="A4450" t="str">
            <v>94756</v>
          </cell>
          <cell r="B4450" t="str">
            <v>TE, CPVC, SOLDÁVEL, DN 22 MM, INSTALADO EM RESERVAÇÃO DE ÁGUA DE EDIFICAÇÃO QUE POSSUA RESERVATÓRIO DE FIBRA/FIBROCIMENTO  FORNECIMENTO E INSTALAÇÃO. AF_06/2016</v>
          </cell>
          <cell r="C4450" t="str">
            <v>UN</v>
          </cell>
          <cell r="D4450">
            <v>13.47</v>
          </cell>
          <cell r="E4450">
            <v>6.22</v>
          </cell>
          <cell r="F4450">
            <v>7.25</v>
          </cell>
          <cell r="G4450">
            <v>0</v>
          </cell>
        </row>
        <row r="4451">
          <cell r="A4451" t="str">
            <v>94757</v>
          </cell>
          <cell r="B4451" t="str">
            <v>TE, CPVC, SOLDÁVEL, DN 28 MM, INSTALADO EM RESERVAÇÃO DE ÁGUA DE EDIFICAÇÃO QUE POSSUA RESERVATÓRIO DE FIBRA/FIBROCIMENTO  FORNECIMENTO E INSTALAÇÃO. AF_06/2016</v>
          </cell>
          <cell r="C4451" t="str">
            <v>UN</v>
          </cell>
          <cell r="D4451">
            <v>18.43</v>
          </cell>
          <cell r="E4451">
            <v>6.21</v>
          </cell>
          <cell r="F4451">
            <v>12.22</v>
          </cell>
          <cell r="G4451">
            <v>0</v>
          </cell>
        </row>
        <row r="4452">
          <cell r="A4452" t="str">
            <v>94758</v>
          </cell>
          <cell r="B4452" t="str">
            <v>TE, CPVC, SOLDÁVEL, DN 35 MM, INSTALADO EM RESERVAÇÃO DE ÁGUA DE EDIFICAÇÃO QUE POSSUA RESERVATÓRIO DE FIBRA/FIBROCIMENTO  FORNECIMENTO E INSTALAÇÃO. AF_06/2016</v>
          </cell>
          <cell r="C4452" t="str">
            <v>UN</v>
          </cell>
          <cell r="D4452">
            <v>49.19</v>
          </cell>
          <cell r="E4452">
            <v>8.15</v>
          </cell>
          <cell r="F4452">
            <v>41.04</v>
          </cell>
          <cell r="G4452">
            <v>0</v>
          </cell>
        </row>
        <row r="4453">
          <cell r="A4453" t="str">
            <v>94759</v>
          </cell>
          <cell r="B4453" t="str">
            <v>TE, CPVC, SOLDÁVEL, DN 42 MM, INSTALADO EM RESERVAÇÃO DE ÁGUA DE EDIFICAÇÃO QUE POSSUA RESERVATÓRIO DE FIBRA/FIBROCIMENTO  FORNECIMENTO E INSTALAÇÃO. AF_06/2016</v>
          </cell>
          <cell r="C4453" t="str">
            <v>UN</v>
          </cell>
          <cell r="D4453">
            <v>59.93</v>
          </cell>
          <cell r="E4453">
            <v>8.14</v>
          </cell>
          <cell r="F4453">
            <v>51.79</v>
          </cell>
          <cell r="G4453">
            <v>0</v>
          </cell>
        </row>
        <row r="4454">
          <cell r="A4454" t="str">
            <v>94760</v>
          </cell>
          <cell r="B4454" t="str">
            <v>TE, CPVC, SOLDÁVEL, DN 54 MM, INSTALADO EM RESERVAÇÃO DE ÁGUA DE EDIFICAÇÃO QUE POSSUA RESERVATÓRIO DE FIBRA/FIBROCIMENTO  FORNECIMENTO E INSTALAÇÃO. AF_06/2016</v>
          </cell>
          <cell r="C4454" t="str">
            <v>UN</v>
          </cell>
          <cell r="D4454">
            <v>100.58</v>
          </cell>
          <cell r="E4454">
            <v>14.18</v>
          </cell>
          <cell r="F4454">
            <v>86.4</v>
          </cell>
          <cell r="G4454">
            <v>0</v>
          </cell>
        </row>
        <row r="4455">
          <cell r="A4455" t="str">
            <v>94761</v>
          </cell>
          <cell r="B4455" t="str">
            <v>TE, CPVC, SOLDÁVEL, DN 73 MM, INSTALADO EM RESERVAÇÃO DE ÁGUA DE EDIFICAÇÃO QUE POSSUA RESERVATÓRIO DE FIBRA/FIBROCIMENTO  FORNECIMENTO E INSTALAÇÃO. AF_06/2016</v>
          </cell>
          <cell r="C4455" t="str">
            <v>UN</v>
          </cell>
          <cell r="D4455">
            <v>209.87</v>
          </cell>
          <cell r="E4455">
            <v>14.17</v>
          </cell>
          <cell r="F4455">
            <v>195.7</v>
          </cell>
          <cell r="G4455">
            <v>0</v>
          </cell>
        </row>
        <row r="4456">
          <cell r="A4456" t="str">
            <v>94762</v>
          </cell>
          <cell r="B4456" t="str">
            <v>TE, CPVC, SOLDÁVEL, DN 89 MM, INSTALADO EM RESERVAÇÃO DE ÁGUA DE EDIFICAÇÃO QUE POSSUA RESERVATÓRIO DE FIBRA/FIBROCIMENTO  FORNECIMENTO E INSTALAÇÃO. AF_06/2016</v>
          </cell>
          <cell r="C4456" t="str">
            <v>UN</v>
          </cell>
          <cell r="D4456">
            <v>259.61</v>
          </cell>
          <cell r="E4456">
            <v>28.73</v>
          </cell>
          <cell r="F4456">
            <v>230.88</v>
          </cell>
          <cell r="G4456">
            <v>0</v>
          </cell>
        </row>
        <row r="4457">
          <cell r="A4457" t="str">
            <v>94763</v>
          </cell>
          <cell r="B4457" t="str">
            <v>TE, CPVC, SOLDÁVEL, DN 114 MM, INSTALADO EM RESERVAÇÃO DE ÁGUA DE EDIFICAÇÃO QUE POSSUA RESERVATÓRIO DE FIBRA/FIBROCIMENTO - FORNECIMENTO E INSTALAÇÃO. AF_06/2016</v>
          </cell>
          <cell r="C4457" t="str">
            <v>UN</v>
          </cell>
          <cell r="D4457">
            <v>314.69</v>
          </cell>
          <cell r="E4457">
            <v>28.73</v>
          </cell>
          <cell r="F4457">
            <v>285.95999999999998</v>
          </cell>
          <cell r="G4457">
            <v>0</v>
          </cell>
        </row>
        <row r="4458">
          <cell r="A4458" t="str">
            <v>94764</v>
          </cell>
          <cell r="B4458" t="str">
            <v>ADAPTADOR COM FLANGE E ANEL DE VEDAÇÃO, CPVC, ROSCÁVEL, DN 15 MM, INSTALADO EM RESERVAÇÃO DE ÁGUA DE EDIFICAÇÃO QUE POSSUA RESERVATÓRIO DE FIBRA/FIBROCIMENTO - FORNECIMENTO E INSTALAÇÃO. AF_06/2016</v>
          </cell>
          <cell r="C4458" t="str">
            <v>UN</v>
          </cell>
          <cell r="D4458">
            <v>37.090000000000003</v>
          </cell>
          <cell r="E4458">
            <v>6.37</v>
          </cell>
          <cell r="F4458">
            <v>30.72</v>
          </cell>
          <cell r="G4458">
            <v>0</v>
          </cell>
        </row>
        <row r="4459">
          <cell r="A4459" t="str">
            <v>94765</v>
          </cell>
          <cell r="B4459" t="str">
            <v>ADAPTADOR COM FLANGE E ANEL DE VEDAÇÃO, CPVC, ROSCÁVEL, DN 22 MM, INSTALADO EM RESERVAÇÃO DE ÁGUA DE EDIFICAÇÃO QUE POSSUA RESERVATÓRIO DE FIBRA/FIBROCIMENTO - FORNECIMENTO E INSTALAÇÃO. AF_06/2016</v>
          </cell>
          <cell r="C4459" t="str">
            <v>UN</v>
          </cell>
          <cell r="D4459">
            <v>40.22</v>
          </cell>
          <cell r="E4459">
            <v>6.37</v>
          </cell>
          <cell r="F4459">
            <v>33.85</v>
          </cell>
          <cell r="G4459">
            <v>0</v>
          </cell>
        </row>
        <row r="4460">
          <cell r="A4460" t="str">
            <v>94766</v>
          </cell>
          <cell r="B4460" t="str">
            <v>ADAPTADOR COM FLANGE E ANEL DE VEDAÇÃO, CPVC, ROSCÁVEL, DN 28 MM, INSTALADO EM RESERVAÇÃO DE ÁGUA DE EDIFICAÇÃO QUE POSSUA RESERVATÓRIO DE FIBRA/FIBROCIMENTO - FORNECIMENTO E INSTALAÇÃO. AF_06/2016</v>
          </cell>
          <cell r="C4460" t="str">
            <v>UN</v>
          </cell>
          <cell r="D4460">
            <v>44.37</v>
          </cell>
          <cell r="E4460">
            <v>6.37</v>
          </cell>
          <cell r="F4460">
            <v>38</v>
          </cell>
          <cell r="G4460">
            <v>0</v>
          </cell>
        </row>
        <row r="4461">
          <cell r="A4461" t="str">
            <v>94767</v>
          </cell>
          <cell r="B4461" t="str">
            <v>ADAPTADOR COM FLANGE E ANEL DE VEDAÇÃO, CPVC, ROSCÁVEL, DN 35 MM, INSTALADO EM RESERVAÇÃO DE ÁGUA DE EDIFICAÇÃO QUE POSSUA RESERVATÓRIO DE FIBRA/FIBROCIMENTO - FORNECIMENTO E INSTALAÇÃO. AF_06/2016</v>
          </cell>
          <cell r="C4461" t="str">
            <v>UN</v>
          </cell>
          <cell r="D4461">
            <v>65.430000000000007</v>
          </cell>
          <cell r="E4461">
            <v>6.36</v>
          </cell>
          <cell r="F4461">
            <v>59.07</v>
          </cell>
          <cell r="G4461">
            <v>0</v>
          </cell>
        </row>
        <row r="4462">
          <cell r="A4462" t="str">
            <v>94768</v>
          </cell>
          <cell r="B4462" t="str">
            <v>ADAPTADOR COM FLANGE E ANEL DE VEDAÇÃO, CPVC, ROSCÁVEL, DN 42 MM, INSTALADO EM RESERVAÇÃO DE ÁGUA DE EDIFICAÇÃO QUE POSSUA RESERVATÓRIO DE FIBRA/FIBROCIMENTO - FORNECIMENTO E INSTALAÇÃO. AF_06/2016</v>
          </cell>
          <cell r="C4462" t="str">
            <v>UN</v>
          </cell>
          <cell r="D4462">
            <v>73.61</v>
          </cell>
          <cell r="E4462">
            <v>6.36</v>
          </cell>
          <cell r="F4462">
            <v>67.25</v>
          </cell>
          <cell r="G4462">
            <v>0</v>
          </cell>
        </row>
        <row r="4463">
          <cell r="A4463" t="str">
            <v>94769</v>
          </cell>
          <cell r="B4463" t="str">
            <v>ADAPTADOR COM FLANGE E ANEL DE VEDAÇÃO, CPVC, ROSCÁVEL, DN 54 MM, INSTALADO EM RESERVAÇÃO DE ÁGUA DE EDIFICAÇÃO QUE POSSUA RESERVATÓRIO DE FIBRA/FIBROCIMENTO - FORNECIMENTO E INSTALAÇÃO. AF_06/2016</v>
          </cell>
          <cell r="C4463" t="str">
            <v>UN</v>
          </cell>
          <cell r="D4463">
            <v>101.07</v>
          </cell>
          <cell r="E4463">
            <v>8.48</v>
          </cell>
          <cell r="F4463">
            <v>92.59</v>
          </cell>
          <cell r="G4463">
            <v>0</v>
          </cell>
        </row>
        <row r="4464">
          <cell r="A4464" t="str">
            <v>94770</v>
          </cell>
          <cell r="B4464" t="str">
            <v>ADAPTADOR COM FLANGES LIVRES, CPVC, ROSCÁVEL, DN 15 MM, INSTALADO EM RESERVAÇÃO DE ÁGUA DE EDIFICAÇÃO QUE POSSUA RESERVATÓRIO DE FIBRA/FIBROCIMENTO - FORNECIMENTO E INSTALAÇÃO. AF_06/2016</v>
          </cell>
          <cell r="C4464" t="str">
            <v>UN</v>
          </cell>
          <cell r="D4464">
            <v>42.58</v>
          </cell>
          <cell r="E4464">
            <v>10.82</v>
          </cell>
          <cell r="F4464">
            <v>31.76</v>
          </cell>
          <cell r="G4464">
            <v>0</v>
          </cell>
        </row>
        <row r="4465">
          <cell r="A4465" t="str">
            <v>94771</v>
          </cell>
          <cell r="B4465" t="str">
            <v>ADAPTADOR COM FLANGES LIVRES, CPVC, ROSCÁVEL, DN 22 MM, INSTALADO EM RESERVAÇÃO DE ÁGUA DE EDIFICAÇÃO QUE POSSUA RESERVATÓRIO DE FIBRA/FIBROCIMENTO - FORNECIMENTO E INSTALAÇÃO. AF_06/2016</v>
          </cell>
          <cell r="C4465" t="str">
            <v>UN</v>
          </cell>
          <cell r="D4465">
            <v>45.71</v>
          </cell>
          <cell r="E4465">
            <v>10.82</v>
          </cell>
          <cell r="F4465">
            <v>34.89</v>
          </cell>
          <cell r="G4465">
            <v>0</v>
          </cell>
        </row>
        <row r="4466">
          <cell r="A4466" t="str">
            <v>94772</v>
          </cell>
          <cell r="B4466" t="str">
            <v>ADAPTADOR COM FLANGES LIVRES, CPVC, ROSCÁVEL, DN 28 MM, INSTALADO EM RESERVAÇÃO DE ÁGUA DE EDIFICAÇÃO QUE POSSUA RESERVATÓRIO DE FIBRA/FIBROCIMENTO - FORNECIMENTO E INSTALAÇÃO. AF_06/2016</v>
          </cell>
          <cell r="C4466" t="str">
            <v>UN</v>
          </cell>
          <cell r="D4466">
            <v>49.86</v>
          </cell>
          <cell r="E4466">
            <v>10.82</v>
          </cell>
          <cell r="F4466">
            <v>39.04</v>
          </cell>
          <cell r="G4466">
            <v>0</v>
          </cell>
        </row>
        <row r="4467">
          <cell r="A4467" t="str">
            <v>94773</v>
          </cell>
          <cell r="B4467" t="str">
            <v>ADAPTADOR COM FLANGES LIVRES, CPVC, ROSCÁVEL, DN 35 MM, INSTALADO EM RESERVAÇÃO DE ÁGUA DE EDIFICAÇÃO QUE POSSUA RESERVATÓRIO DE FIBRA/FIBROCIMENTO - FORNECIMENTO E INSTALAÇÃO. AF_06/2016</v>
          </cell>
          <cell r="C4467" t="str">
            <v>UN</v>
          </cell>
          <cell r="D4467">
            <v>70.92</v>
          </cell>
          <cell r="E4467">
            <v>10.82</v>
          </cell>
          <cell r="F4467">
            <v>60.1</v>
          </cell>
          <cell r="G4467">
            <v>0</v>
          </cell>
        </row>
        <row r="4468">
          <cell r="A4468" t="str">
            <v>94774</v>
          </cell>
          <cell r="B4468" t="str">
            <v>ADAPTADOR COM FLANGES LIVRES, CPVC, ROSCÁVEL, DN 42 MM, INSTALADO EM RESERVAÇÃO DE ÁGUA DE EDIFICAÇÃO QUE POSSUA RESERVATÓRIO DE FIBRA/FIBROCIMENTO - FORNECIMENTO E INSTALAÇÃO. AF_06/2016</v>
          </cell>
          <cell r="C4468" t="str">
            <v>UN</v>
          </cell>
          <cell r="D4468">
            <v>79.099999999999994</v>
          </cell>
          <cell r="E4468">
            <v>10.81</v>
          </cell>
          <cell r="F4468">
            <v>68.290000000000006</v>
          </cell>
          <cell r="G4468">
            <v>0</v>
          </cell>
        </row>
        <row r="4469">
          <cell r="A4469" t="str">
            <v>94775</v>
          </cell>
          <cell r="B4469" t="str">
            <v>ADAPTADOR COM FLANGES LIVRES, CPVC, ROSCÁVEL, DN 54 MM, INSTALADO EM RESERVAÇÃO DE ÁGUA DE EDIFICAÇÃO QUE POSSUA RESERVATÓRIO DE FIBRA/FIBROCIMENTO - FORNECIMENTO E INSTALAÇÃO. AF_06/2016</v>
          </cell>
          <cell r="C4469" t="str">
            <v>UN</v>
          </cell>
          <cell r="D4469">
            <v>108.36</v>
          </cell>
          <cell r="E4469">
            <v>14.41</v>
          </cell>
          <cell r="F4469">
            <v>93.95</v>
          </cell>
          <cell r="G4469">
            <v>0</v>
          </cell>
        </row>
        <row r="4470">
          <cell r="A4470" t="str">
            <v>94783</v>
          </cell>
          <cell r="B4470" t="str">
            <v>ADAPTADOR COM FLANGE E ANEL DE VEDAÇÃO, PVC, SOLDÁVEL, DN  20 MM X 1/2 , INSTALADO EM RESERVAÇÃO DE ÁGUA DE EDIFICAÇÃO QUE POSSUA RESERVATÓRIO DE FIBRA/FIBROCIMENTO   FORNECIMENTO E INSTALAÇÃO. AF_06/2016</v>
          </cell>
          <cell r="C4470" t="str">
            <v>UN</v>
          </cell>
          <cell r="D4470">
            <v>21.78</v>
          </cell>
          <cell r="E4470">
            <v>5.66</v>
          </cell>
          <cell r="F4470">
            <v>16.12</v>
          </cell>
          <cell r="G4470">
            <v>0</v>
          </cell>
        </row>
        <row r="4471">
          <cell r="A4471" t="str">
            <v>94785</v>
          </cell>
          <cell r="B4471" t="str">
            <v>ADAPTADOR COM FLANGES LIVRES, PVC, SOLDÁVEL LONGO, DN 32 MM X 1 , INSTALADO EM RESERVAÇÃO DE ÁGUA DE EDIFICAÇÃO QUE POSSUA RESERVATÓRIO DE FIBRA/FIBROCIMENTO   FORNECIMENTO E INSTALAÇÃO. AF_06/2016</v>
          </cell>
          <cell r="C4471" t="str">
            <v>UN</v>
          </cell>
          <cell r="D4471">
            <v>26.14</v>
          </cell>
          <cell r="E4471">
            <v>9.6300000000000008</v>
          </cell>
          <cell r="F4471">
            <v>16.510000000000002</v>
          </cell>
          <cell r="G4471">
            <v>0</v>
          </cell>
        </row>
        <row r="4472">
          <cell r="A4472" t="str">
            <v>94789</v>
          </cell>
          <cell r="B4472" t="str">
            <v>ADAPTADOR COM FLANGES LIVRES, PVC, SOLDÁVEL LONGO, DN 75 MM X 2 1/2 , INSTALADO EM RESERVAÇÃO DE ÁGUA DE EDIFICAÇÃO QUE POSSUA RESERVATÓRIO DE FIBRA/FIBROCIMENTO   FORNECIMENTO E INSTALAÇÃO. AF_06/2016</v>
          </cell>
          <cell r="C4472" t="str">
            <v>UN</v>
          </cell>
          <cell r="D4472">
            <v>253.07</v>
          </cell>
          <cell r="E4472">
            <v>12.8</v>
          </cell>
          <cell r="F4472">
            <v>240.27</v>
          </cell>
          <cell r="G4472">
            <v>0</v>
          </cell>
        </row>
        <row r="4473">
          <cell r="A4473" t="str">
            <v>94790</v>
          </cell>
          <cell r="B4473" t="str">
            <v>ADAPTADOR COM FLANGES LIVRES, PVC, SOLDÁVEL LONGO, DN 85 MM X 3 , INSTALADO EM RESERVAÇÃO DE ÁGUA DE EDIFICAÇÃO QUE POSSUA RESERVATÓRIO DE FIBRA/FIBROCIMENTO   FORNECIMENTO E INSTALAÇÃO. AF_06/2016</v>
          </cell>
          <cell r="C4473" t="str">
            <v>UN</v>
          </cell>
          <cell r="D4473">
            <v>348.14</v>
          </cell>
          <cell r="E4473">
            <v>12.8</v>
          </cell>
          <cell r="F4473">
            <v>335.34</v>
          </cell>
          <cell r="G4473">
            <v>0</v>
          </cell>
        </row>
        <row r="4474">
          <cell r="A4474" t="str">
            <v>94791</v>
          </cell>
          <cell r="B4474" t="str">
            <v>ADAPTADOR COM FLANGES LIVRES, PVC, SOLDÁVEL LONGO, DN 110 MM X 4 , INSTALADO EM RESERVAÇÃO DE ÁGUA DE EDIFICAÇÃO QUE POSSUA RESERVATÓRIO DE FIBRA/FIBROCIMENTO   FORNECIMENTO E INSTALAÇÃO. AF_06/2016</v>
          </cell>
          <cell r="C4474" t="str">
            <v>UN</v>
          </cell>
          <cell r="D4474">
            <v>458.32</v>
          </cell>
          <cell r="E4474">
            <v>12.8</v>
          </cell>
          <cell r="F4474">
            <v>445.52</v>
          </cell>
          <cell r="G4474">
            <v>0</v>
          </cell>
        </row>
        <row r="4475">
          <cell r="A4475" t="str">
            <v>94863</v>
          </cell>
          <cell r="B4475" t="str">
            <v>LUVA, CPVC, SOLDÁVEL, DN 73 MM, INSTALADO EM RESERVAÇÃO DE ÁGUA DE EDIFICAÇÃO QUE POSSUA RESERVATÓRIO DE FIBRA/FIBROCIMENTO  FORNECIMENTO E INSTALAÇÃO. AF_06/2016</v>
          </cell>
          <cell r="C4475" t="str">
            <v>UN</v>
          </cell>
          <cell r="D4475">
            <v>150.21</v>
          </cell>
          <cell r="E4475">
            <v>7.1</v>
          </cell>
          <cell r="F4475">
            <v>143.11000000000001</v>
          </cell>
          <cell r="G4475">
            <v>0</v>
          </cell>
        </row>
        <row r="4476">
          <cell r="A4476" t="str">
            <v>95237</v>
          </cell>
          <cell r="B4476" t="str">
            <v>LUVA COM BUCHA DE LATÃO, PVC, SOLDÁVEL, DN 32MM X 1 , INSTALADO EM RAMAL DE DISTRIBUIÇÃO DE ÁGUA   FORNECIMENTO E INSTALAÇÃO. AF_06/2022</v>
          </cell>
          <cell r="C4476" t="str">
            <v>UN</v>
          </cell>
          <cell r="D4476">
            <v>26.11</v>
          </cell>
          <cell r="E4476">
            <v>4.13</v>
          </cell>
          <cell r="F4476">
            <v>21.98</v>
          </cell>
          <cell r="G4476">
            <v>0</v>
          </cell>
        </row>
        <row r="4477">
          <cell r="A4477" t="str">
            <v>95693</v>
          </cell>
          <cell r="B4477" t="str">
            <v>LUVA SIMPLES, PVC, SÉRIE NORMAL, ESGOTO PREDIAL, DN 150 MM, JUNTA ELÁSTICA, FORNECIDO E INSTALADO EM SUBCOLETOR AÉREO DE ESGOTO SANITÁRIO. AF_08/2022</v>
          </cell>
          <cell r="C4477" t="str">
            <v>UN</v>
          </cell>
          <cell r="D4477">
            <v>56.49</v>
          </cell>
          <cell r="E4477">
            <v>10</v>
          </cell>
          <cell r="F4477">
            <v>46.49</v>
          </cell>
          <cell r="G4477">
            <v>0</v>
          </cell>
        </row>
        <row r="4478">
          <cell r="A4478" t="str">
            <v>95694</v>
          </cell>
          <cell r="B4478" t="str">
            <v>CURVA 90 GRAUS, PVC, SERIE R, ÁGUA PLUVIAL, DN 100 MM, JUNTA ELÁSTICA, FORNECIDO E INSTALADO EM RAMAL DE ENCAMINHAMENTO. AF_06/2022</v>
          </cell>
          <cell r="C4478" t="str">
            <v>UN</v>
          </cell>
          <cell r="D4478">
            <v>58.29</v>
          </cell>
          <cell r="E4478">
            <v>5.35</v>
          </cell>
          <cell r="F4478">
            <v>52.94</v>
          </cell>
          <cell r="G4478">
            <v>0</v>
          </cell>
        </row>
        <row r="4479">
          <cell r="A4479" t="str">
            <v>95695</v>
          </cell>
          <cell r="B4479" t="str">
            <v>CURVA 90 GRAUS, PVC, SERIE R, ÁGUA PLUVIAL, DN 100 MM, JUNTA ELÁSTICA, FORNECIDO E INSTALADO EM CONDUTORES VERTICAIS DE ÁGUAS PLUVIAIS. AF_06/2022</v>
          </cell>
          <cell r="C4479" t="str">
            <v>UN</v>
          </cell>
          <cell r="D4479">
            <v>65.69</v>
          </cell>
          <cell r="E4479">
            <v>11.36</v>
          </cell>
          <cell r="F4479">
            <v>54.33</v>
          </cell>
          <cell r="G4479">
            <v>0</v>
          </cell>
        </row>
        <row r="4480">
          <cell r="A4480" t="str">
            <v>95696</v>
          </cell>
          <cell r="B4480" t="str">
            <v>SPRINKLER TIPO PENDENTE, 68 °C, UNIÃO POR ROSCA DN 15 (1/2") - FORNECIMENTO E INSTALAÇÃO. AF_10/2020</v>
          </cell>
          <cell r="C4480" t="str">
            <v>UN</v>
          </cell>
          <cell r="D4480">
            <v>38.54</v>
          </cell>
          <cell r="E4480">
            <v>2.89</v>
          </cell>
          <cell r="F4480">
            <v>35.65</v>
          </cell>
          <cell r="G4480">
            <v>0</v>
          </cell>
        </row>
        <row r="4481">
          <cell r="A4481" t="str">
            <v>96637</v>
          </cell>
          <cell r="B4481" t="str">
            <v>JOELHO 90 GRAUS, PPR, DN 25 MM, CLASSE PN 25, INSTALADO EM RAMAL OU SUB-RAMAL DE ÁGUA   FORNECIMENTO E INSTALAÇÃO. AF_08/2022</v>
          </cell>
          <cell r="C4481" t="str">
            <v>UN</v>
          </cell>
          <cell r="D4481">
            <v>15.87</v>
          </cell>
          <cell r="E4481">
            <v>10.88</v>
          </cell>
          <cell r="F4481">
            <v>4.8600000000000003</v>
          </cell>
          <cell r="G4481">
            <v>0.03</v>
          </cell>
        </row>
        <row r="4482">
          <cell r="A4482" t="str">
            <v>96638</v>
          </cell>
          <cell r="B4482" t="str">
            <v>JOELHO 45 GRAUS, PPR, DN 25 MM, CLASSE PN 25, INSTALADO EM RAMAL OU SUB-RAMAL DE ÁGUA   FORNECIMENTO E INSTALAÇÃO. AF_08/2022</v>
          </cell>
          <cell r="C4482" t="str">
            <v>UN</v>
          </cell>
          <cell r="D4482">
            <v>16.239999999999998</v>
          </cell>
          <cell r="E4482">
            <v>10.88</v>
          </cell>
          <cell r="F4482">
            <v>5.23</v>
          </cell>
          <cell r="G4482">
            <v>0.03</v>
          </cell>
        </row>
        <row r="4483">
          <cell r="A4483" t="str">
            <v>96639</v>
          </cell>
          <cell r="B4483" t="str">
            <v>LUVA, PPR, DN 25 MM, CLASSE PN 25, INSTALADO EM RAMAL OU SUB-RAMAL DE ÁGUA   FORNECIMENTO E INSTALAÇÃO. AF_08/2022</v>
          </cell>
          <cell r="C4483" t="str">
            <v>UN</v>
          </cell>
          <cell r="D4483">
            <v>11.04</v>
          </cell>
          <cell r="E4483">
            <v>7.28</v>
          </cell>
          <cell r="F4483">
            <v>3.7</v>
          </cell>
          <cell r="G4483">
            <v>0</v>
          </cell>
        </row>
        <row r="4484">
          <cell r="A4484" t="str">
            <v>96640</v>
          </cell>
          <cell r="B4484" t="str">
            <v>CONECTOR MACHO, PPR, 25 X 1/2  , CLASSE PN 25, INSTALADO EM RAMAL OU SUB-RAMAL DE ÁGUA   FORNECIMENTO E INSTALAÇÃO. AF_08/2022</v>
          </cell>
          <cell r="C4484" t="str">
            <v>UN</v>
          </cell>
          <cell r="D4484">
            <v>24.59</v>
          </cell>
          <cell r="E4484">
            <v>5.14</v>
          </cell>
          <cell r="F4484">
            <v>19.41</v>
          </cell>
          <cell r="G4484">
            <v>0</v>
          </cell>
        </row>
        <row r="4485">
          <cell r="A4485" t="str">
            <v>96641</v>
          </cell>
          <cell r="B4485" t="str">
            <v>CONECTOR FÊMEA, PPR, 25 X 1/2  , CLASSE PN 25, INSTALADO EM RAMAL OU SUB-RAMAL DE ÁGUA   FORNECIMENTO E INSTALAÇÃO. AF_08/2022</v>
          </cell>
          <cell r="C4485" t="str">
            <v>UN</v>
          </cell>
          <cell r="D4485">
            <v>16.57</v>
          </cell>
          <cell r="E4485">
            <v>5.15</v>
          </cell>
          <cell r="F4485">
            <v>11.38</v>
          </cell>
          <cell r="G4485">
            <v>0</v>
          </cell>
        </row>
        <row r="4486">
          <cell r="A4486" t="str">
            <v>96642</v>
          </cell>
          <cell r="B4486" t="str">
            <v>TÊ NORMAL, PPR, DN 25 MM, CLASSE PN 25, INSTALADO EM RAMAL OU SUB-RAMAL DE ÁGUA   FORNECIMENTO E INSTALAÇÃO. AF_08/2022</v>
          </cell>
          <cell r="C4486" t="str">
            <v>UN</v>
          </cell>
          <cell r="D4486">
            <v>20.93</v>
          </cell>
          <cell r="E4486">
            <v>14.5</v>
          </cell>
          <cell r="F4486">
            <v>6.27</v>
          </cell>
          <cell r="G4486">
            <v>0.03</v>
          </cell>
        </row>
        <row r="4487">
          <cell r="A4487" t="str">
            <v>96643</v>
          </cell>
          <cell r="B4487" t="str">
            <v>TÊ MISTURADOR, PPR, 25 X 3/4   , CLASSE PN 25, INSTALADO EM RAMAL OU SUB-RAMAL DE ÁGUA   FORNECIMENTO E INSTALAÇÃO. AF_08/2022</v>
          </cell>
          <cell r="C4487" t="str">
            <v>UN</v>
          </cell>
          <cell r="D4487">
            <v>43.23</v>
          </cell>
          <cell r="E4487">
            <v>10.27</v>
          </cell>
          <cell r="F4487">
            <v>32.840000000000003</v>
          </cell>
          <cell r="G4487">
            <v>0.03</v>
          </cell>
        </row>
        <row r="4488">
          <cell r="A4488" t="str">
            <v>96650</v>
          </cell>
          <cell r="B4488" t="str">
            <v>JOELHO 90 GRAUS, PPR, DN 25 MM, CLASSE PN 25, INSTALADO EM RAMAL DE DISTRIBUIÇÃO   FORNECIMENTO E INSTALAÇÃO. AF_08/2022</v>
          </cell>
          <cell r="C4488" t="str">
            <v>UN</v>
          </cell>
          <cell r="D4488">
            <v>8.81</v>
          </cell>
          <cell r="E4488">
            <v>5.22</v>
          </cell>
          <cell r="F4488">
            <v>3.55</v>
          </cell>
          <cell r="G4488">
            <v>0</v>
          </cell>
        </row>
        <row r="4489">
          <cell r="A4489" t="str">
            <v>96651</v>
          </cell>
          <cell r="B4489" t="str">
            <v>JOELHO 45 GRAUS, PPR, DN 25 MM, CLASSE PN 25, INSTALADO EM RAMAL DE DISTRIBUIÇÃO DE ÁGUA   FORNECIMENTO E INSTALAÇÃO. AF_08/2022</v>
          </cell>
          <cell r="C4489" t="str">
            <v>UN</v>
          </cell>
          <cell r="D4489">
            <v>9.18</v>
          </cell>
          <cell r="E4489">
            <v>5.22</v>
          </cell>
          <cell r="F4489">
            <v>3.92</v>
          </cell>
          <cell r="G4489">
            <v>0</v>
          </cell>
        </row>
        <row r="4490">
          <cell r="A4490" t="str">
            <v>96652</v>
          </cell>
          <cell r="B4490" t="str">
            <v>JOELHO 90 GRAUS, PPR, DN 32 MM, CLASSE PN 25, INSTALADO EM RAMAL DE DISTRIBUIÇÃO - FORNECIMENTO E INSTALAÇÃO. AF_08/2022</v>
          </cell>
          <cell r="C4490" t="str">
            <v>UN</v>
          </cell>
          <cell r="D4490">
            <v>10.39</v>
          </cell>
          <cell r="E4490">
            <v>5.46</v>
          </cell>
          <cell r="F4490">
            <v>4.88</v>
          </cell>
          <cell r="G4490">
            <v>0</v>
          </cell>
        </row>
        <row r="4491">
          <cell r="A4491" t="str">
            <v>96653</v>
          </cell>
          <cell r="B4491" t="str">
            <v>JOELHO 45 GRAUS, PPR, DN 32 MM, CLASSE PN 25, INSTALADO EM RAMAL DE DISTRIBUIÇÃO DE ÁGUA - FORNECIMENTO E INSTALAÇÃO. AF_08/2022</v>
          </cell>
          <cell r="C4491" t="str">
            <v>UN</v>
          </cell>
          <cell r="D4491">
            <v>13.51</v>
          </cell>
          <cell r="E4491">
            <v>5.44</v>
          </cell>
          <cell r="F4491">
            <v>8.02</v>
          </cell>
          <cell r="G4491">
            <v>0</v>
          </cell>
        </row>
        <row r="4492">
          <cell r="A4492" t="str">
            <v>96654</v>
          </cell>
          <cell r="B4492" t="str">
            <v>JOELHO 90 GRAUS, PPR, DN 40 MM, CLASSE PN 25, INSTALADO EM RAMAL DE DISTRIBUIÇÃO - FORNECIMENTO E INSTALAÇÃO. AF_08/2022</v>
          </cell>
          <cell r="C4492" t="str">
            <v>UN</v>
          </cell>
          <cell r="D4492">
            <v>15.34</v>
          </cell>
          <cell r="E4492">
            <v>5.76</v>
          </cell>
          <cell r="F4492">
            <v>9.5299999999999994</v>
          </cell>
          <cell r="G4492">
            <v>0</v>
          </cell>
        </row>
        <row r="4493">
          <cell r="A4493" t="str">
            <v>96655</v>
          </cell>
          <cell r="B4493" t="str">
            <v>JOELHO 45 GRAUS, PPR, DN 40 MM, CLASSE PN 25, INSTALADO EM RAMAL DE DISTRIBUIÇÃO DE ÁGUA - FORNECIMENTO E INSTALAÇÃO. AF_08/2022</v>
          </cell>
          <cell r="C4493" t="str">
            <v>UN</v>
          </cell>
          <cell r="D4493">
            <v>20.41</v>
          </cell>
          <cell r="E4493">
            <v>5.75</v>
          </cell>
          <cell r="F4493">
            <v>14.61</v>
          </cell>
          <cell r="G4493">
            <v>0</v>
          </cell>
        </row>
        <row r="4494">
          <cell r="A4494" t="str">
            <v>96656</v>
          </cell>
          <cell r="B4494" t="str">
            <v>LUVA, PPR, DN 25 MM, CLASSE PN 25, INSTALADO EM RAMAL DE DISTRIBUIÇÃO DE ÁGUA   FORNECIMENTO E INSTALAÇÃO. AF_08/2022</v>
          </cell>
          <cell r="C4494" t="str">
            <v>UN</v>
          </cell>
          <cell r="D4494">
            <v>6.33</v>
          </cell>
          <cell r="E4494">
            <v>3.48</v>
          </cell>
          <cell r="F4494">
            <v>2.82</v>
          </cell>
          <cell r="G4494">
            <v>0</v>
          </cell>
        </row>
        <row r="4495">
          <cell r="A4495" t="str">
            <v>96657</v>
          </cell>
          <cell r="B4495" t="str">
            <v>CONECTOR MACHO, PPR, 25 X 1/2, CLASSE PN 25, INSTALADO EM RAMAL DE DISTRIBUIÇÃO DE ÁGUA   FORNECIMENTO E INSTALAÇÃO. AF_08/2022</v>
          </cell>
          <cell r="C4495" t="str">
            <v>UN</v>
          </cell>
          <cell r="D4495">
            <v>22.49</v>
          </cell>
          <cell r="E4495">
            <v>3.44</v>
          </cell>
          <cell r="F4495">
            <v>19.02</v>
          </cell>
          <cell r="G4495">
            <v>0</v>
          </cell>
        </row>
        <row r="4496">
          <cell r="A4496" t="str">
            <v>96658</v>
          </cell>
          <cell r="B4496" t="str">
            <v>CONECTOR FÊMEA, PPR, 25 X 1/2  , CLASSE PN 25, INSTALADO EM RAMAL DE DISTRIBUIÇÃO DE ÁGUA   FORNECIMENTO E INSTALAÇÃO. AF_08/2022</v>
          </cell>
          <cell r="C4496" t="str">
            <v>UN</v>
          </cell>
          <cell r="D4496">
            <v>14.47</v>
          </cell>
          <cell r="E4496">
            <v>3.44</v>
          </cell>
          <cell r="F4496">
            <v>11</v>
          </cell>
          <cell r="G4496">
            <v>0</v>
          </cell>
        </row>
        <row r="4497">
          <cell r="A4497" t="str">
            <v>96659</v>
          </cell>
          <cell r="B4497" t="str">
            <v>LUVA, PPR, DN 32 MM, CLASSE PN 25, INSTALADO EM RAMAL DE DISTRIBUIÇÃO DE ÁGUA   FORNECIMENTO E INSTALAÇÃO. AF_08/2022</v>
          </cell>
          <cell r="C4497" t="str">
            <v>UN</v>
          </cell>
          <cell r="D4497">
            <v>8.17</v>
          </cell>
          <cell r="E4497">
            <v>3.65</v>
          </cell>
          <cell r="F4497">
            <v>4.49</v>
          </cell>
          <cell r="G4497">
            <v>0</v>
          </cell>
        </row>
        <row r="4498">
          <cell r="A4498" t="str">
            <v>96660</v>
          </cell>
          <cell r="B4498" t="str">
            <v>CONECTOR MACHO, PPR, 32 X 3/4, CLASSE PN 25, INSTALADO EM RAMAL DE DISTRIBUIÇÃO DE ÁGUA   FORNECIMENTO E INSTALAÇÃO. AF_08/2022</v>
          </cell>
          <cell r="C4498" t="str">
            <v>UN</v>
          </cell>
          <cell r="D4498">
            <v>30.44</v>
          </cell>
          <cell r="E4498">
            <v>3.52</v>
          </cell>
          <cell r="F4498">
            <v>26.89</v>
          </cell>
          <cell r="G4498">
            <v>0</v>
          </cell>
        </row>
        <row r="4499">
          <cell r="A4499" t="str">
            <v>96661</v>
          </cell>
          <cell r="B4499" t="str">
            <v>CONECTOR FÊMEA, PPR, 32 X 3/4, CLASSE PN 25, INSTALADO EM RAMAL DE DISTRIBUIÇÃO DE ÁGUA   FORNECIMENTO E INSTALAÇÃO. AF_08/2022</v>
          </cell>
          <cell r="C4499" t="str">
            <v>UN</v>
          </cell>
          <cell r="D4499">
            <v>30.16</v>
          </cell>
          <cell r="E4499">
            <v>3.52</v>
          </cell>
          <cell r="F4499">
            <v>26.61</v>
          </cell>
          <cell r="G4499">
            <v>0</v>
          </cell>
        </row>
        <row r="4500">
          <cell r="A4500" t="str">
            <v>96662</v>
          </cell>
          <cell r="B4500" t="str">
            <v>BUCHA DE REDUÇÃO, PPR, 32 X 25, CLASSE PN 25, INSTALADO EM RAMAL DE DISTRIBUIÇÃO DE ÁGUA   FORNECIMENTO E INSTALAÇÃO. AF_08/2022</v>
          </cell>
          <cell r="C4500" t="str">
            <v>UN</v>
          </cell>
          <cell r="D4500">
            <v>9.0500000000000007</v>
          </cell>
          <cell r="E4500">
            <v>3.55</v>
          </cell>
          <cell r="F4500">
            <v>5.47</v>
          </cell>
          <cell r="G4500">
            <v>0</v>
          </cell>
        </row>
        <row r="4501">
          <cell r="A4501" t="str">
            <v>96663</v>
          </cell>
          <cell r="B4501" t="str">
            <v>LUVA, PPR, DN 40 MM, CLASSE PN 25, INSTALADO EM RAMAL DE DISTRIBUIÇÃO DE ÁGUA   FORNECIMENTO E INSTALAÇÃO. AF_08/2022</v>
          </cell>
          <cell r="C4501" t="str">
            <v>UN</v>
          </cell>
          <cell r="D4501">
            <v>15.18</v>
          </cell>
          <cell r="E4501">
            <v>3.83</v>
          </cell>
          <cell r="F4501">
            <v>11.32</v>
          </cell>
          <cell r="G4501">
            <v>0</v>
          </cell>
        </row>
        <row r="4502">
          <cell r="A4502" t="str">
            <v>96664</v>
          </cell>
          <cell r="B4502" t="str">
            <v>BUCHA DE REDUÇÃO, PPR, 40 X 25, CLASSE PN 25, INSTALADO EM RAMAL DE DISTRIBUIÇÃO DE ÁGUA   FORNECIMENTO E INSTALAÇÃO. AF_08/2022</v>
          </cell>
          <cell r="C4502" t="str">
            <v>UN</v>
          </cell>
          <cell r="D4502">
            <v>16.64</v>
          </cell>
          <cell r="E4502">
            <v>3.64</v>
          </cell>
          <cell r="F4502">
            <v>12.97</v>
          </cell>
          <cell r="G4502">
            <v>0</v>
          </cell>
        </row>
        <row r="4503">
          <cell r="A4503" t="str">
            <v>96665</v>
          </cell>
          <cell r="B4503" t="str">
            <v>TÊ NORMAL, PPR, DN 25 MM, CLASSE PN 25, INSTALADO EM RAMAL DE DISTRIBUIÇÃO DE ÁGUA   FORNECIMENTO E INSTALAÇÃO. AF_08/2022</v>
          </cell>
          <cell r="C4503" t="str">
            <v>UN</v>
          </cell>
          <cell r="D4503">
            <v>11.5</v>
          </cell>
          <cell r="E4503">
            <v>6.92</v>
          </cell>
          <cell r="F4503">
            <v>4.5199999999999996</v>
          </cell>
          <cell r="G4503">
            <v>0</v>
          </cell>
        </row>
        <row r="4504">
          <cell r="A4504" t="str">
            <v>96666</v>
          </cell>
          <cell r="B4504" t="str">
            <v>TÊ NORMAL, PPR, DN 32 MM, CLASSE PN 25, INSTALADO EM RAMAL DE DISTRIBUIÇÃO DE ÁGUA   FORNECIMENTO E INSTALAÇÃO. AF_08/2022</v>
          </cell>
          <cell r="C4504" t="str">
            <v>UN</v>
          </cell>
          <cell r="D4504">
            <v>16.3</v>
          </cell>
          <cell r="E4504">
            <v>7.28</v>
          </cell>
          <cell r="F4504">
            <v>8.9600000000000009</v>
          </cell>
          <cell r="G4504">
            <v>0</v>
          </cell>
        </row>
        <row r="4505">
          <cell r="A4505" t="str">
            <v>96667</v>
          </cell>
          <cell r="B4505" t="str">
            <v>TÊ NORMAL, PPR, DN 40 MM, CLASSE PN 25, INSTALADO EM RAMAL DE DISTRIBUIÇÃO DE ÁGUA   FORNECIMENTO E INSTALAÇÃO. AF_08/2022</v>
          </cell>
          <cell r="C4505" t="str">
            <v>UN</v>
          </cell>
          <cell r="D4505">
            <v>22.8</v>
          </cell>
          <cell r="E4505">
            <v>7.67</v>
          </cell>
          <cell r="F4505">
            <v>15.05</v>
          </cell>
          <cell r="G4505">
            <v>0.01</v>
          </cell>
        </row>
        <row r="4506">
          <cell r="A4506" t="str">
            <v>96684</v>
          </cell>
          <cell r="B4506" t="str">
            <v>JOELHO 90 GRAUS, PPR, DN 25 MM, CLASSE PN 25, INSTALADO EM PRUMADA DE ÁGUA   FORNECIMENTO E INSTALAÇÃO . AF_08/2022</v>
          </cell>
          <cell r="C4506" t="str">
            <v>UN</v>
          </cell>
          <cell r="D4506">
            <v>11.36</v>
          </cell>
          <cell r="E4506">
            <v>7.28</v>
          </cell>
          <cell r="F4506">
            <v>4.0199999999999996</v>
          </cell>
          <cell r="G4506">
            <v>0</v>
          </cell>
        </row>
        <row r="4507">
          <cell r="A4507" t="str">
            <v>96685</v>
          </cell>
          <cell r="B4507" t="str">
            <v>JOELHO 45 GRAUS, PPR, DN 25 MM, CLASSE PN 25, INSTALADO EM PRUMADA DE ÁGUA   FORNECIMENTO E INSTALAÇÃO . AF_08/2022</v>
          </cell>
          <cell r="C4507" t="str">
            <v>UN</v>
          </cell>
          <cell r="D4507">
            <v>11.73</v>
          </cell>
          <cell r="E4507">
            <v>7.27</v>
          </cell>
          <cell r="F4507">
            <v>4.4000000000000004</v>
          </cell>
          <cell r="G4507">
            <v>0</v>
          </cell>
        </row>
        <row r="4508">
          <cell r="A4508" t="str">
            <v>96686</v>
          </cell>
          <cell r="B4508" t="str">
            <v>JOELHO 90 GRAUS, PPR, DN 32 MM, CLASSE PN 25, INSTALADO EM PRUMADA DE ÁGUA   FORNECIMENTO E INSTALAÇÃO . AF_08/2022</v>
          </cell>
          <cell r="C4508" t="str">
            <v>UN</v>
          </cell>
          <cell r="D4508">
            <v>14.58</v>
          </cell>
          <cell r="E4508">
            <v>8.83</v>
          </cell>
          <cell r="F4508">
            <v>5.65</v>
          </cell>
          <cell r="G4508">
            <v>0.02</v>
          </cell>
        </row>
        <row r="4509">
          <cell r="A4509" t="str">
            <v>96687</v>
          </cell>
          <cell r="B4509" t="str">
            <v>JOELHO 45 GRAUS, PPR, DN 32 MM, CLASSE PN 25, INSTALADO EM PRUMADA DE ÁGUA   FORNECIMENTO E INSTALAÇÃO . AF_08/2022</v>
          </cell>
          <cell r="C4509" t="str">
            <v>UN</v>
          </cell>
          <cell r="D4509">
            <v>17.7</v>
          </cell>
          <cell r="E4509">
            <v>8.83</v>
          </cell>
          <cell r="F4509">
            <v>8.77</v>
          </cell>
          <cell r="G4509">
            <v>0.02</v>
          </cell>
        </row>
        <row r="4510">
          <cell r="A4510" t="str">
            <v>96688</v>
          </cell>
          <cell r="B4510" t="str">
            <v>JOELHO 90 GRAUS, PPR, DN 40 MM, CLASSE PN 25, INSTALADO EM PRUMADA DE ÁGUA   FORNECIMENTO E INSTALAÇÃO . AF_08/2022</v>
          </cell>
          <cell r="C4510" t="str">
            <v>UN</v>
          </cell>
          <cell r="D4510">
            <v>21.39</v>
          </cell>
          <cell r="E4510">
            <v>10.61</v>
          </cell>
          <cell r="F4510">
            <v>10.66</v>
          </cell>
          <cell r="G4510">
            <v>0.03</v>
          </cell>
        </row>
        <row r="4511">
          <cell r="A4511" t="str">
            <v>96689</v>
          </cell>
          <cell r="B4511" t="str">
            <v>JOELHO 45 GRAUS, PPR, DN 40 MM, CLASSE PN 25, INSTALADO EM PRUMADA DE ÁGUA   FORNECIMENTO E INSTALAÇÃO . AF_08/2022</v>
          </cell>
          <cell r="C4511" t="str">
            <v>UN</v>
          </cell>
          <cell r="D4511">
            <v>26.46</v>
          </cell>
          <cell r="E4511">
            <v>10.6</v>
          </cell>
          <cell r="F4511">
            <v>15.74</v>
          </cell>
          <cell r="G4511">
            <v>0.03</v>
          </cell>
        </row>
        <row r="4512">
          <cell r="A4512" t="str">
            <v>96690</v>
          </cell>
          <cell r="B4512" t="str">
            <v>JOELHO 90 GRAUS, PPR, DN 50 MM, CLASSE PN 25, INSTALADO EM PRUMADA DE ÁGUA   FORNECIMENTO E INSTALAÇÃO . AF_08/2022</v>
          </cell>
          <cell r="C4512" t="str">
            <v>UN</v>
          </cell>
          <cell r="D4512">
            <v>29.61</v>
          </cell>
          <cell r="E4512">
            <v>12.87</v>
          </cell>
          <cell r="F4512">
            <v>16.59</v>
          </cell>
          <cell r="G4512">
            <v>0.03</v>
          </cell>
        </row>
        <row r="4513">
          <cell r="A4513" t="str">
            <v>96691</v>
          </cell>
          <cell r="B4513" t="str">
            <v>JOELHO 45 GRAUS, PPR, DN 50 MM, CLASSE PN 25, INSTALADO EM PRUMADA DE ÁGUA   FORNECIMENTO E INSTALAÇÃO . AF_08/2022</v>
          </cell>
          <cell r="C4513" t="str">
            <v>UN</v>
          </cell>
          <cell r="D4513">
            <v>37.64</v>
          </cell>
          <cell r="E4513">
            <v>12.87</v>
          </cell>
          <cell r="F4513">
            <v>24.62</v>
          </cell>
          <cell r="G4513">
            <v>0.03</v>
          </cell>
        </row>
        <row r="4514">
          <cell r="A4514" t="str">
            <v>96692</v>
          </cell>
          <cell r="B4514" t="str">
            <v>JOELHO 90 GRAUS, PPR, DN 63 MM, CLASSE PN 25, INSTALADO EM PRUMADA DE ÁGUA   FORNECIMENTO E INSTALAÇÃO . AF_08/2022</v>
          </cell>
          <cell r="C4514" t="str">
            <v>UN</v>
          </cell>
          <cell r="D4514">
            <v>41.73</v>
          </cell>
          <cell r="E4514">
            <v>15.81</v>
          </cell>
          <cell r="F4514">
            <v>25.74</v>
          </cell>
          <cell r="G4514">
            <v>0.04</v>
          </cell>
        </row>
        <row r="4515">
          <cell r="A4515" t="str">
            <v>96693</v>
          </cell>
          <cell r="B4515" t="str">
            <v>JOELHO 45 GRAUS, PPR, DN 63 MM, CLASSE PN 25, INSTALADO EM PRUMADA DE ÁGUA   FORNECIMENTO E INSTALAÇÃO . AF_08/2022</v>
          </cell>
          <cell r="C4515" t="str">
            <v>UN</v>
          </cell>
          <cell r="D4515">
            <v>56.06</v>
          </cell>
          <cell r="E4515">
            <v>15.8</v>
          </cell>
          <cell r="F4515">
            <v>40.08</v>
          </cell>
          <cell r="G4515">
            <v>0.04</v>
          </cell>
        </row>
        <row r="4516">
          <cell r="A4516" t="str">
            <v>96694</v>
          </cell>
          <cell r="B4516" t="str">
            <v>JOELHO 90 GRAUS, PPR, DN 75 MM, CLASSE PN 25, INSTALADO EM PRUMADA DE ÁGUA   FORNECIMENTO E INSTALAÇÃO . AF_08/2022</v>
          </cell>
          <cell r="C4516" t="str">
            <v>UN</v>
          </cell>
          <cell r="D4516">
            <v>87.12</v>
          </cell>
          <cell r="E4516">
            <v>18.510000000000002</v>
          </cell>
          <cell r="F4516">
            <v>68.28</v>
          </cell>
          <cell r="G4516">
            <v>0.1</v>
          </cell>
        </row>
        <row r="4517">
          <cell r="A4517" t="str">
            <v>96695</v>
          </cell>
          <cell r="B4517" t="str">
            <v>JOELHO 45 GRAUS, PPR, DN 75 MM, CLASSE PN 25, INSTALADO EM PRUMADA DE ÁGUA   FORNECIMENTO E INSTALAÇÃO . AF_08/2022</v>
          </cell>
          <cell r="C4517" t="str">
            <v>UN</v>
          </cell>
          <cell r="D4517">
            <v>95.86</v>
          </cell>
          <cell r="E4517">
            <v>18.510000000000002</v>
          </cell>
          <cell r="F4517">
            <v>77.02</v>
          </cell>
          <cell r="G4517">
            <v>0.1</v>
          </cell>
        </row>
        <row r="4518">
          <cell r="A4518" t="str">
            <v>96696</v>
          </cell>
          <cell r="B4518" t="str">
            <v>JOELHO 90 GRAUS, PPR, DN 90 MM, CLASSE PN 25, INSTALADO EM PRUMADA DE ÁGUA   FORNECIMENTO E INSTALAÇÃO . AF_08/2022</v>
          </cell>
          <cell r="C4518" t="str">
            <v>UN</v>
          </cell>
          <cell r="D4518">
            <v>108.68</v>
          </cell>
          <cell r="E4518">
            <v>21.91</v>
          </cell>
          <cell r="F4518">
            <v>86.38</v>
          </cell>
          <cell r="G4518">
            <v>0.11</v>
          </cell>
        </row>
        <row r="4519">
          <cell r="A4519" t="str">
            <v>96697</v>
          </cell>
          <cell r="B4519" t="str">
            <v>JOELHO 90 GRAUS, PPR, DN 110 MM, CLASSE PN 25, INSTALADO EM PRUMADA DE ÁGUA   FORNECIMENTO E INSTALAÇÃO . AF_08/2022</v>
          </cell>
          <cell r="C4519" t="str">
            <v>UN</v>
          </cell>
          <cell r="D4519">
            <v>318.19</v>
          </cell>
          <cell r="E4519">
            <v>26.42</v>
          </cell>
          <cell r="F4519">
            <v>291.3</v>
          </cell>
          <cell r="G4519">
            <v>0.14000000000000001</v>
          </cell>
        </row>
        <row r="4520">
          <cell r="A4520" t="str">
            <v>96698</v>
          </cell>
          <cell r="B4520" t="str">
            <v>LUVA, PPR, DN 25 MM, CLASSE PN 25, INSTALADO EM PRUMADA DE ÁGUA   FORNECIMENTO E INSTALAÇÃO . AF_08/2022</v>
          </cell>
          <cell r="C4520" t="str">
            <v>UN</v>
          </cell>
          <cell r="D4520">
            <v>8.0299999999999994</v>
          </cell>
          <cell r="E4520">
            <v>4.8600000000000003</v>
          </cell>
          <cell r="F4520">
            <v>3.13</v>
          </cell>
          <cell r="G4520">
            <v>0</v>
          </cell>
        </row>
        <row r="4521">
          <cell r="A4521" t="str">
            <v>96699</v>
          </cell>
          <cell r="B4521" t="str">
            <v>CONECTOR MACHO, PPR, 25 X 1/2, CLASSE PN 25, INSTALADO EM PRUMADA DE ÁGUA   FORNECIMENTO E INSTALAÇÃO . AF_08/2022</v>
          </cell>
          <cell r="C4521" t="str">
            <v>UN</v>
          </cell>
          <cell r="D4521">
            <v>24.19</v>
          </cell>
          <cell r="E4521">
            <v>4.8099999999999996</v>
          </cell>
          <cell r="F4521">
            <v>19.34</v>
          </cell>
          <cell r="G4521">
            <v>0</v>
          </cell>
        </row>
        <row r="4522">
          <cell r="A4522" t="str">
            <v>96700</v>
          </cell>
          <cell r="B4522" t="str">
            <v>CONECTOR FÊMEA, PPR, 25 X 1/2, CLASSE PN 25, INSTALADO EM PRUMADA DE ÁGUA   FORNECIMENTO E INSTALAÇÃO . AF_08/2022</v>
          </cell>
          <cell r="C4522" t="str">
            <v>UN</v>
          </cell>
          <cell r="D4522">
            <v>16.170000000000002</v>
          </cell>
          <cell r="E4522">
            <v>4.82</v>
          </cell>
          <cell r="F4522">
            <v>11.31</v>
          </cell>
          <cell r="G4522">
            <v>0</v>
          </cell>
        </row>
        <row r="4523">
          <cell r="A4523" t="str">
            <v>96701</v>
          </cell>
          <cell r="B4523" t="str">
            <v>LUVA, PPR, DN 32 MM, CLASSE PN 25, INSTALADO EM PRUMADA DE ÁGUA   FORNECIMENTO E INSTALAÇÃO. AF_08/2022</v>
          </cell>
          <cell r="C4523" t="str">
            <v>UN</v>
          </cell>
          <cell r="D4523">
            <v>10.96</v>
          </cell>
          <cell r="E4523">
            <v>5.9</v>
          </cell>
          <cell r="F4523">
            <v>5.01</v>
          </cell>
          <cell r="G4523">
            <v>0</v>
          </cell>
        </row>
        <row r="4524">
          <cell r="A4524" t="str">
            <v>96702</v>
          </cell>
          <cell r="B4524" t="str">
            <v>BUCHA DE REDUÇÃO, PPR, 32 X 25, CLASSE PN 25, INSTALADO EM PRUMADA DE ÁGUA   FORNECIMENTO E INSTALAÇÃO . AF_08/2022</v>
          </cell>
          <cell r="C4524" t="str">
            <v>UN</v>
          </cell>
          <cell r="D4524">
            <v>11.3</v>
          </cell>
          <cell r="E4524">
            <v>5.36</v>
          </cell>
          <cell r="F4524">
            <v>5.89</v>
          </cell>
          <cell r="G4524">
            <v>0</v>
          </cell>
        </row>
        <row r="4525">
          <cell r="A4525" t="str">
            <v>96703</v>
          </cell>
          <cell r="B4525" t="str">
            <v>LUVA, PPR, DN 40 MM, CLASSE PN 25, INSTALADO EM PRUMADA DE ÁGUA   FORNECIMENTO E INSTALAÇÃO. AF_08/2022</v>
          </cell>
          <cell r="C4525" t="str">
            <v>UN</v>
          </cell>
          <cell r="D4525">
            <v>19.22</v>
          </cell>
          <cell r="E4525">
            <v>7.07</v>
          </cell>
          <cell r="F4525">
            <v>12.09</v>
          </cell>
          <cell r="G4525">
            <v>0</v>
          </cell>
        </row>
        <row r="4526">
          <cell r="A4526" t="str">
            <v>96704</v>
          </cell>
          <cell r="B4526" t="str">
            <v>BUCHA DE REDUÇÃO, PPR, 40 X 25, CLASSE PN 25, INSTALADO EM PRUMADA DE ÁGUA   FORNECIMENTO E INSTALAÇÃO . AF_08/2022</v>
          </cell>
          <cell r="C4526" t="str">
            <v>UN</v>
          </cell>
          <cell r="D4526">
            <v>19.5</v>
          </cell>
          <cell r="E4526">
            <v>5.94</v>
          </cell>
          <cell r="F4526">
            <v>13.51</v>
          </cell>
          <cell r="G4526">
            <v>0</v>
          </cell>
        </row>
        <row r="4527">
          <cell r="A4527" t="str">
            <v>96705</v>
          </cell>
          <cell r="B4527" t="str">
            <v>LUVA, PPR, DN 50 MM, CLASSE PN 25, INSTALADO EM PRUMADA DE ÁGUA   FORNECIMENTO E INSTALAÇÃO. AF_08/2022</v>
          </cell>
          <cell r="C4527" t="str">
            <v>UN</v>
          </cell>
          <cell r="D4527">
            <v>23.31</v>
          </cell>
          <cell r="E4527">
            <v>8.58</v>
          </cell>
          <cell r="F4527">
            <v>14.64</v>
          </cell>
          <cell r="G4527">
            <v>0.01</v>
          </cell>
        </row>
        <row r="4528">
          <cell r="A4528" t="str">
            <v>96706</v>
          </cell>
          <cell r="B4528" t="str">
            <v>LUVA, PPR, DN 63 MM, CLASSE PN 25, INSTALADO EM PRUMADA DE ÁGUA   FORNECIMENTO E INSTALAÇÃO. AF_08/2022</v>
          </cell>
          <cell r="C4528" t="str">
            <v>UN</v>
          </cell>
          <cell r="D4528">
            <v>34.35</v>
          </cell>
          <cell r="E4528">
            <v>10.53</v>
          </cell>
          <cell r="F4528">
            <v>23.7</v>
          </cell>
          <cell r="G4528">
            <v>0.03</v>
          </cell>
        </row>
        <row r="4529">
          <cell r="A4529" t="str">
            <v>96707</v>
          </cell>
          <cell r="B4529" t="str">
            <v>LUVA, PPR, DN 75 MM, CLASSE PN 25, INSTALADO EM PRUMADA DE ÁGUA   FORNECIMENTO E INSTALAÇÃO. AF_08/2022</v>
          </cell>
          <cell r="C4529" t="str">
            <v>UN</v>
          </cell>
          <cell r="D4529">
            <v>54.83</v>
          </cell>
          <cell r="E4529">
            <v>12.35</v>
          </cell>
          <cell r="F4529">
            <v>42.28</v>
          </cell>
          <cell r="G4529">
            <v>0.05</v>
          </cell>
        </row>
        <row r="4530">
          <cell r="A4530" t="str">
            <v>96708</v>
          </cell>
          <cell r="B4530" t="str">
            <v>LUVA, PPR, DN 90 MM, CLASSE PN 25, INSTALADO EM PRUMADA DE ÁGUA   FORNECIMENTO E INSTALAÇÃO. AF_08/2022</v>
          </cell>
          <cell r="C4530" t="str">
            <v>UN</v>
          </cell>
          <cell r="D4530">
            <v>82.75</v>
          </cell>
          <cell r="E4530">
            <v>14.6</v>
          </cell>
          <cell r="F4530">
            <v>67.900000000000006</v>
          </cell>
          <cell r="G4530">
            <v>7.0000000000000007E-2</v>
          </cell>
        </row>
        <row r="4531">
          <cell r="A4531" t="str">
            <v>96709</v>
          </cell>
          <cell r="B4531" t="str">
            <v>LUVA, PPR, DN 110 MM, CLASSE PN 25, INSTALADO EM PRUMADA DE ÁGUA   FORNECIMENTO E INSTALAÇÃO. AF_08/2022</v>
          </cell>
          <cell r="C4531" t="str">
            <v>UN</v>
          </cell>
          <cell r="D4531">
            <v>105.51</v>
          </cell>
          <cell r="E4531">
            <v>17.61</v>
          </cell>
          <cell r="F4531">
            <v>87.59</v>
          </cell>
          <cell r="G4531">
            <v>0.09</v>
          </cell>
        </row>
        <row r="4532">
          <cell r="A4532" t="str">
            <v>96710</v>
          </cell>
          <cell r="B4532" t="str">
            <v>TÊ NORMAL, PPR, DN 25 MM, CLASSE PN 25, INSTALADO EM PRUMADA DE ÁGUA   FORNECIMENTO E INSTALAÇÃO . AF_08/2022</v>
          </cell>
          <cell r="C4532" t="str">
            <v>UN</v>
          </cell>
          <cell r="D4532">
            <v>14.9</v>
          </cell>
          <cell r="E4532">
            <v>9.66</v>
          </cell>
          <cell r="F4532">
            <v>5.13</v>
          </cell>
          <cell r="G4532">
            <v>0.02</v>
          </cell>
        </row>
        <row r="4533">
          <cell r="A4533" t="str">
            <v>96711</v>
          </cell>
          <cell r="B4533" t="str">
            <v>TÊ NORMAL, PPR, DN 32 MM, CLASSE PN 25, INSTALADO EM PRUMADA DE ÁGUA   FORNECIMENTO E INSTALAÇÃO . AF_08/2022</v>
          </cell>
          <cell r="C4533" t="str">
            <v>UN</v>
          </cell>
          <cell r="D4533">
            <v>21.89</v>
          </cell>
          <cell r="E4533">
            <v>11.76</v>
          </cell>
          <cell r="F4533">
            <v>10</v>
          </cell>
          <cell r="G4533">
            <v>0.03</v>
          </cell>
        </row>
        <row r="4534">
          <cell r="A4534" t="str">
            <v>96712</v>
          </cell>
          <cell r="B4534" t="str">
            <v>TÊ NORMAL, PPR, DN 40 MM, CLASSE PN 25, INSTALADO EM PRUMADA DE ÁGUA   FORNECIMENTO E INSTALAÇÃO . AF_08/2022</v>
          </cell>
          <cell r="C4534" t="str">
            <v>UN</v>
          </cell>
          <cell r="D4534">
            <v>30.88</v>
          </cell>
          <cell r="E4534">
            <v>14.16</v>
          </cell>
          <cell r="F4534">
            <v>16.559999999999999</v>
          </cell>
          <cell r="G4534">
            <v>0.03</v>
          </cell>
        </row>
        <row r="4535">
          <cell r="A4535" t="str">
            <v>96713</v>
          </cell>
          <cell r="B4535" t="str">
            <v>TÊ NORMAL, PPR, DN 50 MM, CLASSE PN 25, INSTALADO EM PRUMADA DE ÁGUA   FORNECIMENTO E INSTALAÇÃO . AF_08/2022</v>
          </cell>
          <cell r="C4535" t="str">
            <v>UN</v>
          </cell>
          <cell r="D4535">
            <v>46.93</v>
          </cell>
          <cell r="E4535">
            <v>17.16</v>
          </cell>
          <cell r="F4535">
            <v>29.57</v>
          </cell>
          <cell r="G4535">
            <v>0.04</v>
          </cell>
        </row>
        <row r="4536">
          <cell r="A4536" t="str">
            <v>96714</v>
          </cell>
          <cell r="B4536" t="str">
            <v>TÊ NORMAL, PPR, DN 63 MM, CLASSE PN 25, INSTALADO EM PRUMADA DE ÁGUA   FORNECIMENTO E INSTALAÇÃO . AF_08/2022</v>
          </cell>
          <cell r="C4536" t="str">
            <v>UN</v>
          </cell>
          <cell r="D4536">
            <v>66.47</v>
          </cell>
          <cell r="E4536">
            <v>21.08</v>
          </cell>
          <cell r="F4536">
            <v>45.13</v>
          </cell>
          <cell r="G4536">
            <v>7.0000000000000007E-2</v>
          </cell>
        </row>
        <row r="4537">
          <cell r="A4537" t="str">
            <v>96715</v>
          </cell>
          <cell r="B4537" t="str">
            <v>TÊ NORMAL, PPR, DN 75 MM, CLASSE PN 25, INSTALADO EM PRUMADA DE ÁGUA   FORNECIMENTO E INSTALAÇÃO . AF_08/2022</v>
          </cell>
          <cell r="C4537" t="str">
            <v>UN</v>
          </cell>
          <cell r="D4537">
            <v>117.16</v>
          </cell>
          <cell r="E4537">
            <v>24.68</v>
          </cell>
          <cell r="F4537">
            <v>92.04</v>
          </cell>
          <cell r="G4537">
            <v>0.13</v>
          </cell>
        </row>
        <row r="4538">
          <cell r="A4538" t="str">
            <v>96716</v>
          </cell>
          <cell r="B4538" t="str">
            <v>TÊ NORMAL, PPR, DN 90 MM, CLASSE PN 25, INSTALADO EM PRUMADA DE ÁGUA   FORNECIMENTO E INSTALAÇÃO . AF_08/2022</v>
          </cell>
          <cell r="C4538" t="str">
            <v>UN</v>
          </cell>
          <cell r="D4538">
            <v>152.32</v>
          </cell>
          <cell r="E4538">
            <v>29.2</v>
          </cell>
          <cell r="F4538">
            <v>122.59</v>
          </cell>
          <cell r="G4538">
            <v>0.16</v>
          </cell>
        </row>
        <row r="4539">
          <cell r="A4539" t="str">
            <v>96717</v>
          </cell>
          <cell r="B4539" t="str">
            <v>TÊ NORMAL, PPR, DN 110 MM, CLASSE PN 25, INSTALADO EM PRUMADA DE ÁGUA   FORNECIMENTO E INSTALAÇÃO . AF_08/2022</v>
          </cell>
          <cell r="C4539" t="str">
            <v>UN</v>
          </cell>
          <cell r="D4539">
            <v>290.56</v>
          </cell>
          <cell r="E4539">
            <v>35.21</v>
          </cell>
          <cell r="F4539">
            <v>254.7</v>
          </cell>
          <cell r="G4539">
            <v>0.2</v>
          </cell>
        </row>
        <row r="4540">
          <cell r="A4540" t="str">
            <v>96736</v>
          </cell>
          <cell r="B4540" t="str">
            <v>LUVA, PPR, DN 20 MM, CLASSE PN 25, INSTALADO EM RESERVAÇÃO DE ÁGUA DE EDIFICAÇÃO QUE POSSUA RESERVATÓRIO DE FIBRA/FIBROCIMENTO  FORNECIMENTO E INSTALAÇÃO. AF_06/2016</v>
          </cell>
          <cell r="C4540" t="str">
            <v>UN</v>
          </cell>
          <cell r="D4540">
            <v>6.64</v>
          </cell>
          <cell r="E4540">
            <v>3.62</v>
          </cell>
          <cell r="F4540">
            <v>3.02</v>
          </cell>
          <cell r="G4540">
            <v>0</v>
          </cell>
        </row>
        <row r="4541">
          <cell r="A4541" t="str">
            <v>96737</v>
          </cell>
          <cell r="B4541" t="str">
            <v>LUVA, PPR, DN 25 MM, CLASSE PN 25, INSTALADO EM RESERVAÇÃO DE ÁGUA DE EDIFICAÇÃO QUE POSSUA RESERVATÓRIO DE FIBRA/FIBROCIMENTO  FORNECIMENTO E INSTALAÇÃO. AF_06/2016</v>
          </cell>
          <cell r="C4541" t="str">
            <v>UN</v>
          </cell>
          <cell r="D4541">
            <v>6.45</v>
          </cell>
          <cell r="E4541">
            <v>3.63</v>
          </cell>
          <cell r="F4541">
            <v>2.82</v>
          </cell>
          <cell r="G4541">
            <v>0</v>
          </cell>
        </row>
        <row r="4542">
          <cell r="A4542" t="str">
            <v>96738</v>
          </cell>
          <cell r="B4542" t="str">
            <v>CONECTOR MACHO, PPR, 25 X 1/2'', CLASSE PN 25,  INSTALADO EM RESERVAÇÃO DE ÁGUA DE EDIFICAÇÃO QUE POSSUA RESERVATÓRIO DE FIBRA/FIBROCIMENTO   FORNECIMENTO E INSTALAÇÃO. AF_06/2016</v>
          </cell>
          <cell r="C4542" t="str">
            <v>UN</v>
          </cell>
          <cell r="D4542">
            <v>22.61</v>
          </cell>
          <cell r="E4542">
            <v>3.58</v>
          </cell>
          <cell r="F4542">
            <v>19.03</v>
          </cell>
          <cell r="G4542">
            <v>0</v>
          </cell>
        </row>
        <row r="4543">
          <cell r="A4543" t="str">
            <v>96739</v>
          </cell>
          <cell r="B4543" t="str">
            <v>LUVA, PPR, DN 32 MM, CLASSE PN 25, INSTALADO EM RESERVAÇÃO DE ÁGUA DE EDIFICAÇÃO QUE POSSUA RESERVATÓRIO DE FIBRA/FIBROCIMENTO  FORNECIMENTO E INSTALAÇÃO. AF_06/2016</v>
          </cell>
          <cell r="C4543" t="str">
            <v>UN</v>
          </cell>
          <cell r="D4543">
            <v>9.31</v>
          </cell>
          <cell r="E4543">
            <v>4.59</v>
          </cell>
          <cell r="F4543">
            <v>4.72</v>
          </cell>
          <cell r="G4543">
            <v>0</v>
          </cell>
        </row>
        <row r="4544">
          <cell r="A4544" t="str">
            <v>96740</v>
          </cell>
          <cell r="B4544" t="str">
            <v>CONECTOR MACHO, PPR, 32 X 3/4'', CLASSE PN 25,  INSTALADO EM RESERVAÇÃO DE ÁGUA DE EDIFICAÇÃO QUE POSSUA RESERVATÓRIO DE FIBRA/FIBROCIMENTO   FORNECIMENTO E INSTALAÇÃO. AF_06/2016</v>
          </cell>
          <cell r="C4544" t="str">
            <v>UN</v>
          </cell>
          <cell r="D4544">
            <v>31.69</v>
          </cell>
          <cell r="E4544">
            <v>4.57</v>
          </cell>
          <cell r="F4544">
            <v>27.12</v>
          </cell>
          <cell r="G4544">
            <v>0</v>
          </cell>
        </row>
        <row r="4545">
          <cell r="A4545" t="str">
            <v>96741</v>
          </cell>
          <cell r="B4545" t="str">
            <v>LUVA, PPR, DN 40 MM, CLASSE PN 25, INSTALADO EM RESERVAÇÃO DE ÁGUA DE EDIFICAÇÃO QUE POSSUA RESERVATÓRIO DE FIBRA/FIBROCIMENTO  FORNECIMENTO E INSTALAÇÃO. AF_06/2016</v>
          </cell>
          <cell r="C4545" t="str">
            <v>UN</v>
          </cell>
          <cell r="D4545">
            <v>16.07</v>
          </cell>
          <cell r="E4545">
            <v>4.58</v>
          </cell>
          <cell r="F4545">
            <v>11.49</v>
          </cell>
          <cell r="G4545">
            <v>0</v>
          </cell>
        </row>
        <row r="4546">
          <cell r="A4546" t="str">
            <v>96742</v>
          </cell>
          <cell r="B4546" t="str">
            <v>LUVA, PPR, DN 50 MM, CLASSE PN 25, INSTALADO EM RESERVAÇÃO DE ÁGUA DE EDIFICAÇÃO QUE POSSUA RESERVATÓRIO DE FIBRA/FIBROCIMENTO  FORNECIMENTO E INSTALAÇÃO. AF_06/2016</v>
          </cell>
          <cell r="C4546" t="str">
            <v>UN</v>
          </cell>
          <cell r="D4546">
            <v>21.27</v>
          </cell>
          <cell r="E4546">
            <v>6.99</v>
          </cell>
          <cell r="F4546">
            <v>14.28</v>
          </cell>
          <cell r="G4546">
            <v>0</v>
          </cell>
        </row>
        <row r="4547">
          <cell r="A4547" t="str">
            <v>96743</v>
          </cell>
          <cell r="B4547" t="str">
            <v>LUVA, PPR, DN 63 MM, CLASSE PN 25, INSTALADO EM RESERVAÇÃO DE ÁGUA DE EDIFICAÇÃO QUE POSSUA RESERVATÓRIO DE FIBRA/FIBROCIMENTO  FORNECIMENTO E INSTALAÇÃO. AF_06/2016</v>
          </cell>
          <cell r="C4547" t="str">
            <v>UN</v>
          </cell>
          <cell r="D4547">
            <v>29.87</v>
          </cell>
          <cell r="E4547">
            <v>6.98</v>
          </cell>
          <cell r="F4547">
            <v>22.89</v>
          </cell>
          <cell r="G4547">
            <v>0</v>
          </cell>
        </row>
        <row r="4548">
          <cell r="A4548" t="str">
            <v>96744</v>
          </cell>
          <cell r="B4548" t="str">
            <v>LUVA, PPR, DN 75 MM, CLASSE PN 25, INSTALADO EM RESERVAÇÃO DE ÁGUA DE EDIFICAÇÃO QUE POSSUA RESERVATÓRIO DE FIBRA/FIBROCIMENTO  FORNECIMENTO E INSTALAÇÃO. AF_06/2016</v>
          </cell>
          <cell r="C4548" t="str">
            <v>UN</v>
          </cell>
          <cell r="D4548">
            <v>53.62</v>
          </cell>
          <cell r="E4548">
            <v>11.53</v>
          </cell>
          <cell r="F4548">
            <v>42.09</v>
          </cell>
          <cell r="G4548">
            <v>0</v>
          </cell>
        </row>
        <row r="4549">
          <cell r="A4549" t="str">
            <v>96745</v>
          </cell>
          <cell r="B4549" t="str">
            <v>LUVA, PPR, DN 90 MM, CLASSE PN 25, INSTALADO EM RESERVAÇÃO DE ÁGUA DE EDIFICAÇÃO QUE POSSUA RESERVATÓRIO DE FIBRA/FIBROCIMENTO  FORNECIMENTO E INSTALAÇÃO. AF_06/2016</v>
          </cell>
          <cell r="C4549" t="str">
            <v>UN</v>
          </cell>
          <cell r="D4549">
            <v>78.7</v>
          </cell>
          <cell r="E4549">
            <v>11.53</v>
          </cell>
          <cell r="F4549">
            <v>67.17</v>
          </cell>
          <cell r="G4549">
            <v>0</v>
          </cell>
        </row>
        <row r="4550">
          <cell r="A4550" t="str">
            <v>96746</v>
          </cell>
          <cell r="B4550" t="str">
            <v>LUVA, PPR, DN 110 MM, CLASSE PN 25, INSTALADO EM RESERVAÇÃO DE ÁGUA DE EDIFICAÇÃO QUE POSSUA RESERVATÓRIO DE FIBRA/FIBROCIMENTO  FORNECIMENTO E INSTALAÇÃO. AF_06/2016</v>
          </cell>
          <cell r="C4550" t="str">
            <v>UN</v>
          </cell>
          <cell r="D4550">
            <v>105.74</v>
          </cell>
          <cell r="E4550">
            <v>18.07</v>
          </cell>
          <cell r="F4550">
            <v>87.67</v>
          </cell>
          <cell r="G4550">
            <v>0</v>
          </cell>
        </row>
        <row r="4551">
          <cell r="A4551" t="str">
            <v>96747</v>
          </cell>
          <cell r="B4551" t="str">
            <v>JOELHO 90 GRAUS, PPR, DN 20 MM, CLASSE PN 25,  INSTALADO EM RESERVAÇÃO DE ÁGUA DE EDIFICAÇÃO QUE POSSUA RESERVATÓRIO DE FIBRA/FIBROCIMENTO  FORNECIMENTO E INSTALAÇÃO. AF_06/2016</v>
          </cell>
          <cell r="C4551" t="str">
            <v>UN</v>
          </cell>
          <cell r="D4551">
            <v>8.39</v>
          </cell>
          <cell r="E4551">
            <v>5.4</v>
          </cell>
          <cell r="F4551">
            <v>2.99</v>
          </cell>
          <cell r="G4551">
            <v>0</v>
          </cell>
        </row>
        <row r="4552">
          <cell r="A4552" t="str">
            <v>96748</v>
          </cell>
          <cell r="B4552" t="str">
            <v>JOELHO 90 GRAUS, PPR, DN 25 MM, CLASSE PN 25,  INSTALADO EM RESERVAÇÃO DE ÁGUA DE EDIFICAÇÃO QUE POSSUA RESERVATÓRIO DE FIBRA/FIBROCIMENTO  FORNECIMENTO E INSTALAÇÃO. AF_06/2016</v>
          </cell>
          <cell r="C4552" t="str">
            <v>UN</v>
          </cell>
          <cell r="D4552">
            <v>9</v>
          </cell>
          <cell r="E4552">
            <v>5.39</v>
          </cell>
          <cell r="F4552">
            <v>3.61</v>
          </cell>
          <cell r="G4552">
            <v>0</v>
          </cell>
        </row>
        <row r="4553">
          <cell r="A4553" t="str">
            <v>96749</v>
          </cell>
          <cell r="B4553" t="str">
            <v>JOELHO 90 GRAUS, PPR, DN 32 MM, CLASSE PN 25,  INSTALADO EM RESERVAÇÃO DE ÁGUA DE EDIFICAÇÃO QUE POSSUA RESERVATÓRIO DE FIBRA/FIBROCIMENTO  FORNECIMENTO E INSTALAÇÃO. AF_06/2016</v>
          </cell>
          <cell r="C4553" t="str">
            <v>UN</v>
          </cell>
          <cell r="D4553">
            <v>12.1</v>
          </cell>
          <cell r="E4553">
            <v>6.91</v>
          </cell>
          <cell r="F4553">
            <v>5.19</v>
          </cell>
          <cell r="G4553">
            <v>0</v>
          </cell>
        </row>
        <row r="4554">
          <cell r="A4554" t="str">
            <v>96750</v>
          </cell>
          <cell r="B4554" t="str">
            <v>JOELHO 90 GRAUS, PPR, DN 40 MM, CLASSE PN 25,  INSTALADO EM RESERVAÇÃO DE ÁGUA DE EDIFICAÇÃO QUE POSSUA RESERVATÓRIO DE FIBRA/FIBROCIMENTO  FORNECIMENTO E INSTALAÇÃO. AF_06/2016</v>
          </cell>
          <cell r="C4554" t="str">
            <v>UN</v>
          </cell>
          <cell r="D4554">
            <v>16.66</v>
          </cell>
          <cell r="E4554">
            <v>6.88</v>
          </cell>
          <cell r="F4554">
            <v>9.7799999999999994</v>
          </cell>
          <cell r="G4554">
            <v>0</v>
          </cell>
        </row>
        <row r="4555">
          <cell r="A4555" t="str">
            <v>96751</v>
          </cell>
          <cell r="B4555" t="str">
            <v>JOELHO 90 GRAUS, PPR, DN 50 MM, CLASSE PN 25,  INSTALADO EM RESERVAÇÃO DE ÁGUA DE EDIFICAÇÃO QUE POSSUA RESERVATÓRIO DE FIBRA/FIBROCIMENTO  FORNECIMENTO E INSTALAÇÃO. AF_06/2016</v>
          </cell>
          <cell r="C4555" t="str">
            <v>UN</v>
          </cell>
          <cell r="D4555">
            <v>26.47</v>
          </cell>
          <cell r="E4555">
            <v>10.46</v>
          </cell>
          <cell r="F4555">
            <v>16.010000000000002</v>
          </cell>
          <cell r="G4555">
            <v>0</v>
          </cell>
        </row>
        <row r="4556">
          <cell r="A4556" t="str">
            <v>96752</v>
          </cell>
          <cell r="B4556" t="str">
            <v>JOELHO 90 GRAUS, PPR, DN 63 MM, CLASSE PN 25,  INSTALADO EM RESERVAÇÃO DE ÁGUA DE EDIFICAÇÃO QUE POSSUA RESERVATÓRIO DE FIBRA/FIBROCIMENTO  FORNECIMENTO E INSTALAÇÃO. AF_06/2016</v>
          </cell>
          <cell r="C4556" t="str">
            <v>UN</v>
          </cell>
          <cell r="D4556">
            <v>34.93</v>
          </cell>
          <cell r="E4556">
            <v>10.45</v>
          </cell>
          <cell r="F4556">
            <v>24.48</v>
          </cell>
          <cell r="G4556">
            <v>0</v>
          </cell>
        </row>
        <row r="4557">
          <cell r="A4557" t="str">
            <v>96753</v>
          </cell>
          <cell r="B4557" t="str">
            <v>JOELHO 90 GRAUS, PPR, DN 75 MM, CLASSE PN 25,  INSTALADO EM RESERVAÇÃO DE ÁGUA DE EDIFICAÇÃO QUE POSSUA RESERVATÓRIO DE FIBRA/FIBROCIMENTO  FORNECIMENTO E INSTALAÇÃO. AF_06/2016</v>
          </cell>
          <cell r="C4557" t="str">
            <v>UN</v>
          </cell>
          <cell r="D4557">
            <v>85.26</v>
          </cell>
          <cell r="E4557">
            <v>17.28</v>
          </cell>
          <cell r="F4557">
            <v>67.98</v>
          </cell>
          <cell r="G4557">
            <v>0</v>
          </cell>
        </row>
        <row r="4558">
          <cell r="A4558" t="str">
            <v>96754</v>
          </cell>
          <cell r="B4558" t="str">
            <v>JOELHO 90 GRAUS, PPR, DN 90 MM, CLASSE PN 25,  INSTALADO EM RESERVAÇÃO DE ÁGUA DE EDIFICAÇÃO QUE POSSUA RESERVATÓRIO DE FIBRA/FIBROCIMENTO  FORNECIMENTO E INSTALAÇÃO. AF_06/2016</v>
          </cell>
          <cell r="C4558" t="str">
            <v>UN</v>
          </cell>
          <cell r="D4558">
            <v>102.57</v>
          </cell>
          <cell r="E4558">
            <v>17.28</v>
          </cell>
          <cell r="F4558">
            <v>85.29</v>
          </cell>
          <cell r="G4558">
            <v>0</v>
          </cell>
        </row>
        <row r="4559">
          <cell r="A4559" t="str">
            <v>96755</v>
          </cell>
          <cell r="B4559" t="str">
            <v>JOELHO 90 GRAUS, PPR, DN 110 MM, CLASSE PN 25,  INSTALADO EM RESERVAÇÃO DE ÁGUA DE EDIFICAÇÃO QUE POSSUA RESERVATÓRIO DE FIBRA/FIBROCIMENTO  FORNECIMENTO E INSTALAÇÃO. AF_06/2016</v>
          </cell>
          <cell r="C4559" t="str">
            <v>UN</v>
          </cell>
          <cell r="D4559">
            <v>318.56</v>
          </cell>
          <cell r="E4559">
            <v>27.1</v>
          </cell>
          <cell r="F4559">
            <v>291.45999999999998</v>
          </cell>
          <cell r="G4559">
            <v>0</v>
          </cell>
        </row>
        <row r="4560">
          <cell r="A4560" t="str">
            <v>96756</v>
          </cell>
          <cell r="B4560" t="str">
            <v>TÊ MISTURADOR, PPR, DN 20 MM, CLASSE PN 25,  INSTALADO EM RESERVAÇÃO DE ÁGUA DE EDIFICAÇÃO QUE POSSUA RESERVATÓRIO DE FIBRA/FIBROCIMENTO  FORNECIMENTO E INSTALAÇÃO. AF_06/2016</v>
          </cell>
          <cell r="C4560" t="str">
            <v>UN</v>
          </cell>
          <cell r="D4560">
            <v>20.239999999999998</v>
          </cell>
          <cell r="E4560">
            <v>7.17</v>
          </cell>
          <cell r="F4560">
            <v>13.07</v>
          </cell>
          <cell r="G4560">
            <v>0</v>
          </cell>
        </row>
        <row r="4561">
          <cell r="A4561" t="str">
            <v>96757</v>
          </cell>
          <cell r="B4561" t="str">
            <v>TÊ MISTURADOR, PPR, DN 25 MM, CLASSE PN 25,  INSTALADO EM RESERVAÇÃO DE ÁGUA DE EDIFICAÇÃO QUE POSSUA RESERVATÓRIO DE FIBRA/FIBROCIMENTO  FORNECIMENTO E INSTALAÇÃO. AF_06/2016</v>
          </cell>
          <cell r="C4561" t="str">
            <v>UN</v>
          </cell>
          <cell r="D4561">
            <v>24.11</v>
          </cell>
          <cell r="E4561">
            <v>7.17</v>
          </cell>
          <cell r="F4561">
            <v>16.940000000000001</v>
          </cell>
          <cell r="G4561">
            <v>0</v>
          </cell>
        </row>
        <row r="4562">
          <cell r="A4562" t="str">
            <v>96758</v>
          </cell>
          <cell r="B4562" t="str">
            <v>TÊ, PPR, DN 32 MM, CLASSE PN 25,  INSTALADO EM RESERVAÇÃO DE ÁGUA DE EDIFICAÇÃO QUE POSSUA RESERVATÓRIO DE FIBRA/FIBROCIMENTO  FORNECIMENTO E INSTALAÇÃO. AF_06/2016</v>
          </cell>
          <cell r="C4562" t="str">
            <v>UN</v>
          </cell>
          <cell r="D4562">
            <v>18.57</v>
          </cell>
          <cell r="E4562">
            <v>9.17</v>
          </cell>
          <cell r="F4562">
            <v>9.4</v>
          </cell>
          <cell r="G4562">
            <v>0</v>
          </cell>
        </row>
        <row r="4563">
          <cell r="A4563" t="str">
            <v>96759</v>
          </cell>
          <cell r="B4563" t="str">
            <v>TÊ, PPR, DN 40 MM, CLASSE PN 25,  INSTALADO EM RESERVAÇÃO DE ÁGUA DE EDIFICAÇÃO QUE POSSUA RESERVATÓRIO DE FIBRA/FIBROCIMENTO  FORNECIMENTO E INSTALAÇÃO. AF_06/2016</v>
          </cell>
          <cell r="C4563" t="str">
            <v>UN</v>
          </cell>
          <cell r="D4563">
            <v>24.56</v>
          </cell>
          <cell r="E4563">
            <v>9.16</v>
          </cell>
          <cell r="F4563">
            <v>15.4</v>
          </cell>
          <cell r="G4563">
            <v>0</v>
          </cell>
        </row>
        <row r="4564">
          <cell r="A4564" t="str">
            <v>96760</v>
          </cell>
          <cell r="B4564" t="str">
            <v>TÊ, PPR, DN 50 MM, CLASSE PN 25,  INSTALADO EM RESERVAÇÃO DE ÁGUA DE EDIFICAÇÃO QUE POSSUA RESERVATÓRIO DE FIBRA/FIBROCIMENTO  FORNECIMENTO E INSTALAÇÃO. AF_06/2016</v>
          </cell>
          <cell r="C4564" t="str">
            <v>UN</v>
          </cell>
          <cell r="D4564">
            <v>42.77</v>
          </cell>
          <cell r="E4564">
            <v>13.95</v>
          </cell>
          <cell r="F4564">
            <v>28.82</v>
          </cell>
          <cell r="G4564">
            <v>0</v>
          </cell>
        </row>
        <row r="4565">
          <cell r="A4565" t="str">
            <v>96761</v>
          </cell>
          <cell r="B4565" t="str">
            <v>TÊ, PPR, DN 63 MM, CLASSE PN 25,  INSTALADO EM RESERVAÇÃO DE ÁGUA DE EDIFICAÇÃO QUE POSSUA RESERVATÓRIO DE FIBRA/FIBROCIMENTO  FORNECIMENTO E INSTALAÇÃO. AF_06/2016</v>
          </cell>
          <cell r="C4565" t="str">
            <v>UN</v>
          </cell>
          <cell r="D4565">
            <v>57.41</v>
          </cell>
          <cell r="E4565">
            <v>13.94</v>
          </cell>
          <cell r="F4565">
            <v>43.47</v>
          </cell>
          <cell r="G4565">
            <v>0</v>
          </cell>
        </row>
        <row r="4566">
          <cell r="A4566" t="str">
            <v>96762</v>
          </cell>
          <cell r="B4566" t="str">
            <v>TÊ, PPR, DN 75 MM, CLASSE PN 25,  INSTALADO EM RESERVAÇÃO DE ÁGUA DE EDIFICAÇÃO QUE POSSUA RESERVATÓRIO DE FIBRA/FIBROCIMENTO  FORNECIMENTO E INSTALAÇÃO. AF_06/2016</v>
          </cell>
          <cell r="C4566" t="str">
            <v>UN</v>
          </cell>
          <cell r="D4566">
            <v>114.66</v>
          </cell>
          <cell r="E4566">
            <v>23.03</v>
          </cell>
          <cell r="F4566">
            <v>91.63</v>
          </cell>
          <cell r="G4566">
            <v>0</v>
          </cell>
        </row>
        <row r="4567">
          <cell r="A4567" t="str">
            <v>96763</v>
          </cell>
          <cell r="B4567" t="str">
            <v>TÊ, PPR, DN 90 MM, CLASSE PN 25,  INSTALADO EM RESERVAÇÃO DE ÁGUA DE EDIFICAÇÃO QUE POSSUA RESERVATÓRIO DE FIBRA/FIBROCIMENTO  FORNECIMENTO E INSTALAÇÃO. AF_06/2016</v>
          </cell>
          <cell r="C4567" t="str">
            <v>UN</v>
          </cell>
          <cell r="D4567">
            <v>144.16</v>
          </cell>
          <cell r="E4567">
            <v>23.03</v>
          </cell>
          <cell r="F4567">
            <v>121.13</v>
          </cell>
          <cell r="G4567">
            <v>0</v>
          </cell>
        </row>
        <row r="4568">
          <cell r="A4568" t="str">
            <v>96764</v>
          </cell>
          <cell r="B4568" t="str">
            <v>TÊ, PPR, DN 110 MM, CLASSE PN 25,  INSTALADO EM RESERVAÇÃO DE ÁGUA DE EDIFICAÇÃO QUE POSSUA RESERVATÓRIO DE FIBRA/FIBROCIMENTO  FORNECIMENTO E INSTALAÇÃO. AF_06/2016</v>
          </cell>
          <cell r="C4568" t="str">
            <v>UN</v>
          </cell>
          <cell r="D4568">
            <v>291.02999999999997</v>
          </cell>
          <cell r="E4568">
            <v>36.14</v>
          </cell>
          <cell r="F4568">
            <v>254.89</v>
          </cell>
          <cell r="G4568">
            <v>0</v>
          </cell>
        </row>
        <row r="4569">
          <cell r="A4569" t="str">
            <v>96802</v>
          </cell>
          <cell r="B4569" t="str">
            <v>KIT CHASSI PEX, PRÉ-FABRICADO, PARA CHUVEIRO, INCLUSO QUADRO METÁLICO, TUBOS, REGISTROS DE PRESSÃO E CONEXÕES POR CRIMPAGEM - FORNECIMENTO E INSTALAÇÃO. AF_02/2023</v>
          </cell>
          <cell r="C4569" t="str">
            <v>UN</v>
          </cell>
          <cell r="D4569">
            <v>454.73</v>
          </cell>
          <cell r="E4569">
            <v>16.16</v>
          </cell>
          <cell r="F4569">
            <v>438.57</v>
          </cell>
          <cell r="G4569">
            <v>0</v>
          </cell>
        </row>
        <row r="4570">
          <cell r="A4570" t="str">
            <v>96803</v>
          </cell>
          <cell r="B4570" t="str">
            <v>KIT CHASSI PEX, PRÉ-FABRICADO, PARA COZINHA COM CUBA SIMPLES, INCLUSO QUADRO METÁLICO, TUBOS E CONEXÕES POR CRIMPAGEM - FORNECIMENTO E INSTALAÇÃO. AF_02/2023</v>
          </cell>
          <cell r="C4570" t="str">
            <v>UN</v>
          </cell>
          <cell r="D4570">
            <v>233.17</v>
          </cell>
          <cell r="E4570">
            <v>13.37</v>
          </cell>
          <cell r="F4570">
            <v>219.8</v>
          </cell>
          <cell r="G4570">
            <v>0</v>
          </cell>
        </row>
        <row r="4571">
          <cell r="A4571" t="str">
            <v>96804</v>
          </cell>
          <cell r="B4571" t="str">
            <v>KIT CHASSI PEX, PRÉ-FABRICADO, PARA ÁREA DE SERVIÇO COM TANQUE E MÁQUINA DE LAVAR ROUPA, INCLUSO QUADRO METÁLICO, TUBOS E CONEXÕES POR CRIMPAGEM - FORNECIMENTO E INSTALAÇÃO. AF_02/2023</v>
          </cell>
          <cell r="C4571" t="str">
            <v>UN</v>
          </cell>
          <cell r="D4571">
            <v>408.65</v>
          </cell>
          <cell r="E4571">
            <v>31.65</v>
          </cell>
          <cell r="F4571">
            <v>377</v>
          </cell>
          <cell r="G4571">
            <v>0</v>
          </cell>
        </row>
        <row r="4572">
          <cell r="A4572" t="str">
            <v>96805</v>
          </cell>
          <cell r="B4572" t="str">
            <v>KIT CHASSI PEX, PRÉ-FABRICADO, PARA CHUVEIRO, INCLUSO QUADRO METÁLICO, TUBOS, REGISTROS DE PRESSÃO E CONEXÕES POR ANEL DESLIZANTE - FORNECIMENTO E INSTALAÇÃO. AF_02/2023</v>
          </cell>
          <cell r="C4572" t="str">
            <v>UN</v>
          </cell>
          <cell r="D4572">
            <v>462.93</v>
          </cell>
          <cell r="E4572">
            <v>21.66</v>
          </cell>
          <cell r="F4572">
            <v>441.27</v>
          </cell>
          <cell r="G4572">
            <v>0</v>
          </cell>
        </row>
        <row r="4573">
          <cell r="A4573" t="str">
            <v>96806</v>
          </cell>
          <cell r="B4573" t="str">
            <v>KIT CHASSI PEX, PRÉ-FABRICADO, PARA COZINHA COM CUBA SIMPLES, INCLUSO QUADRO METÁLICO, TUBOS E CONEXÕES POR ANEL DESLIZANTE - FORNECIMENTO E INSTALAÇÃO. AF_02/2023</v>
          </cell>
          <cell r="C4573" t="str">
            <v>UN</v>
          </cell>
          <cell r="D4573">
            <v>220.83</v>
          </cell>
          <cell r="E4573">
            <v>18.86</v>
          </cell>
          <cell r="F4573">
            <v>201.97</v>
          </cell>
          <cell r="G4573">
            <v>0</v>
          </cell>
        </row>
        <row r="4574">
          <cell r="A4574" t="str">
            <v>96807</v>
          </cell>
          <cell r="B4574" t="str">
            <v>KIT CHASSI PEX, PRÉ-FABRICADO, PARA ÁREA DE SERVIÇO COM TANQUE E MÁQUINA DE LAVAR ROUPA, INCLUSO QUADRO METÁLICO, TUBOS E CONEXÕES POR ANEL DESLIZANTE - FORNECIMENTO E INSTALAÇÃO. AF_02/2023</v>
          </cell>
          <cell r="C4574" t="str">
            <v>UN</v>
          </cell>
          <cell r="D4574">
            <v>363.82</v>
          </cell>
          <cell r="E4574">
            <v>37.15</v>
          </cell>
          <cell r="F4574">
            <v>326.67</v>
          </cell>
          <cell r="G4574">
            <v>0</v>
          </cell>
        </row>
        <row r="4575">
          <cell r="A4575" t="str">
            <v>96808</v>
          </cell>
          <cell r="B4575" t="str">
            <v>UNIÃO METÁLICA PARA INSTALAÇÕES EM PEX ÁGUA, DN 16 MM, COM ANEL DESLIZANTE - FORNECIMENTO E INSTALAÇÃO. AF_02/2023</v>
          </cell>
          <cell r="C4575" t="str">
            <v>UN</v>
          </cell>
          <cell r="D4575">
            <v>22.27</v>
          </cell>
          <cell r="E4575">
            <v>7.19</v>
          </cell>
          <cell r="F4575">
            <v>15.08</v>
          </cell>
          <cell r="G4575">
            <v>0</v>
          </cell>
        </row>
        <row r="4576">
          <cell r="A4576" t="str">
            <v>96809</v>
          </cell>
          <cell r="B4576" t="str">
            <v>CONEXÃO FIXA, ROSCA FÊMEA, METÁLICA, PARA INSTALAÇÕES EM PEX ÁGUA, DN 16 MM X 1/2", COM ANEL DESLIZANTE. FORNECIMENTO E INSTALAÇÃO. AF_02/2023</v>
          </cell>
          <cell r="C4576" t="str">
            <v>UN</v>
          </cell>
          <cell r="D4576">
            <v>25.29</v>
          </cell>
          <cell r="E4576">
            <v>7.19</v>
          </cell>
          <cell r="F4576">
            <v>18.100000000000001</v>
          </cell>
          <cell r="G4576">
            <v>0</v>
          </cell>
        </row>
        <row r="4577">
          <cell r="A4577" t="str">
            <v>96810</v>
          </cell>
          <cell r="B4577" t="str">
            <v>CONEXÃO MÓVEL, ROSCA FÊMEA, METÁLICA, PARA INSTALAÇÕES EM PEX ÁGUA, DN 16 MM X 3/4", COM ANEL DESLIZANTE. FORNECIMENTO E INSTALAÇÃO. AF_02/2023</v>
          </cell>
          <cell r="C4577" t="str">
            <v>UN</v>
          </cell>
          <cell r="D4577">
            <v>27.26</v>
          </cell>
          <cell r="E4577">
            <v>8.0299999999999994</v>
          </cell>
          <cell r="F4577">
            <v>19.23</v>
          </cell>
          <cell r="G4577">
            <v>0</v>
          </cell>
        </row>
        <row r="4578">
          <cell r="A4578" t="str">
            <v>96811</v>
          </cell>
          <cell r="B4578" t="str">
            <v>UNIÃO METÁLICA PARA INSTALAÇÕES EM PEX ÁGUA, DN 20 MM, COM ANEL DESLIZANTE - FORNECIMENTO E INSTALAÇÃO. AF_02/2023</v>
          </cell>
          <cell r="C4578" t="str">
            <v>UN</v>
          </cell>
          <cell r="D4578">
            <v>28.68</v>
          </cell>
          <cell r="E4578">
            <v>8.52</v>
          </cell>
          <cell r="F4578">
            <v>20.16</v>
          </cell>
          <cell r="G4578">
            <v>0</v>
          </cell>
        </row>
        <row r="4579">
          <cell r="A4579" t="str">
            <v>96812</v>
          </cell>
          <cell r="B4579" t="str">
            <v>CONEXÃO FIXA, ROSCA FÊMEA, METÁLICA, PARA INSTALAÇÕES EM PEX ÁGUA, DN 20 MM X 1/2", COM ANEL DESLIZANTE. FORNECIMENTO E INSTALAÇÃO. AF_02/2023</v>
          </cell>
          <cell r="C4579" t="str">
            <v>UN</v>
          </cell>
          <cell r="D4579">
            <v>26.18</v>
          </cell>
          <cell r="E4579">
            <v>7.69</v>
          </cell>
          <cell r="F4579">
            <v>18.489999999999998</v>
          </cell>
          <cell r="G4579">
            <v>0</v>
          </cell>
        </row>
        <row r="4580">
          <cell r="A4580" t="str">
            <v>96813</v>
          </cell>
          <cell r="B4580" t="str">
            <v>CONEXÃO FIXA, ROSCA FÊMEA, METÁLICA, PARA INSTALAÇÕES EM PEX ÁGUA, DN 20 MM X 3/4", COM ANEL DESLIZANTE. FORNECIMENTO E INSTALAÇÃO. AF_02/2023</v>
          </cell>
          <cell r="C4580" t="str">
            <v>UN</v>
          </cell>
          <cell r="D4580">
            <v>30.09</v>
          </cell>
          <cell r="E4580">
            <v>8.51</v>
          </cell>
          <cell r="F4580">
            <v>21.58</v>
          </cell>
          <cell r="G4580">
            <v>0</v>
          </cell>
        </row>
        <row r="4581">
          <cell r="A4581" t="str">
            <v>96814</v>
          </cell>
          <cell r="B4581" t="str">
            <v>UNIÃO DE REDUÇÃO, METÁLICA, PARA INSTALAÇÕES EM PEX ÁGUA, DN 20 X 16 MM, CONEXÃO POR ANEL DESLIZANTE - FORNECIMENTO E INSTALAÇÃO. AF_02/2023</v>
          </cell>
          <cell r="C4581" t="str">
            <v>UN</v>
          </cell>
          <cell r="D4581">
            <v>21.91</v>
          </cell>
          <cell r="E4581">
            <v>5.86</v>
          </cell>
          <cell r="F4581">
            <v>16.05</v>
          </cell>
          <cell r="G4581">
            <v>0</v>
          </cell>
        </row>
        <row r="4582">
          <cell r="A4582" t="str">
            <v>96815</v>
          </cell>
          <cell r="B4582" t="str">
            <v>UNIÃO METÁLICA PARA INSTALAÇÕES EM PEX ÁGUA, DN 25 MM, COM ANEL DESLIZANTE - FORNECIMENTO E INSTALAÇÃO. AF_02/2023</v>
          </cell>
          <cell r="C4582" t="str">
            <v>UN</v>
          </cell>
          <cell r="D4582">
            <v>47.47</v>
          </cell>
          <cell r="E4582">
            <v>10.18</v>
          </cell>
          <cell r="F4582">
            <v>37.29</v>
          </cell>
          <cell r="G4582">
            <v>0</v>
          </cell>
        </row>
        <row r="4583">
          <cell r="A4583" t="str">
            <v>96816</v>
          </cell>
          <cell r="B4583" t="str">
            <v>CONEXÃO FIXA, ROSCA FÊMEA, METÁLICA, PARA INSTALAÇÕES EM PEX ÁGUA, DN 25 MM X 3/4", COM ANEL DESLIZANTE - FORNECIMENTO E INSTALAÇÃO. AF_02/2023</v>
          </cell>
          <cell r="C4583" t="str">
            <v>UN</v>
          </cell>
          <cell r="D4583">
            <v>34.44</v>
          </cell>
          <cell r="E4583">
            <v>9.14</v>
          </cell>
          <cell r="F4583">
            <v>25.3</v>
          </cell>
          <cell r="G4583">
            <v>0</v>
          </cell>
        </row>
        <row r="4584">
          <cell r="A4584" t="str">
            <v>96817</v>
          </cell>
          <cell r="B4584" t="str">
            <v>CONEXÃO FIXA, ROSCA FÊMEA, METÁLICA, PARA INSTALAÇÕES EM PEX ÁGUA, DN 25 MM X 1", COM ANEL DESLIZANTE - FORNECIMENTO E INSTALAÇÃO. AF_02/2023</v>
          </cell>
          <cell r="C4584" t="str">
            <v>UN</v>
          </cell>
          <cell r="D4584">
            <v>47.92</v>
          </cell>
          <cell r="E4584">
            <v>10.18</v>
          </cell>
          <cell r="F4584">
            <v>37.74</v>
          </cell>
          <cell r="G4584">
            <v>0</v>
          </cell>
        </row>
        <row r="4585">
          <cell r="A4585" t="str">
            <v>96818</v>
          </cell>
          <cell r="B4585" t="str">
            <v>UNIÃO DE REDUÇÃO, METÁLICA, PARA INSTALAÇÕES EM PEX ÁGUA, DN 25 X 16 MM, CONEXÃO POR ANEL DESLIZANTE - FORNECIMENTO E INSTALAÇÃO. AF_02/2023</v>
          </cell>
          <cell r="C4585" t="str">
            <v>UN</v>
          </cell>
          <cell r="D4585">
            <v>30.81</v>
          </cell>
          <cell r="E4585">
            <v>6.48</v>
          </cell>
          <cell r="F4585">
            <v>24.33</v>
          </cell>
          <cell r="G4585">
            <v>0</v>
          </cell>
        </row>
        <row r="4586">
          <cell r="A4586" t="str">
            <v>96819</v>
          </cell>
          <cell r="B4586" t="str">
            <v>UNIÃO DE REDUÇÃO, METÁLICA, PARA INSTALAÇÕES EM PEX ÁGUA, DN 25 X 20 MM, CONEXÃO POR ANEL DESLIZANTE - FORNECIMENTO E INSTALAÇÃO. AF_02/2023</v>
          </cell>
          <cell r="C4586" t="str">
            <v>UN</v>
          </cell>
          <cell r="D4586">
            <v>33.01</v>
          </cell>
          <cell r="E4586">
            <v>6.98</v>
          </cell>
          <cell r="F4586">
            <v>26.03</v>
          </cell>
          <cell r="G4586">
            <v>0</v>
          </cell>
        </row>
        <row r="4587">
          <cell r="A4587" t="str">
            <v>96820</v>
          </cell>
          <cell r="B4587" t="str">
            <v>UNIÃO METÁLICA PARA INSTALAÇÕES EM PEX ÁGUA, DN 32 MM, COM ANEL DESLIZANTE - FORNECIMENTO E INSTALAÇÃO. AF_02/2023</v>
          </cell>
          <cell r="C4587" t="str">
            <v>UN</v>
          </cell>
          <cell r="D4587">
            <v>56.8</v>
          </cell>
          <cell r="E4587">
            <v>12.51</v>
          </cell>
          <cell r="F4587">
            <v>44.29</v>
          </cell>
          <cell r="G4587">
            <v>0</v>
          </cell>
        </row>
        <row r="4588">
          <cell r="A4588" t="str">
            <v>96821</v>
          </cell>
          <cell r="B4588" t="str">
            <v>CONEXÃO FIXA, ROSCA FÊMEA, METÁLICA, PARA INSTALAÇÕES EM PEX ÁGUA, DN 32 MM X 1", COM ANEL DESLIZANTE - FORNECIMENTO E INSTALAÇÃO. AF_02/2023</v>
          </cell>
          <cell r="C4588" t="str">
            <v>UN</v>
          </cell>
          <cell r="D4588">
            <v>53.62</v>
          </cell>
          <cell r="E4588">
            <v>11.04</v>
          </cell>
          <cell r="F4588">
            <v>42.58</v>
          </cell>
          <cell r="G4588">
            <v>0</v>
          </cell>
        </row>
        <row r="4589">
          <cell r="A4589" t="str">
            <v>96822</v>
          </cell>
          <cell r="B4589" t="str">
            <v>UNIÃO DE REDUÇÃO, METÁLICA, PARA INSTALAÇÕES EM PEX ÁGUA, DN 32 X 25 MM, CONEXÃO POR ANEL DESLIZANTE - FORNECIMENTO E INSTALAÇÃO. AF_02/2023</v>
          </cell>
          <cell r="C4589" t="str">
            <v>UN</v>
          </cell>
          <cell r="D4589">
            <v>44.01</v>
          </cell>
          <cell r="E4589">
            <v>8.4700000000000006</v>
          </cell>
          <cell r="F4589">
            <v>35.54</v>
          </cell>
          <cell r="G4589">
            <v>0</v>
          </cell>
        </row>
        <row r="4590">
          <cell r="A4590" t="str">
            <v>96823</v>
          </cell>
          <cell r="B4590" t="str">
            <v>LUVA PARA INSTALAÇÕES EM PEX ÁGUA, DN 16 MM, CONEXÃO POR CRIMPAGEM - FORNECIMENTO E INSTALAÇÃO. AF_02/2023</v>
          </cell>
          <cell r="C4590" t="str">
            <v>UN</v>
          </cell>
          <cell r="D4590">
            <v>15.78</v>
          </cell>
          <cell r="E4590">
            <v>3.74</v>
          </cell>
          <cell r="F4590">
            <v>12.04</v>
          </cell>
          <cell r="G4590">
            <v>0</v>
          </cell>
        </row>
        <row r="4591">
          <cell r="A4591" t="str">
            <v>96824</v>
          </cell>
          <cell r="B4591" t="str">
            <v>CONEXÃO FIXA, ROSCA FÊMEA, PARA INSTALAÇÕES EM PEX ÁGUA, DN 16MM X 1/2", CONEXÃO POR CRIMPAGEM - FORNECIMENTO E INSTALAÇÃO. AF_02/2023</v>
          </cell>
          <cell r="C4591" t="str">
            <v>UN</v>
          </cell>
          <cell r="D4591">
            <v>24.07</v>
          </cell>
          <cell r="E4591">
            <v>6.38</v>
          </cell>
          <cell r="F4591">
            <v>17.690000000000001</v>
          </cell>
          <cell r="G4591">
            <v>0</v>
          </cell>
        </row>
        <row r="4592">
          <cell r="A4592" t="str">
            <v>96826</v>
          </cell>
          <cell r="B4592" t="str">
            <v>LUVA PARA INSTALAÇÕES EM PEX ÁGUA, DN 20 MM, CONEXÃO POR CRIMPAGEM - FORNECIMENTO E INSTALAÇÃO. AF_02/2023</v>
          </cell>
          <cell r="C4592" t="str">
            <v>UN</v>
          </cell>
          <cell r="D4592">
            <v>18.2</v>
          </cell>
          <cell r="E4592">
            <v>4.43</v>
          </cell>
          <cell r="F4592">
            <v>13.77</v>
          </cell>
          <cell r="G4592">
            <v>0</v>
          </cell>
        </row>
        <row r="4593">
          <cell r="A4593" t="str">
            <v>96827</v>
          </cell>
          <cell r="B4593" t="str">
            <v>CONEXÃO FIXA, ROSCA FÊMEA, PARA INSTALAÇÕES EM PEX ÁGUA, DN 20MM X 1/2", CONEXÃO POR CRIMPAGEM - FORNECIMENTO E INSTALAÇÃO. AF_02/2023</v>
          </cell>
          <cell r="C4593" t="str">
            <v>UN</v>
          </cell>
          <cell r="D4593">
            <v>26.44</v>
          </cell>
          <cell r="E4593">
            <v>6.71</v>
          </cell>
          <cell r="F4593">
            <v>19.73</v>
          </cell>
          <cell r="G4593">
            <v>0</v>
          </cell>
        </row>
        <row r="4594">
          <cell r="A4594" t="str">
            <v>96828</v>
          </cell>
          <cell r="B4594" t="str">
            <v>CONEXÃO FIXA, ROSCA FÊMEA, PARA INSTALAÇÕES EM PEX ÁGUA, DN 20MM X 3/4", CONEXÃO POR CRIMPAGEM - FORNECIMENTO E INSTALAÇÃO. AF_02/2023</v>
          </cell>
          <cell r="C4594" t="str">
            <v>UN</v>
          </cell>
          <cell r="D4594">
            <v>33.31</v>
          </cell>
          <cell r="E4594">
            <v>7.56</v>
          </cell>
          <cell r="F4594">
            <v>25.75</v>
          </cell>
          <cell r="G4594">
            <v>0</v>
          </cell>
        </row>
        <row r="4595">
          <cell r="A4595" t="str">
            <v>96829</v>
          </cell>
          <cell r="B4595" t="str">
            <v>LUVA DE REDUÇÃO PARA INSTALAÇÕES EM PEX ÁGUA, DN 20 X 16 MM, CONEXÃO POR CRIMPAGEM - FORNECIMENTO E INSTALAÇÃO. AF_02/2023</v>
          </cell>
          <cell r="C4595" t="str">
            <v>UN</v>
          </cell>
          <cell r="D4595">
            <v>32.82</v>
          </cell>
          <cell r="E4595">
            <v>4.09</v>
          </cell>
          <cell r="F4595">
            <v>28.73</v>
          </cell>
          <cell r="G4595">
            <v>0</v>
          </cell>
        </row>
        <row r="4596">
          <cell r="A4596" t="str">
            <v>96830</v>
          </cell>
          <cell r="B4596" t="str">
            <v>LUVA PARA INSTALAÇÕES EM PEX ÁGUA, DN 25 MM, CONEXÃO POR CRIMPAGEM - FORNECIMENTO E INSTALAÇÃO. AF_02/2023</v>
          </cell>
          <cell r="C4596" t="str">
            <v>UN</v>
          </cell>
          <cell r="D4596">
            <v>48.73</v>
          </cell>
          <cell r="E4596">
            <v>5.3</v>
          </cell>
          <cell r="F4596">
            <v>43.43</v>
          </cell>
          <cell r="G4596">
            <v>0</v>
          </cell>
        </row>
        <row r="4597">
          <cell r="A4597" t="str">
            <v>96832</v>
          </cell>
          <cell r="B4597" t="str">
            <v>CONEXÃO FIXA, ROSCA FÊMEA, PARA INSTALAÇÕES EM PEX ÁGUA, DN 25MM X 3/4", CONEXÃO POR CRIMPAGEM - FORNECIMENTO E INSTALAÇÃO. AF_02/2023</v>
          </cell>
          <cell r="C4597" t="str">
            <v>UN</v>
          </cell>
          <cell r="D4597">
            <v>43.34</v>
          </cell>
          <cell r="E4597">
            <v>7.99</v>
          </cell>
          <cell r="F4597">
            <v>35.35</v>
          </cell>
          <cell r="G4597">
            <v>0</v>
          </cell>
        </row>
        <row r="4598">
          <cell r="A4598" t="str">
            <v>96833</v>
          </cell>
          <cell r="B4598" t="str">
            <v>LUVA DE REDUÇÃO PARA INSTALAÇÕES EM PEX ÁGUA, DN 25 X 16 MM, CONEXÃO POR CRIMPAGEM - FORNECIMENTO E INSTALAÇÃO. AF_02/2023</v>
          </cell>
          <cell r="C4598" t="str">
            <v>UN</v>
          </cell>
          <cell r="D4598">
            <v>41.84</v>
          </cell>
          <cell r="E4598">
            <v>4.51</v>
          </cell>
          <cell r="F4598">
            <v>37.33</v>
          </cell>
          <cell r="G4598">
            <v>0</v>
          </cell>
        </row>
        <row r="4599">
          <cell r="A4599" t="str">
            <v>96834</v>
          </cell>
          <cell r="B4599" t="str">
            <v>LUVA PARA INSTALAÇÕES EM PEX ÁGUA, DN 32 MM, CONEXÃO POR CRIMPAGEM - FORNECIMENTO E INSTALAÇÃO. AF_02/2023</v>
          </cell>
          <cell r="C4599" t="str">
            <v>UN</v>
          </cell>
          <cell r="D4599">
            <v>71.45</v>
          </cell>
          <cell r="E4599">
            <v>6.51</v>
          </cell>
          <cell r="F4599">
            <v>64.94</v>
          </cell>
          <cell r="G4599">
            <v>0</v>
          </cell>
        </row>
        <row r="4600">
          <cell r="A4600" t="str">
            <v>96836</v>
          </cell>
          <cell r="B4600" t="str">
            <v>LUVA DE REDUÇÃO PARA INSTALAÇÕES EM PEX ÁGUA, DN 32 X 25 MM, CONEXÃO POR CRIMPAGEM - FORNECIMENTO E INSTALAÇÃO. AF_02/2023</v>
          </cell>
          <cell r="C4600" t="str">
            <v>UN</v>
          </cell>
          <cell r="D4600">
            <v>64.88</v>
          </cell>
          <cell r="E4600">
            <v>5.89</v>
          </cell>
          <cell r="F4600">
            <v>58.99</v>
          </cell>
          <cell r="G4600">
            <v>0</v>
          </cell>
        </row>
        <row r="4601">
          <cell r="A4601" t="str">
            <v>96837</v>
          </cell>
          <cell r="B4601" t="str">
            <v>JOELHO 90 GRAUS, METÁLICO, PARA INSTALAÇÕES EM PEX ÁGUA, DN 16 MM, CONEXÃO POR ANEL DESLIZANTE - FORNECIMENTO E INSTALAÇÃO. AF_02/2023</v>
          </cell>
          <cell r="C4601" t="str">
            <v>UN</v>
          </cell>
          <cell r="D4601">
            <v>28.17</v>
          </cell>
          <cell r="E4601">
            <v>8.0500000000000007</v>
          </cell>
          <cell r="F4601">
            <v>20.12</v>
          </cell>
          <cell r="G4601">
            <v>0</v>
          </cell>
        </row>
        <row r="4602">
          <cell r="A4602" t="str">
            <v>96838</v>
          </cell>
          <cell r="B4602" t="str">
            <v>JOELHO 90 GRAUS, ROSCA FÊMEA TERMINAL, METÁLICO, PARA INSTALAÇÕES EM PEX ÁGUA, DN 16MM X 1/2", CONEXÃO POR ANEL DESLIZANTE - FORNECIMENTO E INSTALAÇÃO. AF_02/2023</v>
          </cell>
          <cell r="C4602" t="str">
            <v>UN</v>
          </cell>
          <cell r="D4602">
            <v>32.840000000000003</v>
          </cell>
          <cell r="E4602">
            <v>10.79</v>
          </cell>
          <cell r="F4602">
            <v>22.05</v>
          </cell>
          <cell r="G4602">
            <v>0</v>
          </cell>
        </row>
        <row r="4603">
          <cell r="A4603" t="str">
            <v>96839</v>
          </cell>
          <cell r="B4603" t="str">
            <v>JOELHO, ROSCA FÊMEA, COM BASE FIXA, METÁLICO, PARA INSTALAÇÕES EM PEX ÁGUA, DN 16MM X 1/2", CONEXÃO POR ANEL DESLIZANTE - FORNECIMENTO E INSTALAÇÃO. AF_02/2023</v>
          </cell>
          <cell r="C4603" t="str">
            <v>UN</v>
          </cell>
          <cell r="D4603">
            <v>34.31</v>
          </cell>
          <cell r="E4603">
            <v>10.79</v>
          </cell>
          <cell r="F4603">
            <v>23.52</v>
          </cell>
          <cell r="G4603">
            <v>0</v>
          </cell>
        </row>
        <row r="4604">
          <cell r="A4604" t="str">
            <v>96840</v>
          </cell>
          <cell r="B4604" t="str">
            <v>JOELHO 90 GRAUS, METÁLICO, PARA INSTALAÇÕES EM PEX ÁGUA, DN 20 MM, CONEXÃO POR ANEL DESLIZANTE - FORNECIMENTO E INSTALAÇÃO. AF_02/2023</v>
          </cell>
          <cell r="C4604" t="str">
            <v>UN</v>
          </cell>
          <cell r="D4604">
            <v>34.17</v>
          </cell>
          <cell r="E4604">
            <v>9.56</v>
          </cell>
          <cell r="F4604">
            <v>24.61</v>
          </cell>
          <cell r="G4604">
            <v>0</v>
          </cell>
        </row>
        <row r="4605">
          <cell r="A4605" t="str">
            <v>96841</v>
          </cell>
          <cell r="B4605" t="str">
            <v>JOELHO 90 GRAUS, ROSCA FÊMEA TERMINAL, METÁLICO, PARA INSTALAÇÕES EM PEX ÁGUA, DN 20 MM X 1/2", CONEXÃO POR ANEL DESLIZANTE - FORNECIMENTO E INSTALAÇÃO. AF_02/2023</v>
          </cell>
          <cell r="C4605" t="str">
            <v>UN</v>
          </cell>
          <cell r="D4605">
            <v>36.89</v>
          </cell>
          <cell r="E4605">
            <v>11.53</v>
          </cell>
          <cell r="F4605">
            <v>25.36</v>
          </cell>
          <cell r="G4605">
            <v>0</v>
          </cell>
        </row>
        <row r="4606">
          <cell r="A4606" t="str">
            <v>96842</v>
          </cell>
          <cell r="B4606" t="str">
            <v>JOELHO 90 GRAUS, ROSCA FÊMEA TERMINAL, METÁLICO, PARA INSTALAÇÕES EM PEX ÁGUA, DN 20 MM X 3/4", CONEXÃO POR ANEL DESLIZANTE - FORNECIMENTO E INSTALAÇÃO. AF_02/2023</v>
          </cell>
          <cell r="C4606" t="str">
            <v>UN</v>
          </cell>
          <cell r="D4606">
            <v>42.66</v>
          </cell>
          <cell r="E4606">
            <v>12.79</v>
          </cell>
          <cell r="F4606">
            <v>29.87</v>
          </cell>
          <cell r="G4606">
            <v>0</v>
          </cell>
        </row>
        <row r="4607">
          <cell r="A4607" t="str">
            <v>96843</v>
          </cell>
          <cell r="B4607" t="str">
            <v>JOELHO ROSCA FÊMEA, COM BASE FIXA, METÁLICO, PARA INSTALAÇÕES EM PEX ÁGUA, DN 20MM X 1/2", CONEXÃO POR ANEL DESLIZANTE - FORNECIMENTO E INSTALAÇÃO. AF_02/2023</v>
          </cell>
          <cell r="C4607" t="str">
            <v>UN</v>
          </cell>
          <cell r="D4607">
            <v>38.880000000000003</v>
          </cell>
          <cell r="E4607">
            <v>11.53</v>
          </cell>
          <cell r="F4607">
            <v>27.35</v>
          </cell>
          <cell r="G4607">
            <v>0</v>
          </cell>
        </row>
        <row r="4608">
          <cell r="A4608" t="str">
            <v>96844</v>
          </cell>
          <cell r="B4608" t="str">
            <v>JOELHO ROSCA FÊMEA, MÓVEL, METÁLICO, PARA INSTALAÇÕES EM PEX ÁGUA, DN 20MM X 3/4", CONEXÃO POR ANEL DESLIZANTE - FORNECIMENTO E INSTALAÇÃO. AF_02/2023</v>
          </cell>
          <cell r="C4608" t="str">
            <v>UN</v>
          </cell>
          <cell r="D4608">
            <v>45.23</v>
          </cell>
          <cell r="E4608">
            <v>12.78</v>
          </cell>
          <cell r="F4608">
            <v>32.450000000000003</v>
          </cell>
          <cell r="G4608">
            <v>0</v>
          </cell>
        </row>
        <row r="4609">
          <cell r="A4609" t="str">
            <v>96845</v>
          </cell>
          <cell r="B4609" t="str">
            <v>JOELHO 90 GRAUS, METÁLICO, PARA INSTALAÇÕES EM PEX ÁGUA, DN 25 MM, CONEXÃO POR ANEL DESLIZANTE - FORNECIMENTO E INSTALAÇÃO. AF_02/2023</v>
          </cell>
          <cell r="C4609" t="str">
            <v>UN</v>
          </cell>
          <cell r="D4609">
            <v>57.26</v>
          </cell>
          <cell r="E4609">
            <v>11.41</v>
          </cell>
          <cell r="F4609">
            <v>45.85</v>
          </cell>
          <cell r="G4609">
            <v>0</v>
          </cell>
        </row>
        <row r="4610">
          <cell r="A4610" t="str">
            <v>96846</v>
          </cell>
          <cell r="B4610" t="str">
            <v>JOELHO 90 GRAUS, ROSCA FÊMEA TERMINAL, METÁLICO, PARA INSTALAÇÕES EM PEX ÁGUA, DN 25 MM X 3/4", CONEXÃO POR ANEL DESLIZANTE - FORNECIMENTO E INSTALAÇÃO. AF_02/2023</v>
          </cell>
          <cell r="C4610" t="str">
            <v>UN</v>
          </cell>
          <cell r="D4610">
            <v>50.87</v>
          </cell>
          <cell r="E4610">
            <v>13.71</v>
          </cell>
          <cell r="F4610">
            <v>37.159999999999997</v>
          </cell>
          <cell r="G4610">
            <v>0</v>
          </cell>
        </row>
        <row r="4611">
          <cell r="A4611" t="str">
            <v>96847</v>
          </cell>
          <cell r="B4611" t="str">
            <v>JOELHO ROSCA FÊMEA, COM BASE FIXA, METÁLICO, PARA INSTALAÇÕES EM PEX ÁGUA, DN 25MM X 3/4", CONEXÃO POR ANEL DESLIZANTE - FORNECIMENTO E INSTALAÇÃO. AF_02/2023</v>
          </cell>
          <cell r="C4611" t="str">
            <v>UN</v>
          </cell>
          <cell r="D4611">
            <v>50</v>
          </cell>
          <cell r="E4611">
            <v>13.71</v>
          </cell>
          <cell r="F4611">
            <v>36.29</v>
          </cell>
          <cell r="G4611">
            <v>0</v>
          </cell>
        </row>
        <row r="4612">
          <cell r="A4612" t="str">
            <v>96848</v>
          </cell>
          <cell r="B4612" t="str">
            <v>JOELHO 90 GRAUS, METÁLICO, PARA INSTALAÇÕES EM PEX ÁGUA, DN 32 MM, CONEXÃO POR ANEL DESLIZANTE - FORNECIMENTO E INSTALAÇÃO. AF_02/2023</v>
          </cell>
          <cell r="C4612" t="str">
            <v>UN</v>
          </cell>
          <cell r="D4612">
            <v>77.069999999999993</v>
          </cell>
          <cell r="E4612">
            <v>14.03</v>
          </cell>
          <cell r="F4612">
            <v>63.04</v>
          </cell>
          <cell r="G4612">
            <v>0</v>
          </cell>
        </row>
        <row r="4613">
          <cell r="A4613" t="str">
            <v>96849</v>
          </cell>
          <cell r="B4613" t="str">
            <v>JOELHO 90 GRAUS, PARA INSTALAÇÕES EM PEX ÁGUA, DN 16 MM, CONEXÃO POR CRIMPAGEM - FORNECIMENTO E INSTALAÇÃO. AF_02/2023</v>
          </cell>
          <cell r="C4613" t="str">
            <v>UN</v>
          </cell>
          <cell r="D4613">
            <v>23.22</v>
          </cell>
          <cell r="E4613">
            <v>5.61</v>
          </cell>
          <cell r="F4613">
            <v>17.61</v>
          </cell>
          <cell r="G4613">
            <v>0</v>
          </cell>
        </row>
        <row r="4614">
          <cell r="A4614" t="str">
            <v>96850</v>
          </cell>
          <cell r="B4614" t="str">
            <v>JOELHO 90 GRAUS, ROSCA FÊMEA TERMINAL, PARA INSTALAÇÕES EM PEX ÁGUA, DN 16MM X 1/2", CONEXÃO POR CRIMPAGEM - FORNECIMENTO E INSTALAÇÃO. AF_02/2023</v>
          </cell>
          <cell r="C4614" t="str">
            <v>UN</v>
          </cell>
          <cell r="D4614">
            <v>31.09</v>
          </cell>
          <cell r="E4614">
            <v>9.58</v>
          </cell>
          <cell r="F4614">
            <v>21.51</v>
          </cell>
          <cell r="G4614">
            <v>0</v>
          </cell>
        </row>
        <row r="4615">
          <cell r="A4615" t="str">
            <v>96852</v>
          </cell>
          <cell r="B4615" t="str">
            <v>JOELHO 90 GRAUS, PARA INSTALAÇÕES EM PEX ÁGUA, DN 20 MM, CONEXÃO POR CRIMPAGEM - FORNECIMENTO E INSTALAÇÃO. AF_02/2023</v>
          </cell>
          <cell r="C4615" t="str">
            <v>UN</v>
          </cell>
          <cell r="D4615">
            <v>30.03</v>
          </cell>
          <cell r="E4615">
            <v>6.66</v>
          </cell>
          <cell r="F4615">
            <v>23.37</v>
          </cell>
          <cell r="G4615">
            <v>0</v>
          </cell>
        </row>
        <row r="4616">
          <cell r="A4616" t="str">
            <v>96853</v>
          </cell>
          <cell r="B4616" t="str">
            <v>JOELHO 90 GRAUS, ROSCA FÊMEA TERMINAL, PARA INSTALAÇÕES EM PEX ÁGUA, DN 20MM X 1/2", CONEXÃO POR CRIMPAGEM - FORNECIMENTO E INSTALAÇÃO. AF_02/2023</v>
          </cell>
          <cell r="C4616" t="str">
            <v>UN</v>
          </cell>
          <cell r="D4616">
            <v>33.6</v>
          </cell>
          <cell r="E4616">
            <v>10.08</v>
          </cell>
          <cell r="F4616">
            <v>23.52</v>
          </cell>
          <cell r="G4616">
            <v>0</v>
          </cell>
        </row>
        <row r="4617">
          <cell r="A4617" t="str">
            <v>96854</v>
          </cell>
          <cell r="B4617" t="str">
            <v>JOELHO 90 GRAUS, ROSCA FÊMEA TERMINAL, PARA INSTALAÇÕES EM PEX ÁGUA, DN 20MM X 3/4", CONEXÃO POR CRIMPAGEM - FORNECIMENTO E INSTALAÇÃO. AF_02/2023</v>
          </cell>
          <cell r="C4617" t="str">
            <v>UN</v>
          </cell>
          <cell r="D4617">
            <v>42.44</v>
          </cell>
          <cell r="E4617">
            <v>11.34</v>
          </cell>
          <cell r="F4617">
            <v>31.1</v>
          </cell>
          <cell r="G4617">
            <v>0</v>
          </cell>
        </row>
        <row r="4618">
          <cell r="A4618" t="str">
            <v>96855</v>
          </cell>
          <cell r="B4618" t="str">
            <v>JOELHO 90 GRAUS, PARA INSTALAÇÕES EM PEX ÁGUA, DN 25 MM, CONEXÃO POR CRIMPAGEM - FORNECIMENTO E INSTALAÇÃO. AF_02/2023</v>
          </cell>
          <cell r="C4618" t="str">
            <v>UN</v>
          </cell>
          <cell r="D4618">
            <v>49.49</v>
          </cell>
          <cell r="E4618">
            <v>7.95</v>
          </cell>
          <cell r="F4618">
            <v>41.54</v>
          </cell>
          <cell r="G4618">
            <v>0</v>
          </cell>
        </row>
        <row r="4619">
          <cell r="A4619" t="str">
            <v>96856</v>
          </cell>
          <cell r="B4619" t="str">
            <v>JOELHO 90 GRAUS, ROSCA FÊMEA TERMINAL, PARA INSTALAÇÕES EM PEX ÁGUA, DN 25MM X 1/2", CONEXÃO POR CRIMPAGEM - FORNECIMENTO E INSTALAÇÃO. AF_02/2023</v>
          </cell>
          <cell r="C4619" t="str">
            <v>UN</v>
          </cell>
          <cell r="D4619">
            <v>50.83</v>
          </cell>
          <cell r="E4619">
            <v>10.73</v>
          </cell>
          <cell r="F4619">
            <v>40.1</v>
          </cell>
          <cell r="G4619">
            <v>0</v>
          </cell>
        </row>
        <row r="4620">
          <cell r="A4620" t="str">
            <v>96860</v>
          </cell>
          <cell r="B4620" t="str">
            <v>TÊ, METÁLICO, PARA INSTALAÇÕES EM PEX ÁGUA, DN 16 MM, CONEXÃO POR ANEL DESLIZANTE - FORNECIMENTO E INSTALAÇÃO. AF_02/2023</v>
          </cell>
          <cell r="C4620" t="str">
            <v>UN</v>
          </cell>
          <cell r="D4620">
            <v>41.02</v>
          </cell>
          <cell r="E4620">
            <v>10.73</v>
          </cell>
          <cell r="F4620">
            <v>30.29</v>
          </cell>
          <cell r="G4620">
            <v>0</v>
          </cell>
        </row>
        <row r="4621">
          <cell r="A4621" t="str">
            <v>96861</v>
          </cell>
          <cell r="B4621" t="str">
            <v>TÊ, ROSCA FÊMEA, METÁLICO, PARA INSTALAÇÕES EM PEX ÁGUA, DN 16 MM X ½, CONEXÃO POR ANEL DESLIZANTE - FORNECIMENTO E INSTALAÇÃO. AF_02/2023</v>
          </cell>
          <cell r="C4621" t="str">
            <v>UN</v>
          </cell>
          <cell r="D4621">
            <v>52.21</v>
          </cell>
          <cell r="E4621">
            <v>13.16</v>
          </cell>
          <cell r="F4621">
            <v>39.049999999999997</v>
          </cell>
          <cell r="G4621">
            <v>0</v>
          </cell>
        </row>
        <row r="4622">
          <cell r="A4622" t="str">
            <v>96862</v>
          </cell>
          <cell r="B4622" t="str">
            <v>TÊ, METÁLICO, PARA INSTALAÇÕES EM PEX ÁGUA, DN 20 MM, CONEXÃO POR ANEL DESLIZANTE - FORNECIMENTO E INSTALAÇÃO. AF_02/2023</v>
          </cell>
          <cell r="C4622" t="str">
            <v>UN</v>
          </cell>
          <cell r="D4622">
            <v>50.88</v>
          </cell>
          <cell r="E4622">
            <v>12.72</v>
          </cell>
          <cell r="F4622">
            <v>38.159999999999997</v>
          </cell>
          <cell r="G4622">
            <v>0</v>
          </cell>
        </row>
        <row r="4623">
          <cell r="A4623" t="str">
            <v>96863</v>
          </cell>
          <cell r="B4623" t="str">
            <v>TÊ, ROSCA FÊMEA, METÁLICO, PARA INSTALAÇÕES EM PEX ÁGUA, DN 20 MM X 1/2", CONEXÃO POR ANEL DESLIZANTE - FORNECIMENTO E INSTALAÇÃO. AF_02/2023</v>
          </cell>
          <cell r="C4623" t="str">
            <v>UN</v>
          </cell>
          <cell r="D4623">
            <v>52.55</v>
          </cell>
          <cell r="E4623">
            <v>14.48</v>
          </cell>
          <cell r="F4623">
            <v>38.07</v>
          </cell>
          <cell r="G4623">
            <v>0</v>
          </cell>
        </row>
        <row r="4624">
          <cell r="A4624" t="str">
            <v>96864</v>
          </cell>
          <cell r="B4624" t="str">
            <v>TÊ, METÁLICO, PARA INSTALAÇÕES EM PEX ÁGUA, DN 25 MM, CONEXÃO POR ANEL DESLIZANTE - FORNECIMENTO E INSTALAÇÃO. AF_02/2023</v>
          </cell>
          <cell r="C4624" t="str">
            <v>UN</v>
          </cell>
          <cell r="D4624">
            <v>74.55</v>
          </cell>
          <cell r="E4624">
            <v>15.21</v>
          </cell>
          <cell r="F4624">
            <v>59.34</v>
          </cell>
          <cell r="G4624">
            <v>0</v>
          </cell>
        </row>
        <row r="4625">
          <cell r="A4625" t="str">
            <v>96865</v>
          </cell>
          <cell r="B4625" t="str">
            <v>TÊ, ROSCA FÊMEA, METÁLICO, PARA INSTALAÇÕES EM PEX ÁGUA, DN 25 MM X 3/4", CONEXÃO POR ANEL DESLIZANTE - FORNECIMENTO E INSTALAÇÃO. AF_02/2023</v>
          </cell>
          <cell r="C4625" t="str">
            <v>UN</v>
          </cell>
          <cell r="D4625">
            <v>61.86</v>
          </cell>
          <cell r="E4625">
            <v>17.260000000000002</v>
          </cell>
          <cell r="F4625">
            <v>44.6</v>
          </cell>
          <cell r="G4625">
            <v>0</v>
          </cell>
        </row>
        <row r="4626">
          <cell r="A4626" t="str">
            <v>96866</v>
          </cell>
          <cell r="B4626" t="str">
            <v>TÊ, METÁLICO, PARA INSTALAÇÕES EM PEX ÁGUA, DN 32 MM, CONEXÃO POR ANEL DESLIZANTE - FORNECIMENTO E INSTALAÇÃO. AF_02/2023</v>
          </cell>
          <cell r="C4626" t="str">
            <v>UN</v>
          </cell>
          <cell r="D4626">
            <v>98.04</v>
          </cell>
          <cell r="E4626">
            <v>18.690000000000001</v>
          </cell>
          <cell r="F4626">
            <v>79.349999999999994</v>
          </cell>
          <cell r="G4626">
            <v>0</v>
          </cell>
        </row>
        <row r="4627">
          <cell r="A4627" t="str">
            <v>96868</v>
          </cell>
          <cell r="B4627" t="str">
            <v>TÊ, PARA INSTALAÇÕES EM PEX ÁGUA, DN 16 MM, CONEXÃO POR CRIMPAGEM - FORNECIMENTO E INSTALAÇÃO. AF_02/2023</v>
          </cell>
          <cell r="C4627" t="str">
            <v>UN</v>
          </cell>
          <cell r="D4627">
            <v>46.48</v>
          </cell>
          <cell r="E4627">
            <v>7.48</v>
          </cell>
          <cell r="F4627">
            <v>39</v>
          </cell>
          <cell r="G4627">
            <v>0</v>
          </cell>
        </row>
        <row r="4628">
          <cell r="A4628" t="str">
            <v>96869</v>
          </cell>
          <cell r="B4628" t="str">
            <v>TÊ, PARA INSTALAÇÕES EM PEX ÁGUA, DN 20 MM, CONEXÃO POR CRIMPAGEM - FORNECIMENTO E INSTALAÇÃO. AF_02/2023</v>
          </cell>
          <cell r="C4628" t="str">
            <v>UN</v>
          </cell>
          <cell r="D4628">
            <v>42.85</v>
          </cell>
          <cell r="E4628">
            <v>8.8699999999999992</v>
          </cell>
          <cell r="F4628">
            <v>33.979999999999997</v>
          </cell>
          <cell r="G4628">
            <v>0</v>
          </cell>
        </row>
        <row r="4629">
          <cell r="A4629" t="str">
            <v>96870</v>
          </cell>
          <cell r="B4629" t="str">
            <v>TÊ, PARA INSTALAÇÕES EM PEX ÁGUA, DN 25 MM, CONEXÃO POR CRIMPAGEM - FORNECIMENTO E INSTALAÇÃO. AF_02/2023</v>
          </cell>
          <cell r="C4629" t="str">
            <v>UN</v>
          </cell>
          <cell r="D4629">
            <v>66.959999999999994</v>
          </cell>
          <cell r="E4629">
            <v>10.61</v>
          </cell>
          <cell r="F4629">
            <v>56.35</v>
          </cell>
          <cell r="G4629">
            <v>0</v>
          </cell>
        </row>
        <row r="4630">
          <cell r="A4630" t="str">
            <v>96871</v>
          </cell>
          <cell r="B4630" t="str">
            <v>TÊ, PARA INSTALAÇÕES EM PEX ÁGUA, DN 32 MM, CONEXÃO POR CRIMPAGEM - FORNECIMENTO E INSTALAÇÃO. AF_02/2023</v>
          </cell>
          <cell r="C4630" t="str">
            <v>UN</v>
          </cell>
          <cell r="D4630">
            <v>75.66</v>
          </cell>
          <cell r="E4630">
            <v>13.05</v>
          </cell>
          <cell r="F4630">
            <v>62.61</v>
          </cell>
          <cell r="G4630">
            <v>0</v>
          </cell>
        </row>
        <row r="4631">
          <cell r="A4631" t="str">
            <v>96872</v>
          </cell>
          <cell r="B4631" t="str">
            <v>DISTRIBUIDOR 2 SAÍDAS, METÁLICO, PARA INSTALAÇÕES EM PEX ÁGUA, ENTRADA DE 3/4" X 2 SAÍDAS DE 1/2", CONEXÃO POR ANEL DESLIZANTE - FORNECIMENTO E INSTALAÇÃO. AF_02/2023</v>
          </cell>
          <cell r="C4631" t="str">
            <v>UN</v>
          </cell>
          <cell r="D4631">
            <v>67.31</v>
          </cell>
          <cell r="E4631">
            <v>14.93</v>
          </cell>
          <cell r="F4631">
            <v>52.38</v>
          </cell>
          <cell r="G4631">
            <v>0</v>
          </cell>
        </row>
        <row r="4632">
          <cell r="A4632" t="str">
            <v>96873</v>
          </cell>
          <cell r="B4632" t="str">
            <v>DISTRIBUIDOR 2 SAÍDAS, METÁLICO, PARA INSTALAÇÕES EM PEX ÁGUA, ENTRADA DE 1" X 2 SAÍDAS DE 1/2", CONEXÃO POR ANEL DESLIZANTE - FORNECIMENTO E INSTALAÇÃO. AF_02/2023</v>
          </cell>
          <cell r="C4632" t="str">
            <v>UN</v>
          </cell>
          <cell r="D4632">
            <v>92.66</v>
          </cell>
          <cell r="E4632">
            <v>16.79</v>
          </cell>
          <cell r="F4632">
            <v>75.87</v>
          </cell>
          <cell r="G4632">
            <v>0</v>
          </cell>
        </row>
        <row r="4633">
          <cell r="A4633" t="str">
            <v>96874</v>
          </cell>
          <cell r="B4633" t="str">
            <v>DISTRIBUIDOR 3 SAÍDAS, METÁLICO, PARA INSTALAÇÕES EM PEX ÁGUA, ENTRADA DE 3/4" X 3 SAÍDAS DE 1/2", CONEXÃO POR ANEL DESLIZANTE - FORNECIMENTO E INSTALAÇÃO. AF_02/2023</v>
          </cell>
          <cell r="C4633" t="str">
            <v>UN</v>
          </cell>
          <cell r="D4633">
            <v>82.39</v>
          </cell>
          <cell r="E4633">
            <v>17.62</v>
          </cell>
          <cell r="F4633">
            <v>64.77</v>
          </cell>
          <cell r="G4633">
            <v>0</v>
          </cell>
        </row>
        <row r="4634">
          <cell r="A4634" t="str">
            <v>96875</v>
          </cell>
          <cell r="B4634" t="str">
            <v>DISTRIBUIDOR 3 SAÍDAS, METÁLICO, PARA INSTALAÇÕES EM PEX ÁGUA, ENTRADA DE 1" X 3 SAÍDAS DE 1/2", CONEXÃO POR ANEL DESLIZANTE - FORNECIMENTO E INSTALAÇÃO. AF_02/2023</v>
          </cell>
          <cell r="C4634" t="str">
            <v>UN</v>
          </cell>
          <cell r="D4634">
            <v>111.66</v>
          </cell>
          <cell r="E4634">
            <v>19.48</v>
          </cell>
          <cell r="F4634">
            <v>92.18</v>
          </cell>
          <cell r="G4634">
            <v>0</v>
          </cell>
        </row>
        <row r="4635">
          <cell r="A4635" t="str">
            <v>96876</v>
          </cell>
          <cell r="B4635" t="str">
            <v>DISTRIBUIDOR 2 SAÍDAS, PARA INSTALAÇÕES EM PEX ÁGUA, ENTRADA DE 32 MM X 2 SAÍDAS DE 16 MM, CONEXÃO POR CRIMPAGEM FORNECIMENTO E INSTALAÇÃO. AF_02/2023</v>
          </cell>
          <cell r="C4635" t="str">
            <v>UN</v>
          </cell>
          <cell r="D4635">
            <v>273.02</v>
          </cell>
          <cell r="E4635">
            <v>17.79</v>
          </cell>
          <cell r="F4635">
            <v>255.23</v>
          </cell>
          <cell r="G4635">
            <v>0</v>
          </cell>
        </row>
        <row r="4636">
          <cell r="A4636" t="str">
            <v>96878</v>
          </cell>
          <cell r="B4636" t="str">
            <v>DISTRIBUIDOR 2 SAÍDAS, PARA INSTALAÇÕES EM PEX ÁGUA, ENTRADA DE 32 MM X 2 SAÍDAS DE 25 MM, CONEXÃO POR CRIMPAGEM - FORNECIMENTO E INSTALAÇÃO. AF_02/2023</v>
          </cell>
          <cell r="C4636" t="str">
            <v>UN</v>
          </cell>
          <cell r="D4636">
            <v>308.69</v>
          </cell>
          <cell r="E4636">
            <v>19.350000000000001</v>
          </cell>
          <cell r="F4636">
            <v>289.33999999999997</v>
          </cell>
          <cell r="G4636">
            <v>0</v>
          </cell>
        </row>
        <row r="4637">
          <cell r="A4637" t="str">
            <v>96879</v>
          </cell>
          <cell r="B4637" t="str">
            <v>DISTRIBUIDOR 3 SAÍDAS, PARA INSTALAÇÕES EM PEX ÁGUA, ENTRADA DE 32 MM X 3 SAÍDAS DE 16 MM, CONEXÃO POR CRIMPAGEM - FORNECIMENTO E INSTALAÇÃO. AF_02/2023</v>
          </cell>
          <cell r="C4637" t="str">
            <v>UN</v>
          </cell>
          <cell r="D4637">
            <v>297.85000000000002</v>
          </cell>
          <cell r="E4637">
            <v>19.670000000000002</v>
          </cell>
          <cell r="F4637">
            <v>278.18</v>
          </cell>
          <cell r="G4637">
            <v>0</v>
          </cell>
        </row>
        <row r="4638">
          <cell r="A4638" t="str">
            <v>96881</v>
          </cell>
          <cell r="B4638" t="str">
            <v>DISTRIBUIDOR 3 SAÍDAS, PARA INSTALAÇÕES EM PEX ÁGUA, ENTRADA DE 32 MM X 3 SAÍDAS DE 25 MM, CONEXÃO POR CRIMPAGEM - FORNECIMENTO E INSTALAÇÃO. AF_02/2023</v>
          </cell>
          <cell r="C4638" t="str">
            <v>UN</v>
          </cell>
          <cell r="D4638">
            <v>356.91</v>
          </cell>
          <cell r="E4638">
            <v>22.01</v>
          </cell>
          <cell r="F4638">
            <v>334.9</v>
          </cell>
          <cell r="G4638">
            <v>0</v>
          </cell>
        </row>
        <row r="4639">
          <cell r="A4639" t="str">
            <v>97425</v>
          </cell>
          <cell r="B4639" t="str">
            <v>FLANGE EM AÇO, DN 15 MM X 1/2'', INSTALADO EM RESERVAÇÃO DE ÁGUA DE EDIFICAÇÃO QUE POSSUA RESERVATÓRIO DE FIBRA/FIBROCIMENTO - FORNECIMENTO E INSTALAÇÃO. AF_06/2016</v>
          </cell>
          <cell r="C4639" t="str">
            <v>UN</v>
          </cell>
          <cell r="D4639">
            <v>31.19</v>
          </cell>
          <cell r="E4639">
            <v>10.92</v>
          </cell>
          <cell r="F4639">
            <v>20.27</v>
          </cell>
          <cell r="G4639">
            <v>0</v>
          </cell>
        </row>
        <row r="4640">
          <cell r="A4640" t="str">
            <v>97426</v>
          </cell>
          <cell r="B4640" t="str">
            <v>FLANGE EM AÇO, DN 20 MM X 3/4'', INSTALADO EM RESERVAÇÃO DE ÁGUA DE EDIFICAÇÃO QUE POSSUA RESERVATÓRIO DE FIBRA/FIBROCIMENTO - FORNECIMENTO E INSTALAÇÃO. AF_06/2016</v>
          </cell>
          <cell r="C4640" t="str">
            <v>UN</v>
          </cell>
          <cell r="D4640">
            <v>37.58</v>
          </cell>
          <cell r="E4640">
            <v>10.92</v>
          </cell>
          <cell r="F4640">
            <v>26.66</v>
          </cell>
          <cell r="G4640">
            <v>0</v>
          </cell>
        </row>
        <row r="4641">
          <cell r="A4641" t="str">
            <v>97427</v>
          </cell>
          <cell r="B4641" t="str">
            <v>FLANGE EM AÇO, DN 25 MM X 1'', INSTALADO EM RESERVAÇÃO DE ÁGUA DE EDIFICAÇÃO QUE POSSUA RESERVATÓRIO DE FIBRA/FIBROCIMENTO - FORNECIMENTO E INSTALAÇÃO. AF_06/2016</v>
          </cell>
          <cell r="C4641" t="str">
            <v>UN</v>
          </cell>
          <cell r="D4641">
            <v>42.41</v>
          </cell>
          <cell r="E4641">
            <v>10.92</v>
          </cell>
          <cell r="F4641">
            <v>31.49</v>
          </cell>
          <cell r="G4641">
            <v>0</v>
          </cell>
        </row>
        <row r="4642">
          <cell r="A4642" t="str">
            <v>97428</v>
          </cell>
          <cell r="B4642" t="str">
            <v>FLANGE EM AÇO, DN 32 MM X 1 1/4'', INSTALADO EM RESERVAÇÃO DE ÁGUA DE EDIFICAÇÃO QUE POSSUA RESERVATÓRIO DE FIBRA/FIBROCIMENTO - FORNECIMENTO E INSTALAÇÃO. AF_06/2016</v>
          </cell>
          <cell r="C4642" t="str">
            <v>UN</v>
          </cell>
          <cell r="D4642">
            <v>53.62</v>
          </cell>
          <cell r="E4642">
            <v>10.91</v>
          </cell>
          <cell r="F4642">
            <v>42.71</v>
          </cell>
          <cell r="G4642">
            <v>0</v>
          </cell>
        </row>
        <row r="4643">
          <cell r="A4643" t="str">
            <v>97429</v>
          </cell>
          <cell r="B4643" t="str">
            <v>FLANGE EM AÇO, DN 40 MM X 1 1/2'', INSTALADO EM RESERVAÇÃO DE ÁGUA DE EDIFICAÇÃO QUE POSSUA RESERVATÓRIO DE FIBRA/FIBROCIMENTO - FORNECIMENTO E INSTALAÇÃO. AF_06/2016</v>
          </cell>
          <cell r="C4643" t="str">
            <v>UN</v>
          </cell>
          <cell r="D4643">
            <v>63.93</v>
          </cell>
          <cell r="E4643">
            <v>10.91</v>
          </cell>
          <cell r="F4643">
            <v>53.02</v>
          </cell>
          <cell r="G4643">
            <v>0</v>
          </cell>
        </row>
        <row r="4644">
          <cell r="A4644" t="str">
            <v>97430</v>
          </cell>
          <cell r="B4644" t="str">
            <v>ACOPLAMENTO RÍGIDO EM AÇO, CONEXÃO RANHURADA, DN 50 (2"), INSTALADO EM PRUMADAS - FORNECIMENTO E INSTALAÇÃO. AF_10/2020</v>
          </cell>
          <cell r="C4644" t="str">
            <v>UN</v>
          </cell>
          <cell r="D4644">
            <v>42.29</v>
          </cell>
          <cell r="E4644">
            <v>14.91</v>
          </cell>
          <cell r="F4644">
            <v>27.38</v>
          </cell>
          <cell r="G4644">
            <v>0</v>
          </cell>
        </row>
        <row r="4645">
          <cell r="A4645" t="str">
            <v>97431</v>
          </cell>
          <cell r="B4645" t="str">
            <v>ACOPLAMENTO RÍGIDO EM AÇO, CONEXÃO RANHURADA, DN 65 (2 1/2"), INSTALADO EM PRUMADAS - FORNECIMENTO E INSTALAÇÃO. AF_10/2020</v>
          </cell>
          <cell r="C4645" t="str">
            <v>UN</v>
          </cell>
          <cell r="D4645">
            <v>47.21</v>
          </cell>
          <cell r="E4645">
            <v>17.2</v>
          </cell>
          <cell r="F4645">
            <v>30.01</v>
          </cell>
          <cell r="G4645">
            <v>0</v>
          </cell>
        </row>
        <row r="4646">
          <cell r="A4646" t="str">
            <v>97432</v>
          </cell>
          <cell r="B4646" t="str">
            <v>ACOPLAMENTO RÍGIDO EM AÇO, CONEXÃO RANHURADA, DN 80 (3"), INSTALADO EM PRUMADAS - FORNECIMENTO E INSTALAÇÃO. AF_10/2020</v>
          </cell>
          <cell r="C4646" t="str">
            <v>UN</v>
          </cell>
          <cell r="D4646">
            <v>53.27</v>
          </cell>
          <cell r="E4646">
            <v>19.45</v>
          </cell>
          <cell r="F4646">
            <v>33.82</v>
          </cell>
          <cell r="G4646">
            <v>0</v>
          </cell>
        </row>
        <row r="4647">
          <cell r="A4647" t="str">
            <v>97433</v>
          </cell>
          <cell r="B4647" t="str">
            <v>CURVA 45 GRAUS, EM AÇO, CONEXÃO RANHURADA, DN 50 (2"), INSTALADO EM PRUMADAS - FORNECIMENTO E INSTALAÇÃO. AF_10/2020</v>
          </cell>
          <cell r="C4647" t="str">
            <v>UN</v>
          </cell>
          <cell r="D4647">
            <v>96.16</v>
          </cell>
          <cell r="E4647">
            <v>22.36</v>
          </cell>
          <cell r="F4647">
            <v>73.8</v>
          </cell>
          <cell r="G4647">
            <v>0</v>
          </cell>
        </row>
        <row r="4648">
          <cell r="A4648" t="str">
            <v>97434</v>
          </cell>
          <cell r="B4648" t="str">
            <v>CURVA 90 GRAUS, EM AÇO, CONEXÃO RANHURADA, DN 50 (2"), INSTALADO EM PRUMADAS - FORNECIMENTO E INSTALAÇÃO. AF_10/2020</v>
          </cell>
          <cell r="C4648" t="str">
            <v>UN</v>
          </cell>
          <cell r="D4648">
            <v>97.95</v>
          </cell>
          <cell r="E4648">
            <v>22.36</v>
          </cell>
          <cell r="F4648">
            <v>75.59</v>
          </cell>
          <cell r="G4648">
            <v>0</v>
          </cell>
        </row>
        <row r="4649">
          <cell r="A4649" t="str">
            <v>97435</v>
          </cell>
          <cell r="B4649" t="str">
            <v>CURVA 45 GRAUS, EM AÇO, CONEXÃO RANHURADA, DN 65 (2 1/2"), INSTALADO EM PRUMADAS - FORNECIMENTO E INSTALAÇÃO. AF_10/2020</v>
          </cell>
          <cell r="C4649" t="str">
            <v>UN</v>
          </cell>
          <cell r="D4649">
            <v>112.48</v>
          </cell>
          <cell r="E4649">
            <v>25.78</v>
          </cell>
          <cell r="F4649">
            <v>86.7</v>
          </cell>
          <cell r="G4649">
            <v>0</v>
          </cell>
        </row>
        <row r="4650">
          <cell r="A4650" t="str">
            <v>97436</v>
          </cell>
          <cell r="B4650" t="str">
            <v>CURVA 90 GRAUS, EM AÇO, CONEXÃO RANHURADA, DN 65 (2 1/2"), INSTALADO EM PRUMADAS - FORNECIMENTO E INSTALAÇÃO. AF_10/2020</v>
          </cell>
          <cell r="C4650" t="str">
            <v>UN</v>
          </cell>
          <cell r="D4650">
            <v>115.92</v>
          </cell>
          <cell r="E4650">
            <v>25.78</v>
          </cell>
          <cell r="F4650">
            <v>90.14</v>
          </cell>
          <cell r="G4650">
            <v>0</v>
          </cell>
        </row>
        <row r="4651">
          <cell r="A4651" t="str">
            <v>97437</v>
          </cell>
          <cell r="B4651" t="str">
            <v>CURVA 45 GRAUS, EM AÇO, CONEXÃO RANHURADA, DN 80 (3), INSTALADO EM PRUMADAS - FORNECIMENTO E INSTALAÇÃO. AF_10/2020</v>
          </cell>
          <cell r="C4651" t="str">
            <v>UN</v>
          </cell>
          <cell r="D4651">
            <v>128.72999999999999</v>
          </cell>
          <cell r="E4651">
            <v>29.2</v>
          </cell>
          <cell r="F4651">
            <v>99.53</v>
          </cell>
          <cell r="G4651">
            <v>0</v>
          </cell>
        </row>
        <row r="4652">
          <cell r="A4652" t="str">
            <v>97438</v>
          </cell>
          <cell r="B4652" t="str">
            <v>CURVA 90 GRAUS, EM AÇO, CONEXÃO RANHURADA, DN 80 (3"), INSTALADO EM PRUMADAS - FORNECIMENTO E INSTALAÇÃO. AF_10/2020</v>
          </cell>
          <cell r="C4652" t="str">
            <v>UN</v>
          </cell>
          <cell r="D4652">
            <v>132.41</v>
          </cell>
          <cell r="E4652">
            <v>29.2</v>
          </cell>
          <cell r="F4652">
            <v>103.21</v>
          </cell>
          <cell r="G4652">
            <v>0</v>
          </cell>
        </row>
        <row r="4653">
          <cell r="A4653" t="str">
            <v>97439</v>
          </cell>
          <cell r="B4653" t="str">
            <v>TÊ, EM AÇO, CONEXÃO RANHURADA, DN 50 (2"), INSTALADO EM PRUMADAS - FORNECIMENTO E INSTALAÇÃO. AF_10/2020</v>
          </cell>
          <cell r="C4653" t="str">
            <v>UN</v>
          </cell>
          <cell r="D4653">
            <v>145.37</v>
          </cell>
          <cell r="E4653">
            <v>29.83</v>
          </cell>
          <cell r="F4653">
            <v>115.54</v>
          </cell>
          <cell r="G4653">
            <v>0</v>
          </cell>
        </row>
        <row r="4654">
          <cell r="A4654" t="str">
            <v>97440</v>
          </cell>
          <cell r="B4654" t="str">
            <v>TÊ, EM AÇO, CONEXÃO RANHURADA, DN 65 (2 1/2"), INSTALADO EM PRUMADAS - FORNECIMENTO E INSTALAÇÃO. AF_10/2020</v>
          </cell>
          <cell r="C4654" t="str">
            <v>UN</v>
          </cell>
          <cell r="D4654">
            <v>174.25</v>
          </cell>
          <cell r="E4654">
            <v>34.35</v>
          </cell>
          <cell r="F4654">
            <v>139.9</v>
          </cell>
          <cell r="G4654">
            <v>0</v>
          </cell>
        </row>
        <row r="4655">
          <cell r="A4655" t="str">
            <v>97442</v>
          </cell>
          <cell r="B4655" t="str">
            <v>TÊ, EM AÇO, CONEXÃO RANHURADA, DN 80 (3"), INSTALADO EM PRUMADAS - FORNECIMENTO E INSTALAÇÃO. AF_10/2020</v>
          </cell>
          <cell r="C4655" t="str">
            <v>UN</v>
          </cell>
          <cell r="D4655">
            <v>192.46</v>
          </cell>
          <cell r="E4655">
            <v>38.9</v>
          </cell>
          <cell r="F4655">
            <v>153.56</v>
          </cell>
          <cell r="G4655">
            <v>0</v>
          </cell>
        </row>
        <row r="4656">
          <cell r="A4656" t="str">
            <v>97443</v>
          </cell>
          <cell r="B4656" t="str">
            <v>LUVA, EM AÇO, CONEXÃO SOLDADA, DN 50 (2"), INSTALADO EM PRUMADAS - FORNECIMENTO E INSTALAÇÃO. AF_10/2020</v>
          </cell>
          <cell r="C4656" t="str">
            <v>UN</v>
          </cell>
          <cell r="D4656">
            <v>164.23</v>
          </cell>
          <cell r="E4656">
            <v>35.520000000000003</v>
          </cell>
          <cell r="F4656">
            <v>128.71</v>
          </cell>
          <cell r="G4656">
            <v>0</v>
          </cell>
        </row>
        <row r="4657">
          <cell r="A4657" t="str">
            <v>97444</v>
          </cell>
          <cell r="B4657" t="str">
            <v>LUVA COM REDUÇÃO, EM AÇO, CONEXÃO SOLDADA, DN 50 X 40 MM (2  X 1 1/2"), INSTALADO EM PRUMADAS - FORNECIMENTO E INSTALAÇÃO. AF_10/2020</v>
          </cell>
          <cell r="C4657" t="str">
            <v>UN</v>
          </cell>
          <cell r="D4657">
            <v>197.72</v>
          </cell>
          <cell r="E4657">
            <v>35.520000000000003</v>
          </cell>
          <cell r="F4657">
            <v>162.19999999999999</v>
          </cell>
          <cell r="G4657">
            <v>0</v>
          </cell>
        </row>
        <row r="4658">
          <cell r="A4658" t="str">
            <v>97446</v>
          </cell>
          <cell r="B4658" t="str">
            <v>LUVA, EM AÇO, CONEXÃO SOLDADA, DN 65 (2 1/2"), INSTALADO EM PRUMADAS - FORNECIMENTO E INSTALAÇÃO. AF_10/2020</v>
          </cell>
          <cell r="C4658" t="str">
            <v>UN</v>
          </cell>
          <cell r="D4658">
            <v>357.57</v>
          </cell>
          <cell r="E4658">
            <v>39.270000000000003</v>
          </cell>
          <cell r="F4658">
            <v>318.3</v>
          </cell>
          <cell r="G4658">
            <v>0</v>
          </cell>
        </row>
        <row r="4659">
          <cell r="A4659" t="str">
            <v>97447</v>
          </cell>
          <cell r="B4659" t="str">
            <v>LUVA COM REDUÇÃO, EM AÇO, CONEXÃO SOLDADA, DN 65 X 50 MM (2 1/2" X 2"), INSTALADO EM PRUMADAS - FORNECIMENTO E INSTALAÇÃO. AF_10/2020</v>
          </cell>
          <cell r="C4659" t="str">
            <v>UN</v>
          </cell>
          <cell r="D4659">
            <v>357.57</v>
          </cell>
          <cell r="E4659">
            <v>39.270000000000003</v>
          </cell>
          <cell r="F4659">
            <v>318.3</v>
          </cell>
          <cell r="G4659">
            <v>0</v>
          </cell>
        </row>
        <row r="4660">
          <cell r="A4660" t="str">
            <v>97449</v>
          </cell>
          <cell r="B4660" t="str">
            <v>LUVA, EM AÇO, CONEXÃO SOLDADA, DN 80 (3"), INSTALADO EM PRUMADAS - FORNECIMENTO E INSTALAÇÃO. AF_10/2020</v>
          </cell>
          <cell r="C4660" t="str">
            <v>UN</v>
          </cell>
          <cell r="D4660">
            <v>379.92</v>
          </cell>
          <cell r="E4660">
            <v>43.11</v>
          </cell>
          <cell r="F4660">
            <v>336.81</v>
          </cell>
          <cell r="G4660">
            <v>0</v>
          </cell>
        </row>
        <row r="4661">
          <cell r="A4661" t="str">
            <v>97450</v>
          </cell>
          <cell r="B4661" t="str">
            <v>LUVA COM REDUÇÃO, EM AÇO, CONEXÃO SOLDADA, DN 80 X 65 MM (3" X 2 1/2"), INSTALADO EM PRUMADAS - FORNECIMENTO E INSTALAÇÃO. AF_10/2020</v>
          </cell>
          <cell r="C4661" t="str">
            <v>UN</v>
          </cell>
          <cell r="D4661">
            <v>471.12</v>
          </cell>
          <cell r="E4661">
            <v>43.11</v>
          </cell>
          <cell r="F4661">
            <v>428.01</v>
          </cell>
          <cell r="G4661">
            <v>0</v>
          </cell>
        </row>
        <row r="4662">
          <cell r="A4662" t="str">
            <v>97452</v>
          </cell>
          <cell r="B4662" t="str">
            <v>CURVA 45 GRAUS, EM AÇO, CONEXÃO SOLDADA, DN 50 (2"), INSTALADO EM PRUMADAS - FORNECIMENTO E INSTALAÇÃO. AF_10/2020</v>
          </cell>
          <cell r="C4662" t="str">
            <v>UN</v>
          </cell>
          <cell r="D4662">
            <v>273.83999999999997</v>
          </cell>
          <cell r="E4662">
            <v>53.27</v>
          </cell>
          <cell r="F4662">
            <v>220.57</v>
          </cell>
          <cell r="G4662">
            <v>0</v>
          </cell>
        </row>
        <row r="4663">
          <cell r="A4663" t="str">
            <v>97453</v>
          </cell>
          <cell r="B4663" t="str">
            <v>CURVA 90 GRAUS, EM AÇO, CONEXÃO SOLDADA, DN 50 (2"), INSTALADO EM PRUMADAS - FORNECIMENTO E INSTALAÇÃO. AF_10/2020</v>
          </cell>
          <cell r="C4663" t="str">
            <v>UN</v>
          </cell>
          <cell r="D4663">
            <v>292.95</v>
          </cell>
          <cell r="E4663">
            <v>53.27</v>
          </cell>
          <cell r="F4663">
            <v>239.68</v>
          </cell>
          <cell r="G4663">
            <v>0</v>
          </cell>
        </row>
        <row r="4664">
          <cell r="A4664" t="str">
            <v>97454</v>
          </cell>
          <cell r="B4664" t="str">
            <v>CURVA 45 GRAUS, EM AÇO, CONEXÃO SOLDADA, DN 65 (2 1/2"), INSTALADO EM PRUMADAS - FORNECIMENTO E INSTALAÇÃO. AF_10/2020</v>
          </cell>
          <cell r="C4664" t="str">
            <v>UN</v>
          </cell>
          <cell r="D4664">
            <v>488.07</v>
          </cell>
          <cell r="E4664">
            <v>58.95</v>
          </cell>
          <cell r="F4664">
            <v>429.12</v>
          </cell>
          <cell r="G4664">
            <v>0</v>
          </cell>
        </row>
        <row r="4665">
          <cell r="A4665" t="str">
            <v>97455</v>
          </cell>
          <cell r="B4665" t="str">
            <v>CURVA 90 GRAUS, EM AÇO, CONEXÃO SOLDADA, DN 65 (2 1/2"), INSTALADO EM PRUMADAS - FORNECIMENTO E INSTALAÇÃO. AF_10/2020</v>
          </cell>
          <cell r="C4665" t="str">
            <v>UN</v>
          </cell>
          <cell r="D4665">
            <v>518.65</v>
          </cell>
          <cell r="E4665">
            <v>58.95</v>
          </cell>
          <cell r="F4665">
            <v>459.7</v>
          </cell>
          <cell r="G4665">
            <v>0</v>
          </cell>
        </row>
        <row r="4666">
          <cell r="A4666" t="str">
            <v>97456</v>
          </cell>
          <cell r="B4666" t="str">
            <v>CURVA 45 GRAUS, EM AÇO, CONEXÃO SOLDADA, DN 80 (3"), INSTALADO EM PRUMADAS - FORNECIMENTO E INSTALAÇÃO. AF_10/2020</v>
          </cell>
          <cell r="C4666" t="str">
            <v>UN</v>
          </cell>
          <cell r="D4666">
            <v>1153.44</v>
          </cell>
          <cell r="E4666">
            <v>64.67</v>
          </cell>
          <cell r="F4666">
            <v>1088.77</v>
          </cell>
          <cell r="G4666">
            <v>0</v>
          </cell>
        </row>
        <row r="4667">
          <cell r="A4667" t="str">
            <v>97457</v>
          </cell>
          <cell r="B4667" t="str">
            <v>CURVA 90 GRAUS, EM AÇO, CONEXÃO SOLDADA, DN 80 (3"), INSTALADO EM PRUMADAS - FORNECIMENTO E INSTALAÇÃO. AF_10/2020</v>
          </cell>
          <cell r="C4667" t="str">
            <v>UN</v>
          </cell>
          <cell r="D4667">
            <v>1016.27</v>
          </cell>
          <cell r="E4667">
            <v>64.67</v>
          </cell>
          <cell r="F4667">
            <v>951.6</v>
          </cell>
          <cell r="G4667">
            <v>0</v>
          </cell>
        </row>
        <row r="4668">
          <cell r="A4668" t="str">
            <v>97458</v>
          </cell>
          <cell r="B4668" t="str">
            <v>TÊ, EM AÇO, CONEXÃO SOLDADA, DN 50 (2"), INSTALADO EM PRUMADAS - FORNECIMENTO E INSTALAÇÃO. AF_10/2020</v>
          </cell>
          <cell r="C4668" t="str">
            <v>UN</v>
          </cell>
          <cell r="D4668">
            <v>441.88</v>
          </cell>
          <cell r="E4668">
            <v>71.06</v>
          </cell>
          <cell r="F4668">
            <v>370.82</v>
          </cell>
          <cell r="G4668">
            <v>0</v>
          </cell>
        </row>
        <row r="4669">
          <cell r="A4669" t="str">
            <v>97459</v>
          </cell>
          <cell r="B4669" t="str">
            <v>TÊ, EM AÇO, CONEXÃO SOLDADA, DN 65 (2 1/2"), INSTALADO EM PRUMADAS - FORNECIMENTO E INSTALAÇÃO. AF_10/2020</v>
          </cell>
          <cell r="C4669" t="str">
            <v>UN</v>
          </cell>
          <cell r="D4669">
            <v>788.08</v>
          </cell>
          <cell r="E4669">
            <v>78.650000000000006</v>
          </cell>
          <cell r="F4669">
            <v>709.43</v>
          </cell>
          <cell r="G4669">
            <v>0</v>
          </cell>
        </row>
        <row r="4670">
          <cell r="A4670" t="str">
            <v>97460</v>
          </cell>
          <cell r="B4670" t="str">
            <v>TÊ, EM AÇO, CONEXÃO SOLDADA, DN 80 (3"), INSTALADO EM PRUMADAS - FORNECIMENTO E INSTALAÇÃO. AF_10/2020</v>
          </cell>
          <cell r="C4670" t="str">
            <v>UN</v>
          </cell>
          <cell r="D4670">
            <v>1235.3</v>
          </cell>
          <cell r="E4670">
            <v>86.22</v>
          </cell>
          <cell r="F4670">
            <v>1149.08</v>
          </cell>
          <cell r="G4670">
            <v>0</v>
          </cell>
        </row>
        <row r="4671">
          <cell r="A4671" t="str">
            <v>97461</v>
          </cell>
          <cell r="B4671" t="str">
            <v>LUVA, EM AÇO, CONEXÃO SOLDADA, DN 25 (1"), INSTALADO EM REDE DE ALIMENTAÇÃO PARA HIDRANTE - FORNECIMENTO E INSTALAÇÃO. AF_10/2020</v>
          </cell>
          <cell r="C4671" t="str">
            <v>UN</v>
          </cell>
          <cell r="D4671">
            <v>52.32</v>
          </cell>
          <cell r="E4671">
            <v>10.41</v>
          </cell>
          <cell r="F4671">
            <v>41.91</v>
          </cell>
          <cell r="G4671">
            <v>0</v>
          </cell>
        </row>
        <row r="4672">
          <cell r="A4672" t="str">
            <v>97462</v>
          </cell>
          <cell r="B4672" t="str">
            <v>LUVA COM REDUÇÃO, EM AÇO, CONEXÃO SOLDADA, DN 25 X 20 MM (1  X 3/4"), INSTALADO EM REDE DE ALIMENTAÇÃO PARA HIDRANTE - FORNECIMENTO E INSTALAÇÃO. AF_10/2020</v>
          </cell>
          <cell r="C4672" t="str">
            <v>UN</v>
          </cell>
          <cell r="D4672">
            <v>42.51</v>
          </cell>
          <cell r="E4672">
            <v>10.42</v>
          </cell>
          <cell r="F4672">
            <v>32.090000000000003</v>
          </cell>
          <cell r="G4672">
            <v>0</v>
          </cell>
        </row>
        <row r="4673">
          <cell r="A4673" t="str">
            <v>97464</v>
          </cell>
          <cell r="B4673" t="str">
            <v>LUVA, EM AÇO, CONEXÃO SOLDADA, DN 32 (1 1/4"), INSTALADO EM REDE DE ALIMENTAÇÃO PARA HIDRANTE - FORNECIMENTO E INSTALAÇÃO. AF_10/2020</v>
          </cell>
          <cell r="C4673" t="str">
            <v>UN</v>
          </cell>
          <cell r="D4673">
            <v>76.47</v>
          </cell>
          <cell r="E4673">
            <v>13.34</v>
          </cell>
          <cell r="F4673">
            <v>63.13</v>
          </cell>
          <cell r="G4673">
            <v>0</v>
          </cell>
        </row>
        <row r="4674">
          <cell r="A4674" t="str">
            <v>97465</v>
          </cell>
          <cell r="B4674" t="str">
            <v>LUVA COM REDUÇÃO, EM AÇO, CONEXÃO SOLDADA, DN 32 X 25 MM (1 1/4"  X 1"), INSTALADO EM REDE DE ALIMENTAÇÃO PARA HIDRANTE - FORNECIMENTO E INSTALAÇÃO. AF_10/2020</v>
          </cell>
          <cell r="C4674" t="str">
            <v>UN</v>
          </cell>
          <cell r="D4674">
            <v>93.01</v>
          </cell>
          <cell r="E4674">
            <v>13.34</v>
          </cell>
          <cell r="F4674">
            <v>79.67</v>
          </cell>
          <cell r="G4674">
            <v>0</v>
          </cell>
        </row>
        <row r="4675">
          <cell r="A4675" t="str">
            <v>97467</v>
          </cell>
          <cell r="B4675" t="str">
            <v>LUVA, EM AÇO, CONEXÃO SOLDADA, DN 40 (1 1/2"), INSTALADO EM REDE DE ALIMENTAÇÃO PARA HIDRANTE - FORNECIMENTO E INSTALAÇÃO. AF_10/2020</v>
          </cell>
          <cell r="C4675" t="str">
            <v>UN</v>
          </cell>
          <cell r="D4675">
            <v>97.22</v>
          </cell>
          <cell r="E4675">
            <v>16.670000000000002</v>
          </cell>
          <cell r="F4675">
            <v>80.55</v>
          </cell>
          <cell r="G4675">
            <v>0</v>
          </cell>
        </row>
        <row r="4676">
          <cell r="A4676" t="str">
            <v>97468</v>
          </cell>
          <cell r="B4676" t="str">
            <v>LUVA COM REDUÇÃO, EM AÇO, CONEXÃO SOLDADA, DN 40  X 32 MM (1 1/2" X 1 1/4"), INSTALADO EM REDE DE ALIMENTAÇÃO PARA HIDRANTE - FORNECIMENTO E INSTALAÇÃO. AF_10/2020</v>
          </cell>
          <cell r="C4676" t="str">
            <v>UN</v>
          </cell>
          <cell r="D4676">
            <v>118.4</v>
          </cell>
          <cell r="E4676">
            <v>16.670000000000002</v>
          </cell>
          <cell r="F4676">
            <v>101.73</v>
          </cell>
          <cell r="G4676">
            <v>0</v>
          </cell>
        </row>
        <row r="4677">
          <cell r="A4677" t="str">
            <v>97470</v>
          </cell>
          <cell r="B4677" t="str">
            <v>LUVA, EM AÇO, CONEXÃO SOLDADA, DN 50 (2"), INSTALADO EM REDE DE ALIMENTAÇÃO PARA HIDRANTE - FORNECIMENTO E INSTALAÇÃO. AF_10/2020</v>
          </cell>
          <cell r="C4677" t="str">
            <v>UN</v>
          </cell>
          <cell r="D4677">
            <v>146.16999999999999</v>
          </cell>
          <cell r="E4677">
            <v>20.84</v>
          </cell>
          <cell r="F4677">
            <v>125.33</v>
          </cell>
          <cell r="G4677">
            <v>0</v>
          </cell>
        </row>
        <row r="4678">
          <cell r="A4678" t="str">
            <v>97471</v>
          </cell>
          <cell r="B4678" t="str">
            <v>LUVA COM REDUÇÃO, EM AÇO, CONEXÃO SOLDADA, DN 50 X 40 MM (2" X 1 1/2"), INSTALADO EM REDE DE ALIMENTAÇÃO PARA HIDRANTE - FORNECIMENTO E INSTALAÇÃO. AF_10/2020</v>
          </cell>
          <cell r="C4678" t="str">
            <v>UN</v>
          </cell>
          <cell r="D4678">
            <v>179.66</v>
          </cell>
          <cell r="E4678">
            <v>20.84</v>
          </cell>
          <cell r="F4678">
            <v>158.82</v>
          </cell>
          <cell r="G4678">
            <v>0</v>
          </cell>
        </row>
        <row r="4679">
          <cell r="A4679" t="str">
            <v>97474</v>
          </cell>
          <cell r="B4679" t="str">
            <v>LUVA, EM AÇO, CONEXÃO SOLDADA, DN 65 (2 1/2"), INSTALADO EM REDE DE ALIMENTAÇÃO PARA HIDRANTE - FORNECIMENTO E INSTALAÇÃO. AF_10/2020</v>
          </cell>
          <cell r="C4679" t="str">
            <v>UN</v>
          </cell>
          <cell r="D4679">
            <v>274.89</v>
          </cell>
          <cell r="E4679">
            <v>27.1</v>
          </cell>
          <cell r="F4679">
            <v>247.79</v>
          </cell>
          <cell r="G4679">
            <v>0</v>
          </cell>
        </row>
        <row r="4680">
          <cell r="A4680" t="str">
            <v>97475</v>
          </cell>
          <cell r="B4680" t="str">
            <v>LUVA COM REDUÇÃO, EM AÇO, CONEXÃO SOLDADA, DN 65 X 50 MM (2 1/2" X 2"), INSTALADO EM REDE DE ALIMENTAÇÃO PARA HIDRANTE - FORNECIMENTO E INSTALAÇÃO. AF_10/2020</v>
          </cell>
          <cell r="C4680" t="str">
            <v>UN</v>
          </cell>
          <cell r="D4680">
            <v>342.6</v>
          </cell>
          <cell r="E4680">
            <v>27.09</v>
          </cell>
          <cell r="F4680">
            <v>315.51</v>
          </cell>
          <cell r="G4680">
            <v>0</v>
          </cell>
        </row>
        <row r="4681">
          <cell r="A4681" t="str">
            <v>97477</v>
          </cell>
          <cell r="B4681" t="str">
            <v>LUVA, EM AÇO, CONEXÃO SOLDADA, DN 80 (3"), INSTALADO EM REDE DE ALIMENTAÇÃO PARA HIDRANTE - FORNECIMENTO E INSTALAÇÃO. AF_10/2020</v>
          </cell>
          <cell r="C4681" t="str">
            <v>UN</v>
          </cell>
          <cell r="D4681">
            <v>368.01</v>
          </cell>
          <cell r="E4681">
            <v>33.42</v>
          </cell>
          <cell r="F4681">
            <v>334.59</v>
          </cell>
          <cell r="G4681">
            <v>0</v>
          </cell>
        </row>
        <row r="4682">
          <cell r="A4682" t="str">
            <v>97478</v>
          </cell>
          <cell r="B4682" t="str">
            <v>LUVA COM REDUÇÃO, EM AÇO, CONEXÃO SOLDADA, DN 80 X 65 MM (3" X 2 1/2"), INSTALADO EM REDE DE ALIMENTAÇÃO PARA HIDRANTE - FORNECIMENTO E INSTALAÇÃO. AF_10/2020</v>
          </cell>
          <cell r="C4682" t="str">
            <v>UN</v>
          </cell>
          <cell r="D4682">
            <v>459.21</v>
          </cell>
          <cell r="E4682">
            <v>33.42</v>
          </cell>
          <cell r="F4682">
            <v>425.79</v>
          </cell>
          <cell r="G4682">
            <v>0</v>
          </cell>
        </row>
        <row r="4683">
          <cell r="A4683" t="str">
            <v>97479</v>
          </cell>
          <cell r="B4683" t="str">
            <v>CURVA 45 GRAUS, EM AÇO, CONEXÃO SOLDADA, DN 25 (1"), INSTALADO EM REDE DE ALIMENTAÇÃO PARA HIDRANTE - FORNECIMENTO E INSTALAÇÃO. AF_10/2020</v>
          </cell>
          <cell r="C4683" t="str">
            <v>UN</v>
          </cell>
          <cell r="D4683">
            <v>85.17</v>
          </cell>
          <cell r="E4683">
            <v>15.64</v>
          </cell>
          <cell r="F4683">
            <v>69.53</v>
          </cell>
          <cell r="G4683">
            <v>0</v>
          </cell>
        </row>
        <row r="4684">
          <cell r="A4684" t="str">
            <v>97480</v>
          </cell>
          <cell r="B4684" t="str">
            <v>CURVA 90 GRAUS, EM AÇO, CONEXÃO SOLDADA, DN 25 (1"), INSTALADO EM REDE DE ALIMENTAÇÃO PARA HIDRANTE - FORNECIMENTO E INSTALAÇÃO. AF_10/2020</v>
          </cell>
          <cell r="C4684" t="str">
            <v>UN</v>
          </cell>
          <cell r="D4684">
            <v>85.17</v>
          </cell>
          <cell r="E4684">
            <v>15.64</v>
          </cell>
          <cell r="F4684">
            <v>69.53</v>
          </cell>
          <cell r="G4684">
            <v>0</v>
          </cell>
        </row>
        <row r="4685">
          <cell r="A4685" t="str">
            <v>97481</v>
          </cell>
          <cell r="B4685" t="str">
            <v>CURVA 45 GRAUS, EM AÇO, CONEXÃO SOLDADA, DN 32 (1 1/4"), INSTALADO EM REDE DE ALIMENTAÇÃO PARA HIDRANTE - FORNECIMENTO E INSTALAÇÃO. AF_10/2020</v>
          </cell>
          <cell r="C4685" t="str">
            <v>UN</v>
          </cell>
          <cell r="D4685">
            <v>125.2</v>
          </cell>
          <cell r="E4685">
            <v>20.02</v>
          </cell>
          <cell r="F4685">
            <v>105.18</v>
          </cell>
          <cell r="G4685">
            <v>0</v>
          </cell>
        </row>
        <row r="4686">
          <cell r="A4686" t="str">
            <v>97482</v>
          </cell>
          <cell r="B4686" t="str">
            <v>CURVA 90 GRAUS, EM AÇO, CONEXÃO SOLDADA, DN 32 (1 1/4"), INSTALADO EM REDE DE ALIMENTAÇÃO PARA HIDRANTE - FORNECIMENTO E INSTALAÇÃO. AF_10/2020</v>
          </cell>
          <cell r="C4686" t="str">
            <v>UN</v>
          </cell>
          <cell r="D4686">
            <v>125.2</v>
          </cell>
          <cell r="E4686">
            <v>20.02</v>
          </cell>
          <cell r="F4686">
            <v>105.18</v>
          </cell>
          <cell r="G4686">
            <v>0</v>
          </cell>
        </row>
        <row r="4687">
          <cell r="A4687" t="str">
            <v>97483</v>
          </cell>
          <cell r="B4687" t="str">
            <v>CURVA 45 GRAUS, EM AÇO, CONEXÃO SOLDADA, DN 40 (1 1/2"), INSTALADO EM REDE DE ALIMENTAÇÃO PARA HIDRANTE - FORNECIMENTO E INSTALAÇÃO. AF_10/2020</v>
          </cell>
          <cell r="C4687" t="str">
            <v>UN</v>
          </cell>
          <cell r="D4687">
            <v>177.38</v>
          </cell>
          <cell r="E4687">
            <v>25.02</v>
          </cell>
          <cell r="F4687">
            <v>152.36000000000001</v>
          </cell>
          <cell r="G4687">
            <v>0</v>
          </cell>
        </row>
        <row r="4688">
          <cell r="A4688" t="str">
            <v>97484</v>
          </cell>
          <cell r="B4688" t="str">
            <v>CURVA 90 GRAUS, EM AÇO, CONEXÃO SOLDADA, DN 40 (1 1/2"), INSTALADO EM REDE DE ALIMENTAÇÃO PARA HIDRANTE - FORNECIMENTO E INSTALAÇÃO. AF_10/2020</v>
          </cell>
          <cell r="C4688" t="str">
            <v>UN</v>
          </cell>
          <cell r="D4688">
            <v>177.38</v>
          </cell>
          <cell r="E4688">
            <v>25.02</v>
          </cell>
          <cell r="F4688">
            <v>152.36000000000001</v>
          </cell>
          <cell r="G4688">
            <v>0</v>
          </cell>
        </row>
        <row r="4689">
          <cell r="A4689" t="str">
            <v>97485</v>
          </cell>
          <cell r="B4689" t="str">
            <v>CURVA 45 GRAUS, EM AÇO, CONEXÃO SOLDADA, DN 50 (2"), INSTALADO EM REDE DE ALIMENTAÇÃO PARA HIDRANTE - FORNECIMENTO E INSTALAÇÃO. AF_10/2020</v>
          </cell>
          <cell r="C4689" t="str">
            <v>UN</v>
          </cell>
          <cell r="D4689">
            <v>246.78</v>
          </cell>
          <cell r="E4689">
            <v>31.27</v>
          </cell>
          <cell r="F4689">
            <v>215.51</v>
          </cell>
          <cell r="G4689">
            <v>0</v>
          </cell>
        </row>
        <row r="4690">
          <cell r="A4690" t="str">
            <v>97486</v>
          </cell>
          <cell r="B4690" t="str">
            <v>CURVA 90 GRAUS, EM AÇO, CONEXÃO SOLDADA, DN 50 (2"), INSTALADO EM REDE DE ALIMENTAÇÃO PARA HIDRANTE - FORNECIMENTO E INSTALAÇÃO. AF_10/2020</v>
          </cell>
          <cell r="C4690" t="str">
            <v>UN</v>
          </cell>
          <cell r="D4690">
            <v>265.89</v>
          </cell>
          <cell r="E4690">
            <v>31.27</v>
          </cell>
          <cell r="F4690">
            <v>234.62</v>
          </cell>
          <cell r="G4690">
            <v>0</v>
          </cell>
        </row>
        <row r="4691">
          <cell r="A4691" t="str">
            <v>97487</v>
          </cell>
          <cell r="B4691" t="str">
            <v>CURVA 45 GRAUS, EM AÇO, CONEXÃO SOLDADA, DN 65 (2 1/2"), INSTALADO EM REDE DE ALIMENTAÇÃO PARA HIDRANTE - FORNECIMENTO E INSTALAÇÃO. AF_10/2020</v>
          </cell>
          <cell r="C4691" t="str">
            <v>UN</v>
          </cell>
          <cell r="D4691">
            <v>465.65</v>
          </cell>
          <cell r="E4691">
            <v>40.74</v>
          </cell>
          <cell r="F4691">
            <v>424.91</v>
          </cell>
          <cell r="G4691">
            <v>0</v>
          </cell>
        </row>
        <row r="4692">
          <cell r="A4692" t="str">
            <v>97488</v>
          </cell>
          <cell r="B4692" t="str">
            <v>CURVA 90 GRAUS, EM AÇO, CONEXÃO SOLDADA, DN 65 (2 1/2"), INSTALADO EM REDE DE ALIMENTAÇÃO PARA HIDRANTE - FORNECIMENTO E INSTALAÇÃO. AF_10/2020</v>
          </cell>
          <cell r="C4692" t="str">
            <v>UN</v>
          </cell>
          <cell r="D4692">
            <v>496.23</v>
          </cell>
          <cell r="E4692">
            <v>40.74</v>
          </cell>
          <cell r="F4692">
            <v>455.49</v>
          </cell>
          <cell r="G4692">
            <v>0</v>
          </cell>
        </row>
        <row r="4693">
          <cell r="A4693" t="str">
            <v>97489</v>
          </cell>
          <cell r="B4693" t="str">
            <v>CURVA 45 GRAUS, EM AÇO, CONEXÃO SOLDADA, DN 80 (3"), INSTALADO EM REDE DE ALIMENTAÇÃO PARA HIDRANTE - FORNECIMENTO E INSTALAÇÃO. AF_10/2020</v>
          </cell>
          <cell r="C4693" t="str">
            <v>UN</v>
          </cell>
          <cell r="D4693">
            <v>1135.54</v>
          </cell>
          <cell r="E4693">
            <v>50.12</v>
          </cell>
          <cell r="F4693">
            <v>1085.42</v>
          </cell>
          <cell r="G4693">
            <v>0</v>
          </cell>
        </row>
        <row r="4694">
          <cell r="A4694" t="str">
            <v>97490</v>
          </cell>
          <cell r="B4694" t="str">
            <v>CURVA 90 GRAUS, EM AÇO, CONEXÃO SOLDADA, DN 80 (3"), INSTALADO EM REDE DE ALIMENTAÇÃO PARA HIDRANTE - FORNECIMENTO E INSTALAÇÃO. AF_10/2020</v>
          </cell>
          <cell r="C4694" t="str">
            <v>UN</v>
          </cell>
          <cell r="D4694">
            <v>998.37</v>
          </cell>
          <cell r="E4694">
            <v>50.12</v>
          </cell>
          <cell r="F4694">
            <v>948.25</v>
          </cell>
          <cell r="G4694">
            <v>0</v>
          </cell>
        </row>
        <row r="4695">
          <cell r="A4695" t="str">
            <v>97491</v>
          </cell>
          <cell r="B4695" t="str">
            <v>TÊ, EM AÇO, CONEXÃO SOLDADA, DN 25 (1"), INSTALADO EM REDE DE ALIMENTAÇÃO PARA HIDRANTE - FORNECIMENTO E INSTALAÇÃO. AF_10/2020</v>
          </cell>
          <cell r="C4695" t="str">
            <v>UN</v>
          </cell>
          <cell r="D4695">
            <v>133.85</v>
          </cell>
          <cell r="E4695">
            <v>20.77</v>
          </cell>
          <cell r="F4695">
            <v>113.08</v>
          </cell>
          <cell r="G4695">
            <v>0</v>
          </cell>
        </row>
        <row r="4696">
          <cell r="A4696" t="str">
            <v>97492</v>
          </cell>
          <cell r="B4696" t="str">
            <v>TÊ, EM AÇO, CONEXÃO SOLDADA, DN 32 (1 1/4"), INSTALADO EM REDE DE ALIMENTAÇÃO PARA HIDRANTE - FORNECIMENTO E INSTALAÇÃO. AF_10/2020</v>
          </cell>
          <cell r="C4696" t="str">
            <v>UN</v>
          </cell>
          <cell r="D4696">
            <v>198.91</v>
          </cell>
          <cell r="E4696">
            <v>26.69</v>
          </cell>
          <cell r="F4696">
            <v>172.22</v>
          </cell>
          <cell r="G4696">
            <v>0</v>
          </cell>
        </row>
        <row r="4697">
          <cell r="A4697" t="str">
            <v>97493</v>
          </cell>
          <cell r="B4697" t="str">
            <v>TÊ, EM AÇO, CONEXÃO SOLDADA, DN 40 (1 1/2"), INSTALADO EM REDE DE ALIMENTAÇÃO PARA HIDRANTE - FORNECIMENTO E INSTALAÇÃO. AF_10/2020</v>
          </cell>
          <cell r="C4697" t="str">
            <v>UN</v>
          </cell>
          <cell r="D4697">
            <v>257.22000000000003</v>
          </cell>
          <cell r="E4697">
            <v>33.36</v>
          </cell>
          <cell r="F4697">
            <v>223.86</v>
          </cell>
          <cell r="G4697">
            <v>0</v>
          </cell>
        </row>
        <row r="4698">
          <cell r="A4698" t="str">
            <v>97494</v>
          </cell>
          <cell r="B4698" t="str">
            <v>TÊ, EM AÇO, CONEXÃO SOLDADA, DN 50 (2"), INSTALADO EM REDE DE ALIMENTAÇÃO PARA HIDRANTE - FORNECIMENTO E INSTALAÇÃO. AF_10/2020</v>
          </cell>
          <cell r="C4698" t="str">
            <v>UN</v>
          </cell>
          <cell r="D4698">
            <v>405.76</v>
          </cell>
          <cell r="E4698">
            <v>41.71</v>
          </cell>
          <cell r="F4698">
            <v>364.05</v>
          </cell>
          <cell r="G4698">
            <v>0</v>
          </cell>
        </row>
        <row r="4699">
          <cell r="A4699" t="str">
            <v>97495</v>
          </cell>
          <cell r="B4699" t="str">
            <v>TÊ, EM AÇO, CONEXÃO SOLDADA, DN 65 (2 1/2"), INSTALADO EM REDE DE ALIMENTAÇÃO PARA HIDRANTE - FORNECIMENTO E INSTALAÇÃO. AF_10/2020</v>
          </cell>
          <cell r="C4699" t="str">
            <v>UN</v>
          </cell>
          <cell r="D4699">
            <v>758.13</v>
          </cell>
          <cell r="E4699">
            <v>54.31</v>
          </cell>
          <cell r="F4699">
            <v>703.82</v>
          </cell>
          <cell r="G4699">
            <v>0</v>
          </cell>
        </row>
        <row r="4700">
          <cell r="A4700" t="str">
            <v>97496</v>
          </cell>
          <cell r="B4700" t="str">
            <v>TÊ, EM AÇO, CONEXÃO SOLDADA, DN 80 (3"), INSTALADO EM REDE DE ALIMENTAÇÃO PARA HIDRANTE - FORNECIMENTO E INSTALAÇÃO. AF_10/2020</v>
          </cell>
          <cell r="C4700" t="str">
            <v>UN</v>
          </cell>
          <cell r="D4700">
            <v>1211.49</v>
          </cell>
          <cell r="E4700">
            <v>66.88</v>
          </cell>
          <cell r="F4700">
            <v>1144.6099999999999</v>
          </cell>
          <cell r="G4700">
            <v>0</v>
          </cell>
        </row>
        <row r="4701">
          <cell r="A4701" t="str">
            <v>97499</v>
          </cell>
          <cell r="B4701" t="str">
            <v>LUVA, EM AÇO, CONEXÃO SOLDADA, DN 25 (1"), INSTALADO EM REDE DE ALIMENTAÇÃO PARA SPRINKLER - FORNECIMENTO E INSTALAÇÃO. AF_10/2020</v>
          </cell>
          <cell r="C4701" t="str">
            <v>UN</v>
          </cell>
          <cell r="D4701">
            <v>49.41</v>
          </cell>
          <cell r="E4701">
            <v>8.0500000000000007</v>
          </cell>
          <cell r="F4701">
            <v>41.36</v>
          </cell>
          <cell r="G4701">
            <v>0</v>
          </cell>
        </row>
        <row r="4702">
          <cell r="A4702" t="str">
            <v>97500</v>
          </cell>
          <cell r="B4702" t="str">
            <v>LUVA COM REDUÇÃO, EM AÇO, CONEXÃO SOLDADA, DN 25 X 20 MM (1" X 3/4"), INSTALADO EM REDE DE ALIMENTAÇÃO PARA SPRINKLER - FORNECIMENTO E INSTALAÇÃO. AF_10/2020</v>
          </cell>
          <cell r="C4702" t="str">
            <v>UN</v>
          </cell>
          <cell r="D4702">
            <v>39.6</v>
          </cell>
          <cell r="E4702">
            <v>8.0500000000000007</v>
          </cell>
          <cell r="F4702">
            <v>31.55</v>
          </cell>
          <cell r="G4702">
            <v>0</v>
          </cell>
        </row>
        <row r="4703">
          <cell r="A4703" t="str">
            <v>97502</v>
          </cell>
          <cell r="B4703" t="str">
            <v>LUVA, EM AÇO, CONEXÃO SOLDADA, DN 32 (1 1/4"), INSTALADO EM REDE DE ALIMENTAÇÃO PARA SPRINKLER - FORNECIMENTO E INSTALAÇÃO. AF_10/2020</v>
          </cell>
          <cell r="C4703" t="str">
            <v>UN</v>
          </cell>
          <cell r="D4703">
            <v>71.099999999999994</v>
          </cell>
          <cell r="E4703">
            <v>8.9600000000000009</v>
          </cell>
          <cell r="F4703">
            <v>62.14</v>
          </cell>
          <cell r="G4703">
            <v>0</v>
          </cell>
        </row>
        <row r="4704">
          <cell r="A4704" t="str">
            <v>97503</v>
          </cell>
          <cell r="B4704" t="str">
            <v>LUVA COM REDUÇÃO, EM AÇO, CONEXÃO SOLDADA, DN 32 X 25 MM (1 1/4"  X 1"), INSTALADO EM REDE DE ALIMENTAÇÃO PARA SPRINKLER - FORNECIMENTO E INSTALAÇÃO. AF_10/2020</v>
          </cell>
          <cell r="C4704" t="str">
            <v>UN</v>
          </cell>
          <cell r="D4704">
            <v>87.89</v>
          </cell>
          <cell r="E4704">
            <v>9.16</v>
          </cell>
          <cell r="F4704">
            <v>78.73</v>
          </cell>
          <cell r="G4704">
            <v>0</v>
          </cell>
        </row>
        <row r="4705">
          <cell r="A4705" t="str">
            <v>97505</v>
          </cell>
          <cell r="B4705" t="str">
            <v>LUVA, EM AÇO, CONEXÃO SOLDADA, DN 40 (1 1/2"), INSTALADO EM REDE DE ALIMENTAÇÃO PARA SPRINKLER - FORNECIMENTO E INSTALAÇÃO. AF_10/2020</v>
          </cell>
          <cell r="C4705" t="str">
            <v>UN</v>
          </cell>
          <cell r="D4705">
            <v>89.6</v>
          </cell>
          <cell r="E4705">
            <v>10.48</v>
          </cell>
          <cell r="F4705">
            <v>79.12</v>
          </cell>
          <cell r="G4705">
            <v>0</v>
          </cell>
        </row>
        <row r="4706">
          <cell r="A4706" t="str">
            <v>97506</v>
          </cell>
          <cell r="B4706" t="str">
            <v>LUVA COM REDUÇÃO, EM AÇO, CONEXÃO SOLDADA, DN 40  X 32 MM (1 1/2" X 1 1/4"), INSTALADO EM REDE DE ALIMENTAÇÃO PARA SPRINKLER - FORNECIMENTO E INSTALAÇÃO. AF_10/2020</v>
          </cell>
          <cell r="C4706" t="str">
            <v>UN</v>
          </cell>
          <cell r="D4706">
            <v>110.78</v>
          </cell>
          <cell r="E4706">
            <v>10.48</v>
          </cell>
          <cell r="F4706">
            <v>100.3</v>
          </cell>
          <cell r="G4706">
            <v>0</v>
          </cell>
        </row>
        <row r="4707">
          <cell r="A4707" t="str">
            <v>97508</v>
          </cell>
          <cell r="B4707" t="str">
            <v>LUVA, EM AÇO, CONEXÃO SOLDADA, DN 50 (2"), INSTALADO EM REDE DE ALIMENTAÇÃO PARA SPRINKLER - FORNECIMENTO E INSTALAÇÃO. AF_10/2020</v>
          </cell>
          <cell r="C4707" t="str">
            <v>UN</v>
          </cell>
          <cell r="D4707">
            <v>135.38999999999999</v>
          </cell>
          <cell r="E4707">
            <v>12.08</v>
          </cell>
          <cell r="F4707">
            <v>123.31</v>
          </cell>
          <cell r="G4707">
            <v>0</v>
          </cell>
        </row>
        <row r="4708">
          <cell r="A4708" t="str">
            <v>97509</v>
          </cell>
          <cell r="B4708" t="str">
            <v>LUVA COM REDUÇÃO, EM AÇO, CONEXÃO SOLDADA, DN 50 X 40 MM (2" X 1 1/2"), INSTALADO EM REDE DE ALIMENTAÇÃO PARA SPRINKLER - FORNECIMENTO E INSTALAÇÃO. AF_10/2020</v>
          </cell>
          <cell r="C4708" t="str">
            <v>UN</v>
          </cell>
          <cell r="D4708">
            <v>168.88</v>
          </cell>
          <cell r="E4708">
            <v>12.08</v>
          </cell>
          <cell r="F4708">
            <v>156.80000000000001</v>
          </cell>
          <cell r="G4708">
            <v>0</v>
          </cell>
        </row>
        <row r="4709">
          <cell r="A4709" t="str">
            <v>97511</v>
          </cell>
          <cell r="B4709" t="str">
            <v>LUVA, EM AÇO, CONEXÃO SOLDADA, DN 65 (2 1/2"), INSTALADO EM REDE DE ALIMENTAÇÃO PARA SPRINKLER - FORNECIMENTO E INSTALAÇÃO. AF_10/2020</v>
          </cell>
          <cell r="C4709" t="str">
            <v>UN</v>
          </cell>
          <cell r="D4709">
            <v>259.39</v>
          </cell>
          <cell r="E4709">
            <v>14.51</v>
          </cell>
          <cell r="F4709">
            <v>244.88</v>
          </cell>
          <cell r="G4709">
            <v>0</v>
          </cell>
        </row>
        <row r="4710">
          <cell r="A4710" t="str">
            <v>97512</v>
          </cell>
          <cell r="B4710" t="str">
            <v>LUVA COM REDUÇÃO, EM AÇO, CONEXÃO SOLDADA, DN 65 X 50 MM (2 1/2" X 2"), INSTALADO EM REDE DE ALIMENTAÇÃO PARA SPRINKLER - FORNECIMENTO E INSTALAÇÃO. AF_10/2020</v>
          </cell>
          <cell r="C4710" t="str">
            <v>UN</v>
          </cell>
          <cell r="D4710">
            <v>327.10000000000002</v>
          </cell>
          <cell r="E4710">
            <v>14.51</v>
          </cell>
          <cell r="F4710">
            <v>312.58999999999997</v>
          </cell>
          <cell r="G4710">
            <v>0</v>
          </cell>
        </row>
        <row r="4711">
          <cell r="A4711" t="str">
            <v>97514</v>
          </cell>
          <cell r="B4711" t="str">
            <v>LUVA, EM AÇO, CONEXÃO SOLDADA, DN 80 (3"), INSTALADO EM REDE DE ALIMENTAÇÃO PARA SPRINKLER - FORNECIMENTO E INSTALAÇÃO. AF_10/2020</v>
          </cell>
          <cell r="C4711" t="str">
            <v>UN</v>
          </cell>
          <cell r="D4711">
            <v>347.64</v>
          </cell>
          <cell r="E4711">
            <v>16.87</v>
          </cell>
          <cell r="F4711">
            <v>330.77</v>
          </cell>
          <cell r="G4711">
            <v>0</v>
          </cell>
        </row>
        <row r="4712">
          <cell r="A4712" t="str">
            <v>97515</v>
          </cell>
          <cell r="B4712" t="str">
            <v>LUVA COM REDUÇÃO, EM AÇO, CONEXÃO SOLDADA, DN 80 X 65 MM (3" X 2 1/2"), INSTALADO EM REDE DE ALIMENTAÇÃO PARA SPRINKLER - FORNECIMENTO E INSTALAÇÃO. AF_10/2020</v>
          </cell>
          <cell r="C4712" t="str">
            <v>UN</v>
          </cell>
          <cell r="D4712">
            <v>438.84</v>
          </cell>
          <cell r="E4712">
            <v>16.87</v>
          </cell>
          <cell r="F4712">
            <v>421.97</v>
          </cell>
          <cell r="G4712">
            <v>0</v>
          </cell>
        </row>
        <row r="4713">
          <cell r="A4713" t="str">
            <v>97517</v>
          </cell>
          <cell r="B4713" t="str">
            <v>CURVA 45 GRAUS, EM AÇO, CONEXÃO SOLDADA, DN 25 (1"), INSTALADO EM REDE DE ALIMENTAÇÃO PARA SPRINKLER - FORNECIMENTO E INSTALAÇÃO. AF_10/2020</v>
          </cell>
          <cell r="C4713" t="str">
            <v>UN</v>
          </cell>
          <cell r="D4713">
            <v>80.81</v>
          </cell>
          <cell r="E4713">
            <v>12.09</v>
          </cell>
          <cell r="F4713">
            <v>68.72</v>
          </cell>
          <cell r="G4713">
            <v>0</v>
          </cell>
        </row>
        <row r="4714">
          <cell r="A4714" t="str">
            <v>97518</v>
          </cell>
          <cell r="B4714" t="str">
            <v>CURVA 90 GRAUS, EM AÇO, CONEXÃO SOLDADA, DN 25 (1"), INSTALADO EM REDE DE ALIMENTAÇÃO PARA SPRINKLER - FORNECIMENTO E INSTALAÇÃO. AF_10/2020</v>
          </cell>
          <cell r="C4714" t="str">
            <v>UN</v>
          </cell>
          <cell r="D4714">
            <v>80.81</v>
          </cell>
          <cell r="E4714">
            <v>12.09</v>
          </cell>
          <cell r="F4714">
            <v>68.72</v>
          </cell>
          <cell r="G4714">
            <v>0</v>
          </cell>
        </row>
        <row r="4715">
          <cell r="A4715" t="str">
            <v>97519</v>
          </cell>
          <cell r="B4715" t="str">
            <v>CURVA 45 GRAUS, EM AÇO, CONEXÃO SOLDADA, DN 32 (1 1/4"), INSTALADO EM REDE DE ALIMENTAÇÃO PARA SPRINKLER - FORNECIMENTO E INSTALAÇÃO. AF_10/2020</v>
          </cell>
          <cell r="C4715" t="str">
            <v>UN</v>
          </cell>
          <cell r="D4715">
            <v>117.51</v>
          </cell>
          <cell r="E4715">
            <v>13.75</v>
          </cell>
          <cell r="F4715">
            <v>103.76</v>
          </cell>
          <cell r="G4715">
            <v>0</v>
          </cell>
        </row>
        <row r="4716">
          <cell r="A4716" t="str">
            <v>97520</v>
          </cell>
          <cell r="B4716" t="str">
            <v>CURVA 90 GRAUS, EM AÇO, CONEXÃO SOLDADA, DN 32 (1 1/4"), INSTALADO EM REDE DE ALIMENTAÇÃO PARA SPRINKLER - FORNECIMENTO E INSTALAÇÃO. AF_10/2020</v>
          </cell>
          <cell r="C4716" t="str">
            <v>UN</v>
          </cell>
          <cell r="D4716">
            <v>117.51</v>
          </cell>
          <cell r="E4716">
            <v>13.75</v>
          </cell>
          <cell r="F4716">
            <v>103.76</v>
          </cell>
          <cell r="G4716">
            <v>0</v>
          </cell>
        </row>
        <row r="4717">
          <cell r="A4717" t="str">
            <v>97521</v>
          </cell>
          <cell r="B4717" t="str">
            <v>CURVA 45 GRAUS, EM AÇO, CONEXÃO SOLDADA, DN 40 (1 1/2"), INSTALADO EM REDE DE ALIMENTAÇÃO PARA SPRINKLER - FORNECIMENTO E INSTALAÇÃO. AF_10/2020</v>
          </cell>
          <cell r="C4717" t="str">
            <v>UN</v>
          </cell>
          <cell r="D4717">
            <v>165.91</v>
          </cell>
          <cell r="E4717">
            <v>15.7</v>
          </cell>
          <cell r="F4717">
            <v>150.21</v>
          </cell>
          <cell r="G4717">
            <v>0</v>
          </cell>
        </row>
        <row r="4718">
          <cell r="A4718" t="str">
            <v>97522</v>
          </cell>
          <cell r="B4718" t="str">
            <v>CURVA 90 GRAUS, EM AÇO, CONEXÃO SOLDADA, DN 40 (1 1/2"), INSTALADO EM REDE DE ALIMENTAÇÃO PARA SPRINKLER - FORNECIMENTO E INSTALAÇÃO. AF_10/2020</v>
          </cell>
          <cell r="C4718" t="str">
            <v>UN</v>
          </cell>
          <cell r="D4718">
            <v>165.91</v>
          </cell>
          <cell r="E4718">
            <v>15.7</v>
          </cell>
          <cell r="F4718">
            <v>150.21</v>
          </cell>
          <cell r="G4718">
            <v>0</v>
          </cell>
        </row>
        <row r="4719">
          <cell r="A4719" t="str">
            <v>97523</v>
          </cell>
          <cell r="B4719" t="str">
            <v>CURVA 45 GRAUS, EM AÇO, CONEXÃO SOLDADA, DN 50 (2"), INSTALADO EM REDE DE ALIMENTAÇÃO PARA SPRINKLER - FORNECIMENTO E INSTALAÇÃO. AF_10/2020</v>
          </cell>
          <cell r="C4719" t="str">
            <v>UN</v>
          </cell>
          <cell r="D4719">
            <v>230.61</v>
          </cell>
          <cell r="E4719">
            <v>18.13</v>
          </cell>
          <cell r="F4719">
            <v>212.48</v>
          </cell>
          <cell r="G4719">
            <v>0</v>
          </cell>
        </row>
        <row r="4720">
          <cell r="A4720" t="str">
            <v>97524</v>
          </cell>
          <cell r="B4720" t="str">
            <v>CURVA 90 GRAUS, EM AÇO, CONEXÃO SOLDADA, DN 50 (2"), INSTALADO EM REDE DE ALIMENTAÇÃO PARA SPRINKLER - FORNECIMENTO E INSTALAÇÃO. AF_10/2020</v>
          </cell>
          <cell r="C4720" t="str">
            <v>UN</v>
          </cell>
          <cell r="D4720">
            <v>249.72</v>
          </cell>
          <cell r="E4720">
            <v>18.12</v>
          </cell>
          <cell r="F4720">
            <v>231.6</v>
          </cell>
          <cell r="G4720">
            <v>0</v>
          </cell>
        </row>
        <row r="4721">
          <cell r="A4721" t="str">
            <v>97525</v>
          </cell>
          <cell r="B4721" t="str">
            <v>CURVA 45 GRAUS, EM AÇO, CONEXÃO SOLDADA, DN 65 (2 1/2"), INSTALADO EM REDE DE ALIMENTAÇÃO PARA SPRINKLER - FORNECIMENTO E INSTALAÇÃO. AF_10/2020</v>
          </cell>
          <cell r="C4721" t="str">
            <v>UN</v>
          </cell>
          <cell r="D4721">
            <v>442.28</v>
          </cell>
          <cell r="E4721">
            <v>21.73</v>
          </cell>
          <cell r="F4721">
            <v>420.55</v>
          </cell>
          <cell r="G4721">
            <v>0</v>
          </cell>
        </row>
        <row r="4722">
          <cell r="A4722" t="str">
            <v>97526</v>
          </cell>
          <cell r="B4722" t="str">
            <v>CURVA 90 GRAUS, EM AÇO, CONEXÃO SOLDADA, DN 65 (2 1/2"), INSTALADO EM REDE DE ALIMENTAÇÃO PARA SPRINKLER - FORNECIMENTO E INSTALAÇÃO. AF_10/2020</v>
          </cell>
          <cell r="C4722" t="str">
            <v>UN</v>
          </cell>
          <cell r="D4722">
            <v>472.86</v>
          </cell>
          <cell r="E4722">
            <v>21.73</v>
          </cell>
          <cell r="F4722">
            <v>451.13</v>
          </cell>
          <cell r="G4722">
            <v>0</v>
          </cell>
        </row>
        <row r="4723">
          <cell r="A4723" t="str">
            <v>97527</v>
          </cell>
          <cell r="B4723" t="str">
            <v>CURVA 45 GRAUS, EM AÇO, CONEXÃO SOLDADA, DN 80 (3"), INSTALADO EM REDE DE ALIMENTAÇÃO PARA SPRINKLER - FORNECIMENTO E INSTALAÇÃO. AF_10/2020</v>
          </cell>
          <cell r="C4723" t="str">
            <v>UN</v>
          </cell>
          <cell r="D4723">
            <v>1105.07</v>
          </cell>
          <cell r="E4723">
            <v>25.36</v>
          </cell>
          <cell r="F4723">
            <v>1079.71</v>
          </cell>
          <cell r="G4723">
            <v>0</v>
          </cell>
        </row>
        <row r="4724">
          <cell r="A4724" t="str">
            <v>97528</v>
          </cell>
          <cell r="B4724" t="str">
            <v>CURVA 90 GRAUS, EM AÇO, CONEXÃO SOLDADA, DN 80 (3"), INSTALADO EM REDE DE ALIMENTAÇÃO PARA SPRINKLER - FORNECIMENTO E INSTALAÇÃO. AF_10/2020</v>
          </cell>
          <cell r="C4724" t="str">
            <v>UN</v>
          </cell>
          <cell r="D4724">
            <v>967.9</v>
          </cell>
          <cell r="E4724">
            <v>25.36</v>
          </cell>
          <cell r="F4724">
            <v>942.54</v>
          </cell>
          <cell r="G4724">
            <v>0</v>
          </cell>
        </row>
        <row r="4725">
          <cell r="A4725" t="str">
            <v>97529</v>
          </cell>
          <cell r="B4725" t="str">
            <v>TÊ, EM AÇO, CONEXÃO SOLDADA, DN 25 (1"), INSTALADO EM REDE DE ALIMENTAÇÃO PARA SPRINKLER - FORNECIMENTO E INSTALAÇÃO. AF_10/2020</v>
          </cell>
          <cell r="C4725" t="str">
            <v>UN</v>
          </cell>
          <cell r="D4725">
            <v>128.11000000000001</v>
          </cell>
          <cell r="E4725">
            <v>16.12</v>
          </cell>
          <cell r="F4725">
            <v>111.99</v>
          </cell>
          <cell r="G4725">
            <v>0</v>
          </cell>
        </row>
        <row r="4726">
          <cell r="A4726" t="str">
            <v>97530</v>
          </cell>
          <cell r="B4726" t="str">
            <v>TÊ, EM AÇO, CONEXÃO SOLDADA, DN 32 (1 1/4"), INSTALADO EM REDE DE ALIMENTAÇÃO PARA SPRINKLER - FORNECIMENTO E INSTALAÇÃO. AF_10/2020</v>
          </cell>
          <cell r="C4726" t="str">
            <v>UN</v>
          </cell>
          <cell r="D4726">
            <v>188.65</v>
          </cell>
          <cell r="E4726">
            <v>18.34</v>
          </cell>
          <cell r="F4726">
            <v>170.31</v>
          </cell>
          <cell r="G4726">
            <v>0</v>
          </cell>
        </row>
        <row r="4727">
          <cell r="A4727" t="str">
            <v>97531</v>
          </cell>
          <cell r="B4727" t="str">
            <v>TÊ, EM AÇO, CONEXÃO SOLDADA, DN 40 (1 1/2"), INSTALADO EM REDE DE ALIMENTAÇÃO PARA SPRINKLER - FORNECIMENTO E INSTALAÇÃO. AF_10/2020</v>
          </cell>
          <cell r="C4727" t="str">
            <v>UN</v>
          </cell>
          <cell r="D4727">
            <v>241.9</v>
          </cell>
          <cell r="E4727">
            <v>20.9</v>
          </cell>
          <cell r="F4727">
            <v>221</v>
          </cell>
          <cell r="G4727">
            <v>0</v>
          </cell>
        </row>
        <row r="4728">
          <cell r="A4728" t="str">
            <v>97532</v>
          </cell>
          <cell r="B4728" t="str">
            <v>TÊ, EM AÇO, CONEXÃO SOLDADA, DN 50 (2"), INSTALADO EM REDE DE ALIMENTAÇÃO PARA SPRINKLER - FORNECIMENTO E INSTALAÇÃO. AF_10/2020</v>
          </cell>
          <cell r="C4728" t="str">
            <v>UN</v>
          </cell>
          <cell r="D4728">
            <v>384.19</v>
          </cell>
          <cell r="E4728">
            <v>24.18</v>
          </cell>
          <cell r="F4728">
            <v>360.01</v>
          </cell>
          <cell r="G4728">
            <v>0</v>
          </cell>
        </row>
        <row r="4729">
          <cell r="A4729" t="str">
            <v>97533</v>
          </cell>
          <cell r="B4729" t="str">
            <v>TÊ, EM AÇO, CONEXÃO SOLDADA, DN 65 (2 1/2"), INSTALADO EM REDE DE ALIMENTAÇÃO PARA SPRINKLER - FORNECIMENTO E INSTALAÇÃO. AF_10/2020</v>
          </cell>
          <cell r="C4729" t="str">
            <v>UN</v>
          </cell>
          <cell r="D4729">
            <v>731.6</v>
          </cell>
          <cell r="E4729">
            <v>32.729999999999997</v>
          </cell>
          <cell r="F4729">
            <v>698.87</v>
          </cell>
          <cell r="G4729">
            <v>0</v>
          </cell>
        </row>
        <row r="4730">
          <cell r="A4730" t="str">
            <v>97534</v>
          </cell>
          <cell r="B4730" t="str">
            <v>TÊ, EM AÇO, CONEXÃO SOLDADA, DN 80 (3"), INSTALADO EM REDE DE ALIMENTAÇÃO PARA SPRINKLER - FORNECIMENTO E INSTALAÇÃO. AF_10/2020</v>
          </cell>
          <cell r="C4730" t="str">
            <v>UN</v>
          </cell>
          <cell r="D4730">
            <v>1170.8399999999999</v>
          </cell>
          <cell r="E4730">
            <v>33.85</v>
          </cell>
          <cell r="F4730">
            <v>1136.99</v>
          </cell>
          <cell r="G4730">
            <v>0</v>
          </cell>
        </row>
        <row r="4731">
          <cell r="A4731" t="str">
            <v>97537</v>
          </cell>
          <cell r="B4731" t="str">
            <v>LUVA, EM AÇO, CONEXÃO SOLDADA, DN 15 (1/2"), INSTALADO EM RAMAIS E SUB-RAMAIS DE GÁS - FORNECIMENTO E INSTALAÇÃO. AF_10/2020</v>
          </cell>
          <cell r="C4731" t="str">
            <v>UN</v>
          </cell>
          <cell r="D4731">
            <v>35.82</v>
          </cell>
          <cell r="E4731">
            <v>7.92</v>
          </cell>
          <cell r="F4731">
            <v>27.9</v>
          </cell>
          <cell r="G4731">
            <v>0</v>
          </cell>
        </row>
        <row r="4732">
          <cell r="A4732" t="str">
            <v>97540</v>
          </cell>
          <cell r="B4732" t="str">
            <v>LUVA, EM AÇO, CONEXÃO SOLDADA, DN 20 (3/4"), INSTALADO EM RAMAIS E SUB-RAMAIS DE GÁS - FORNECIMENTO E INSTALAÇÃO. AF_10/2020</v>
          </cell>
          <cell r="C4732" t="str">
            <v>UN</v>
          </cell>
          <cell r="D4732">
            <v>46.12</v>
          </cell>
          <cell r="E4732">
            <v>13.63</v>
          </cell>
          <cell r="F4732">
            <v>32.49</v>
          </cell>
          <cell r="G4732">
            <v>0</v>
          </cell>
        </row>
        <row r="4733">
          <cell r="A4733" t="str">
            <v>97541</v>
          </cell>
          <cell r="B4733" t="str">
            <v>LUVA COM REDUÇÃO, EM AÇO, CONEXÃO SOLDADA, DN 20 X 15 MM (3/4" X 1/2"), INSTALADO EM RAMAIS E SUB-RAMAIS DE GÁS - FORNECIMENTO E INSTALAÇÃO. AF_10/2020</v>
          </cell>
          <cell r="C4733" t="str">
            <v>UN</v>
          </cell>
          <cell r="D4733">
            <v>37.97</v>
          </cell>
          <cell r="E4733">
            <v>13.63</v>
          </cell>
          <cell r="F4733">
            <v>24.34</v>
          </cell>
          <cell r="G4733">
            <v>0</v>
          </cell>
        </row>
        <row r="4734">
          <cell r="A4734" t="str">
            <v>97543</v>
          </cell>
          <cell r="B4734" t="str">
            <v>LUVA, EM AÇO, CONEXÃO SOLDADA, DN 25 (1"), INSTALADO EM RAMAIS E SUB-RAMAIS DE GÁS - FORNECIMENTO E INSTALAÇÃO. AF_10/2020</v>
          </cell>
          <cell r="C4734" t="str">
            <v>UN</v>
          </cell>
          <cell r="D4734">
            <v>72.099999999999994</v>
          </cell>
          <cell r="E4734">
            <v>26.5</v>
          </cell>
          <cell r="F4734">
            <v>45.6</v>
          </cell>
          <cell r="G4734">
            <v>0</v>
          </cell>
        </row>
        <row r="4735">
          <cell r="A4735" t="str">
            <v>97544</v>
          </cell>
          <cell r="B4735" t="str">
            <v>LUVA COM REDUÇÃO, EM AÇO, CONEXÃO SOLDADA, DN 25 X 20 MM (1" X 3/4"), INSTALADO EM RAMAIS E SUB-RAMAIS DE GÁS - FORNECIMENTO E INSTALAÇÃO. AF_10/2020</v>
          </cell>
          <cell r="C4735" t="str">
            <v>UN</v>
          </cell>
          <cell r="D4735">
            <v>62.29</v>
          </cell>
          <cell r="E4735">
            <v>26.5</v>
          </cell>
          <cell r="F4735">
            <v>35.79</v>
          </cell>
          <cell r="G4735">
            <v>0</v>
          </cell>
        </row>
        <row r="4736">
          <cell r="A4736" t="str">
            <v>97546</v>
          </cell>
          <cell r="B4736" t="str">
            <v>CURVA 45 GRAUS, EM AÇO, CONEXÃO SOLDADA, DN 15 (1/2"), INSTALADO EM RAMAIS E SUB-RAMAIS DE GÁS - FORNECIMENTO E INSTALAÇÃO. AF_10/2020</v>
          </cell>
          <cell r="C4736" t="str">
            <v>UN</v>
          </cell>
          <cell r="D4736">
            <v>49.52</v>
          </cell>
          <cell r="E4736">
            <v>11.96</v>
          </cell>
          <cell r="F4736">
            <v>37.56</v>
          </cell>
          <cell r="G4736">
            <v>0</v>
          </cell>
        </row>
        <row r="4737">
          <cell r="A4737" t="str">
            <v>97547</v>
          </cell>
          <cell r="B4737" t="str">
            <v>CURVA 90 GRAUS, EM AÇO, CONEXÃO SOLDADA, DN 15 (1/2"), INSTALADO EM RAMAIS E SUB-RAMAIS DE GÁS - FORNECIMENTO E INSTALAÇÃO. AF_10/2020</v>
          </cell>
          <cell r="C4737" t="str">
            <v>UN</v>
          </cell>
          <cell r="D4737">
            <v>49.52</v>
          </cell>
          <cell r="E4737">
            <v>11.96</v>
          </cell>
          <cell r="F4737">
            <v>37.56</v>
          </cell>
          <cell r="G4737">
            <v>0</v>
          </cell>
        </row>
        <row r="4738">
          <cell r="A4738" t="str">
            <v>97548</v>
          </cell>
          <cell r="B4738" t="str">
            <v>CURVA 45 GRAUS, EM AÇO, CONEXÃO SOLDADA, DN 20 (3/4"), INSTALADO EM RAMAIS E SUB-RAMAIS DE GÁS - FORNECIMENTO E INSTALAÇÃO. AF_10/2020</v>
          </cell>
          <cell r="C4738" t="str">
            <v>UN</v>
          </cell>
          <cell r="D4738">
            <v>71.569999999999993</v>
          </cell>
          <cell r="E4738">
            <v>20.440000000000001</v>
          </cell>
          <cell r="F4738">
            <v>51.13</v>
          </cell>
          <cell r="G4738">
            <v>0</v>
          </cell>
        </row>
        <row r="4739">
          <cell r="A4739" t="str">
            <v>97549</v>
          </cell>
          <cell r="B4739" t="str">
            <v>CURVA 90 GRAUS, EM AÇO, CONEXÃO SOLDADA, DN 20 (3/4"), INSTALADO EM RAMAIS E SUB-RAMAIS DE GÁS - FORNECIMENTO E INSTALAÇÃO. AF_10/2020</v>
          </cell>
          <cell r="C4739" t="str">
            <v>UN</v>
          </cell>
          <cell r="D4739">
            <v>71.569999999999993</v>
          </cell>
          <cell r="E4739">
            <v>20.440000000000001</v>
          </cell>
          <cell r="F4739">
            <v>51.13</v>
          </cell>
          <cell r="G4739">
            <v>0</v>
          </cell>
        </row>
        <row r="4740">
          <cell r="A4740" t="str">
            <v>97550</v>
          </cell>
          <cell r="B4740" t="str">
            <v>CURVA 45 GRAUS, EM AÇO, CONEXÃO SOLDADA, DN 25 (1"), INSTALADO EM RAMAIS E SUB-RAMAIS DE GÁS - FORNECIMENTO E INSTALAÇÃO. AF_10/2020</v>
          </cell>
          <cell r="C4740" t="str">
            <v>UN</v>
          </cell>
          <cell r="D4740">
            <v>114.87</v>
          </cell>
          <cell r="E4740">
            <v>39.79</v>
          </cell>
          <cell r="F4740">
            <v>75.08</v>
          </cell>
          <cell r="G4740">
            <v>0</v>
          </cell>
        </row>
        <row r="4741">
          <cell r="A4741" t="str">
            <v>97551</v>
          </cell>
          <cell r="B4741" t="str">
            <v>CURVA 90 GRAUS, EM AÇO, CONEXÃO SOLDADA, DN 25 (1"), INSTALADO EM RAMAIS E SUB-RAMAIS DE GÁS - FORNECIMENTO E INSTALAÇÃO. AF_10/2020</v>
          </cell>
          <cell r="C4741" t="str">
            <v>UN</v>
          </cell>
          <cell r="D4741">
            <v>114.87</v>
          </cell>
          <cell r="E4741">
            <v>39.79</v>
          </cell>
          <cell r="F4741">
            <v>75.08</v>
          </cell>
          <cell r="G4741">
            <v>0</v>
          </cell>
        </row>
        <row r="4742">
          <cell r="A4742" t="str">
            <v>97552</v>
          </cell>
          <cell r="B4742" t="str">
            <v>TÊ, EM AÇO, CONEXÃO SOLDADA, DN 15 (1/2"), INSTALADO EM RAMAIS E SUB-RAMAIS DE GÁS - FORNECIMENTO E INSTALAÇÃO. AF_10/2020</v>
          </cell>
          <cell r="C4742" t="str">
            <v>UN</v>
          </cell>
          <cell r="D4742">
            <v>73.13</v>
          </cell>
          <cell r="E4742">
            <v>15.92</v>
          </cell>
          <cell r="F4742">
            <v>57.21</v>
          </cell>
          <cell r="G4742">
            <v>0</v>
          </cell>
        </row>
        <row r="4743">
          <cell r="A4743" t="str">
            <v>97553</v>
          </cell>
          <cell r="B4743" t="str">
            <v>TÊ, EM AÇO, CONEXÃO SOLDADA, DN 20 (3/4"), INSTALADO EM RAMAIS E SUB-RAMAIS DE GÁS - FORNECIMENTO E INSTALAÇÃO. AF_10/2020</v>
          </cell>
          <cell r="C4743" t="str">
            <v>UN</v>
          </cell>
          <cell r="D4743">
            <v>102.5</v>
          </cell>
          <cell r="E4743">
            <v>27.26</v>
          </cell>
          <cell r="F4743">
            <v>75.239999999999995</v>
          </cell>
          <cell r="G4743">
            <v>0</v>
          </cell>
        </row>
        <row r="4744">
          <cell r="A4744" t="str">
            <v>97554</v>
          </cell>
          <cell r="B4744" t="str">
            <v>TÊ, EM AÇO, CONEXÃO SOLDADA, DN 25 (1"), INSTALADO EM RAMAIS E SUB-RAMAIS DE GÁS - FORNECIMENTO E INSTALAÇÃO. AF_10/2020</v>
          </cell>
          <cell r="C4744" t="str">
            <v>UN</v>
          </cell>
          <cell r="D4744">
            <v>173.57</v>
          </cell>
          <cell r="E4744">
            <v>53.08</v>
          </cell>
          <cell r="F4744">
            <v>120.49</v>
          </cell>
          <cell r="G4744">
            <v>0</v>
          </cell>
        </row>
        <row r="4745">
          <cell r="A4745" t="str">
            <v>98602</v>
          </cell>
          <cell r="B4745" t="str">
            <v>CONECTOR EM BRONZE/LATÃO, DN 22 MM X 1/2", SEM ANEL DE SOLDA, BOLSA X ROSCA F, INSTALADO EM PRUMADA DE HIDRÁULICA PREDIAL - FORNECIMENTO E INSTALAÇÃO. AF_04/2022</v>
          </cell>
          <cell r="C4745" t="str">
            <v>UN</v>
          </cell>
          <cell r="D4745">
            <v>17.98</v>
          </cell>
          <cell r="E4745">
            <v>2.72</v>
          </cell>
          <cell r="F4745">
            <v>15.26</v>
          </cell>
          <cell r="G4745">
            <v>0</v>
          </cell>
        </row>
        <row r="4746">
          <cell r="A4746" t="str">
            <v>103805</v>
          </cell>
          <cell r="B4746" t="str">
            <v>COTOVELO EM COBRE, DN 15 MM, 90 GRAUS, SEM ANEL DE SOLDA, INSTALADO EM RAMAL E SUB-RAMAL DE GÁS COMBUSTÍVEL - FORNECIMENTO E INSTALAÇÃO. AF_04/2022</v>
          </cell>
          <cell r="C4746" t="str">
            <v>UN</v>
          </cell>
          <cell r="D4746">
            <v>18.57</v>
          </cell>
          <cell r="E4746">
            <v>10.14</v>
          </cell>
          <cell r="F4746">
            <v>8.43</v>
          </cell>
          <cell r="G4746">
            <v>0</v>
          </cell>
        </row>
        <row r="4747">
          <cell r="A4747" t="str">
            <v>103806</v>
          </cell>
          <cell r="B4747" t="str">
            <v>CURVA EM COBRE, DN 15 MM, 45 GRAUS, SEM ANEL DE SOLDA, BOLSA X BOLSA, INSTALADO EM RAMAL E SUB-RAMAL DE GÁS COMBUSTÍVEL - FORNECIMENTO E INSTALAÇÃO. AF_04/2022</v>
          </cell>
          <cell r="C4747" t="str">
            <v>UN</v>
          </cell>
          <cell r="D4747">
            <v>18.54</v>
          </cell>
          <cell r="E4747">
            <v>10.14</v>
          </cell>
          <cell r="F4747">
            <v>8.4</v>
          </cell>
          <cell r="G4747">
            <v>0</v>
          </cell>
        </row>
        <row r="4748">
          <cell r="A4748" t="str">
            <v>103807</v>
          </cell>
          <cell r="B4748" t="str">
            <v>COTOVELO EM BRONZE/LATÃO, DN 15 MM X 1/2, 90 GRAUS, SEM ANEL DE SOLDA, BOLSA X ROSCA F, INSTALADO EM RAMAL E SUB-RAMAL DE GÁS COMBUSTÍVEL - FORNECIMENTO E INSTALAÇÃO. AF_04/2022</v>
          </cell>
          <cell r="C4748" t="str">
            <v>UN</v>
          </cell>
          <cell r="D4748">
            <v>22.15</v>
          </cell>
          <cell r="E4748">
            <v>6.56</v>
          </cell>
          <cell r="F4748">
            <v>15.59</v>
          </cell>
          <cell r="G4748">
            <v>0</v>
          </cell>
        </row>
        <row r="4749">
          <cell r="A4749" t="str">
            <v>103808</v>
          </cell>
          <cell r="B4749" t="str">
            <v>COTOVELO EM COBRE, DN 22 MM, 90 GRAUS, SEM ANEL DE SOLDA, INSTALADO EM RAMAL E SUB-RAMAL DE GÁS COMBUSTÍVEL - FORNECIMENTO E INSTALAÇÃO. AF_04/2022</v>
          </cell>
          <cell r="C4749" t="str">
            <v>UN</v>
          </cell>
          <cell r="D4749">
            <v>34.61</v>
          </cell>
          <cell r="E4749">
            <v>17.37</v>
          </cell>
          <cell r="F4749">
            <v>17.239999999999998</v>
          </cell>
          <cell r="G4749">
            <v>0</v>
          </cell>
        </row>
        <row r="4750">
          <cell r="A4750" t="str">
            <v>103809</v>
          </cell>
          <cell r="B4750" t="str">
            <v>CURVA EM COBRE, DN 22 MM, 45 GRAUS, SEM ANEL DE SOLDA, BOLSA X BOLSA, INSTALADO EM RAMAL E SUB-RAMAL DE GÁS COMBUSTÍVEL - FORNECIMENTO E INSTALAÇÃO. AF_04/2022</v>
          </cell>
          <cell r="C4750" t="str">
            <v>UN</v>
          </cell>
          <cell r="D4750">
            <v>34.33</v>
          </cell>
          <cell r="E4750">
            <v>17.37</v>
          </cell>
          <cell r="F4750">
            <v>16.96</v>
          </cell>
          <cell r="G4750">
            <v>0</v>
          </cell>
        </row>
        <row r="4751">
          <cell r="A4751" t="str">
            <v>103810</v>
          </cell>
          <cell r="B4751" t="str">
            <v>COTOVELO EM BRONZE/LATÃO, DN 22 MM X 1/2, 90 GRAUS, SEM ANEL DE SOLDA, BOLSA X ROSCA F, INSTALADO EM RAMAL E SUB-RAMAL DE GÁS COMBUSTÍVEL - FORNECIMENTO E INSTALAÇÃO. AF_04/2022</v>
          </cell>
          <cell r="C4751" t="str">
            <v>UN</v>
          </cell>
          <cell r="D4751">
            <v>34.15</v>
          </cell>
          <cell r="E4751">
            <v>10.17</v>
          </cell>
          <cell r="F4751">
            <v>23.98</v>
          </cell>
          <cell r="G4751">
            <v>0</v>
          </cell>
        </row>
        <row r="4752">
          <cell r="A4752" t="str">
            <v>103811</v>
          </cell>
          <cell r="B4752" t="str">
            <v>COTOVELO EM BRONZE/LATÃO, DN 22 MM X 3/4, 90 GRAUS, SEM ANEL DE SOLDA, BOLSA X ROSCA F, INSTALADO EM RAMAL E SUB-RAMAL DE GÁS COMBUSTÍVEL - FORNECIMENTO E INSTALAÇÃO. AF_04/2022</v>
          </cell>
          <cell r="C4752" t="str">
            <v>UN</v>
          </cell>
          <cell r="D4752">
            <v>37.659999999999997</v>
          </cell>
          <cell r="E4752">
            <v>10.96</v>
          </cell>
          <cell r="F4752">
            <v>26.7</v>
          </cell>
          <cell r="G4752">
            <v>0</v>
          </cell>
        </row>
        <row r="4753">
          <cell r="A4753" t="str">
            <v>103812</v>
          </cell>
          <cell r="B4753" t="str">
            <v>COTOVELO EM COBRE, DN 28 MM, 90 GRAUS, SEM ANEL DE SOLDA, INSTALADO EM RAMAL E SUB-RAMAL DE GÁS COMBUSTÍVEL - FORNECIMENTO E INSTALAÇÃO. AF_04/2022</v>
          </cell>
          <cell r="C4753" t="str">
            <v>UN</v>
          </cell>
          <cell r="D4753">
            <v>51.05</v>
          </cell>
          <cell r="E4753">
            <v>23.53</v>
          </cell>
          <cell r="F4753">
            <v>27.52</v>
          </cell>
          <cell r="G4753">
            <v>0</v>
          </cell>
        </row>
        <row r="4754">
          <cell r="A4754" t="str">
            <v>103813</v>
          </cell>
          <cell r="B4754" t="str">
            <v>CURVA EM COBRE, DN 28 MM, 45 GRAUS, SEM ANEL DE SOLDA, BOLSA X BOLSA, INSTALADO EM RAMAL E SUB-RAMAL DE GÁS COMBUSTÍVEL - FORNECIMENTO E INSTALAÇÃO. AF_04/2022</v>
          </cell>
          <cell r="C4754" t="str">
            <v>UN</v>
          </cell>
          <cell r="D4754">
            <v>49.31</v>
          </cell>
          <cell r="E4754">
            <v>23.53</v>
          </cell>
          <cell r="F4754">
            <v>25.78</v>
          </cell>
          <cell r="G4754">
            <v>0</v>
          </cell>
        </row>
        <row r="4755">
          <cell r="A4755" t="str">
            <v>103814</v>
          </cell>
          <cell r="B4755" t="str">
            <v>LUVA EM COBRE, DN 15 MM, SEM ANEL DE SOLDA, INSTALADO EM RAMAL E SUB-RAMAL DE GÁS COMBUSTÍVEL - FORNECIMENTO E INSTALAÇÃO. AF_04/2022</v>
          </cell>
          <cell r="C4755" t="str">
            <v>UN</v>
          </cell>
          <cell r="D4755">
            <v>12.16</v>
          </cell>
          <cell r="E4755">
            <v>6.76</v>
          </cell>
          <cell r="F4755">
            <v>5.4</v>
          </cell>
          <cell r="G4755">
            <v>0</v>
          </cell>
        </row>
        <row r="4756">
          <cell r="A4756" t="str">
            <v>103815</v>
          </cell>
          <cell r="B4756" t="str">
            <v>LUVA PASSANTE EM COBRE, DN 15 MM, SEM ANEL DE SOLDA, INSTALADO EM RAMAL E SUB-RAMAL DE GÁS COMBUSTÍVEL - FORNECIMENTO E INSTALAÇÃO. AF_04/2022</v>
          </cell>
          <cell r="C4756" t="str">
            <v>UN</v>
          </cell>
          <cell r="D4756">
            <v>12.19</v>
          </cell>
          <cell r="E4756">
            <v>6.76</v>
          </cell>
          <cell r="F4756">
            <v>5.43</v>
          </cell>
          <cell r="G4756">
            <v>0</v>
          </cell>
        </row>
        <row r="4757">
          <cell r="A4757" t="str">
            <v>103816</v>
          </cell>
          <cell r="B4757" t="str">
            <v>CURVA DE TRANSPOSIÇÃO EM BRONZE/LATÃO, DN 15 MM, SEM ANEL DE SOLDA, BOLSA X BOLSA, INSTALADO EM RAMAL E SUB-RAMAL DE GÁS COMBUSTÍVEL - FORNECIMENTO E INSTALAÇÃO. AF_04/2022</v>
          </cell>
          <cell r="C4757" t="str">
            <v>UN</v>
          </cell>
          <cell r="D4757">
            <v>27.24</v>
          </cell>
          <cell r="E4757">
            <v>6.73</v>
          </cell>
          <cell r="F4757">
            <v>20.51</v>
          </cell>
          <cell r="G4757">
            <v>0</v>
          </cell>
        </row>
        <row r="4758">
          <cell r="A4758" t="str">
            <v>103817</v>
          </cell>
          <cell r="B4758" t="str">
            <v>JUNTA DE EXPANSÃO EM COBRE, DN 15 MM, PONTA X PONTA, INSTALADO EM RAMAL E SUB-RAMAL DE GÁS COMBUSTÍVEL - FORNECIMENTO E INSTALAÇÃO. AF_04/2022</v>
          </cell>
          <cell r="C4758" t="str">
            <v>UN</v>
          </cell>
          <cell r="D4758">
            <v>445.72</v>
          </cell>
          <cell r="E4758">
            <v>6.72</v>
          </cell>
          <cell r="F4758">
            <v>439</v>
          </cell>
          <cell r="G4758">
            <v>0</v>
          </cell>
        </row>
        <row r="4759">
          <cell r="A4759" t="str">
            <v>103818</v>
          </cell>
          <cell r="B4759" t="str">
            <v>CONECTOR EM BRONZE/LATÃO, DN 15 MM X 1/2, SEM ANEL DE SOLDA, BOLSA X ROSCA F, INSTALADO EM RAMAL E SUB-RAMAL DE GÁS COMBUSTÍVEL - FORNECIMENTO E INSTALAÇÃO. AF_04/2022</v>
          </cell>
          <cell r="C4759" t="str">
            <v>UN</v>
          </cell>
          <cell r="D4759">
            <v>20.170000000000002</v>
          </cell>
          <cell r="E4759">
            <v>4.8600000000000003</v>
          </cell>
          <cell r="F4759">
            <v>15.31</v>
          </cell>
          <cell r="G4759">
            <v>0</v>
          </cell>
        </row>
        <row r="4760">
          <cell r="A4760" t="str">
            <v>103819</v>
          </cell>
          <cell r="B4760" t="str">
            <v>LUVA EM COBRE, DN 22 MM, SEM ANEL DE SOLDA, INSTALADO EM RAMAL E SUB-RAMAL DE GÁS COMBUSTÍVEL - FORNECIMENTO E INSTALAÇÃO. AF_04/2022</v>
          </cell>
          <cell r="C4760" t="str">
            <v>UN</v>
          </cell>
          <cell r="D4760">
            <v>21.47</v>
          </cell>
          <cell r="E4760">
            <v>11.59</v>
          </cell>
          <cell r="F4760">
            <v>9.8800000000000008</v>
          </cell>
          <cell r="G4760">
            <v>0</v>
          </cell>
        </row>
        <row r="4761">
          <cell r="A4761" t="str">
            <v>103820</v>
          </cell>
          <cell r="B4761" t="str">
            <v>LUVA PASSANTE EM COBRE, DN 22 MM, SEM ANEL DE SOLDA, INSTALADO EM RAMAL E SUB-RAMAL DE GÁS COMBUSTÍVEL - FORNECIMENTO E INSTALAÇÃO. AF_04/2022</v>
          </cell>
          <cell r="C4761" t="str">
            <v>UN</v>
          </cell>
          <cell r="D4761">
            <v>22.77</v>
          </cell>
          <cell r="E4761">
            <v>11.59</v>
          </cell>
          <cell r="F4761">
            <v>11.18</v>
          </cell>
          <cell r="G4761">
            <v>0</v>
          </cell>
        </row>
        <row r="4762">
          <cell r="A4762" t="str">
            <v>103821</v>
          </cell>
          <cell r="B4762" t="str">
            <v>JUNTA DE EXPANSÃO EM COBRE, DN 22 MM, PONTA X PONTA, INSTALADO EM RAMAL E SUB-RAMAL DE GÁS COMBUSTÍVEL - FORNECIMENTO E INSTALAÇÃO. AF_04/2022</v>
          </cell>
          <cell r="C4762" t="str">
            <v>UN</v>
          </cell>
          <cell r="D4762">
            <v>522.23</v>
          </cell>
          <cell r="E4762">
            <v>11.54</v>
          </cell>
          <cell r="F4762">
            <v>510.69</v>
          </cell>
          <cell r="G4762">
            <v>0</v>
          </cell>
        </row>
        <row r="4763">
          <cell r="A4763" t="str">
            <v>103822</v>
          </cell>
          <cell r="B4763" t="str">
            <v>CURVA DE TRANSPOSIÇÃO EM BRONZE/LATÃO, DN 22 MM, SEM ANEL DE SOLDA, BOLSA X BOLSA, INSTALADO EM RAMAL E SUB-RAMAL DE GÁS COMBUSTÍVEL - FORNECIMENTO E INSTALAÇÃO. AF_04/2022</v>
          </cell>
          <cell r="C4763" t="str">
            <v>UN</v>
          </cell>
          <cell r="D4763">
            <v>55.84</v>
          </cell>
          <cell r="E4763">
            <v>11.55</v>
          </cell>
          <cell r="F4763">
            <v>44.29</v>
          </cell>
          <cell r="G4763">
            <v>0</v>
          </cell>
        </row>
        <row r="4764">
          <cell r="A4764" t="str">
            <v>103823</v>
          </cell>
          <cell r="B4764" t="str">
            <v>BUCHA DE REDUÇÃO EM COBRE, DN 22 MM X 15 MM, SEM ANEL DE SOLDA, PONTA X BOLSA, INSTALADO EM RAMAL E SUB-RAMAL DE GÁS COMBUSTÍVEL - FORNECIMENTO E INSTALAÇÃO. AF_04/2022</v>
          </cell>
          <cell r="C4764" t="str">
            <v>UN</v>
          </cell>
          <cell r="D4764">
            <v>18.52</v>
          </cell>
          <cell r="E4764">
            <v>9.16</v>
          </cell>
          <cell r="F4764">
            <v>9.36</v>
          </cell>
          <cell r="G4764">
            <v>0</v>
          </cell>
        </row>
        <row r="4765">
          <cell r="A4765" t="str">
            <v>103824</v>
          </cell>
          <cell r="B4765" t="str">
            <v>CONECTOR EM BRONZE/LATÃO, DN 22 MM X 1/2, SEM ANEL DE SOLDA, BOLSA X ROSCA F, INSTALADO EM RAMAL E SUB-RAMAL DE GÁS COMBUSTÍVEL - FORNECIMENTO E INSTALAÇÃO. AF_04/2022</v>
          </cell>
          <cell r="C4765" t="str">
            <v>UN</v>
          </cell>
          <cell r="D4765">
            <v>23.73</v>
          </cell>
          <cell r="E4765">
            <v>7.28</v>
          </cell>
          <cell r="F4765">
            <v>16.45</v>
          </cell>
          <cell r="G4765">
            <v>0</v>
          </cell>
        </row>
        <row r="4766">
          <cell r="A4766" t="str">
            <v>103825</v>
          </cell>
          <cell r="B4766" t="str">
            <v>CONECTOR EM BRONZE/LATÃO, DN 22 MM X 3/4, SEM ANEL DE SOLDA, BOLSA X ROSCA F, INSTALADO EM RAMAL E SUB-RAMAL DE GÁS COMBUSTÍVEL - FORNECIMENTO E INSTALAÇÃO. AF_04/2022</v>
          </cell>
          <cell r="C4766" t="str">
            <v>UN</v>
          </cell>
          <cell r="D4766">
            <v>28.06</v>
          </cell>
          <cell r="E4766">
            <v>8.07</v>
          </cell>
          <cell r="F4766">
            <v>19.989999999999998</v>
          </cell>
          <cell r="G4766">
            <v>0</v>
          </cell>
        </row>
        <row r="4767">
          <cell r="A4767" t="str">
            <v>103826</v>
          </cell>
          <cell r="B4767" t="str">
            <v>LUVA EM COBRE, DN 28 MM, SEM ANEL DE SOLDA, INSTALADO EM RAMAL E SUB-RAMAL DE GÁS COMBUSTÍVEL - FORNECIMENTO E INSTALAÇÃO. AF_04/2022</v>
          </cell>
          <cell r="C4767" t="str">
            <v>UN</v>
          </cell>
          <cell r="D4767">
            <v>32.130000000000003</v>
          </cell>
          <cell r="E4767">
            <v>15.7</v>
          </cell>
          <cell r="F4767">
            <v>16.43</v>
          </cell>
          <cell r="G4767">
            <v>0</v>
          </cell>
        </row>
        <row r="4768">
          <cell r="A4768" t="str">
            <v>103827</v>
          </cell>
          <cell r="B4768" t="str">
            <v>LUVA PASSANTE EM COBRE, DN 28 MM, SEM ANEL DE SOLDA, INSTALADO EM RAMAL E SUB-RAMAL DE GÁS COMBUSTÍVEL - FORNECIMENTO E INSTALAÇÃO. AF_04/2022</v>
          </cell>
          <cell r="C4768" t="str">
            <v>UN</v>
          </cell>
          <cell r="D4768">
            <v>32.130000000000003</v>
          </cell>
          <cell r="E4768">
            <v>15.7</v>
          </cell>
          <cell r="F4768">
            <v>16.43</v>
          </cell>
          <cell r="G4768">
            <v>0</v>
          </cell>
        </row>
        <row r="4769">
          <cell r="A4769" t="str">
            <v>103828</v>
          </cell>
          <cell r="B4769" t="str">
            <v>CURVA DE TRANSPOSIÇÃO EM BRONZE/LATÃO, DN 28 MM, SEM ANEL DE SOLDA, BOLSA X BOLSA, INSTALADO EM RAMAL E SUB-RAMAL DE GÁS COMBUSTÍVEL - FORNECIMENTO E INSTALAÇÃO. AF_04/2022</v>
          </cell>
          <cell r="C4769" t="str">
            <v>UN</v>
          </cell>
          <cell r="D4769">
            <v>92.95</v>
          </cell>
          <cell r="E4769">
            <v>15.68</v>
          </cell>
          <cell r="F4769">
            <v>77.27</v>
          </cell>
          <cell r="G4769">
            <v>0</v>
          </cell>
        </row>
        <row r="4770">
          <cell r="A4770" t="str">
            <v>103829</v>
          </cell>
          <cell r="B4770" t="str">
            <v>JUNTA DE EXPANSÃO EM COBRE, DN 28 MM, PONTA X PONTA, INSTALADO EM RAMAL E SUB-RAMAL DE GÁS COMBUSTÍVEL - FORNECIMENTO E INSTALAÇÃO. AF_04/2022</v>
          </cell>
          <cell r="C4770" t="str">
            <v>UN</v>
          </cell>
          <cell r="D4770">
            <v>577.24</v>
          </cell>
          <cell r="E4770">
            <v>15.67</v>
          </cell>
          <cell r="F4770">
            <v>561.57000000000005</v>
          </cell>
          <cell r="G4770">
            <v>0</v>
          </cell>
        </row>
        <row r="4771">
          <cell r="A4771" t="str">
            <v>103830</v>
          </cell>
          <cell r="B4771" t="str">
            <v>CONECTOR EM BRONZE/LATÃO, DN 28 MM X 1/2, SEM ANEL DE SOLDA, BOLSA X ROSCA F, INSTALADO EM RAMAL E SUB-RAMAL DE GÁS COMBUSTÍVEL - FORNECIMENTO E INSTALAÇÃO. AF_04/2022</v>
          </cell>
          <cell r="C4771" t="str">
            <v>UN</v>
          </cell>
          <cell r="D4771">
            <v>36.68</v>
          </cell>
          <cell r="E4771">
            <v>9.33</v>
          </cell>
          <cell r="F4771">
            <v>27.35</v>
          </cell>
          <cell r="G4771">
            <v>0</v>
          </cell>
        </row>
        <row r="4772">
          <cell r="A4772" t="str">
            <v>103831</v>
          </cell>
          <cell r="B4772" t="str">
            <v>BUCHA DE REDUÇÃO EM COBRE, DN 28 MM X 22 MM, SEM ANEL DE SOLDA, INSTALADO EM RAMAL E SUB-RAMAL DE GÁS COMBUSTÍVEL - FORNECIMENTO E INSTALAÇÃO. AF_04/2022</v>
          </cell>
          <cell r="C4772" t="str">
            <v>UN</v>
          </cell>
          <cell r="D4772">
            <v>27.64</v>
          </cell>
          <cell r="E4772">
            <v>13.63</v>
          </cell>
          <cell r="F4772">
            <v>14.01</v>
          </cell>
          <cell r="G4772">
            <v>0</v>
          </cell>
        </row>
        <row r="4773">
          <cell r="A4773" t="str">
            <v>103832</v>
          </cell>
          <cell r="B4773" t="str">
            <v>TÊ EM COBRE, DN 15 MM, SEM ANEL DE SOLDA, INSTALADO EM RAMAL E SUB-RAMAL DE GÁS COMBUSTÍVEL - FORNECIMENTO E INSTALAÇÃO. AF_04/2022</v>
          </cell>
          <cell r="C4773" t="str">
            <v>UN</v>
          </cell>
          <cell r="D4773">
            <v>25.08</v>
          </cell>
          <cell r="E4773">
            <v>13.51</v>
          </cell>
          <cell r="F4773">
            <v>11.57</v>
          </cell>
          <cell r="G4773">
            <v>0</v>
          </cell>
        </row>
        <row r="4774">
          <cell r="A4774" t="str">
            <v>103833</v>
          </cell>
          <cell r="B4774" t="str">
            <v>TE EM COBRE, DN 22 MM, SEM ANEL DE SOLDA, INSTALADO EM RAMAL E SUB-RAMAL DE GÁS COMBUSTÍVEL - FORNECIMENTO E INSTALAÇÃO. AF_04/2022</v>
          </cell>
          <cell r="C4774" t="str">
            <v>UN</v>
          </cell>
          <cell r="D4774">
            <v>45.9</v>
          </cell>
          <cell r="E4774">
            <v>23.14</v>
          </cell>
          <cell r="F4774">
            <v>22.76</v>
          </cell>
          <cell r="G4774">
            <v>0</v>
          </cell>
        </row>
        <row r="4775">
          <cell r="A4775" t="str">
            <v>103834</v>
          </cell>
          <cell r="B4775" t="str">
            <v>TÊ EM COBRE, DN 28 MM, SEM ANEL DE SOLDA, INSTALADO EM RAMAL E SUB-RAMAL DE GÁS COMBUSTÍVEL - FORNECIMENTO E INSTALAÇÃO. AF_04/2022</v>
          </cell>
          <cell r="C4775" t="str">
            <v>UN</v>
          </cell>
          <cell r="D4775">
            <v>66.45</v>
          </cell>
          <cell r="E4775">
            <v>31.38</v>
          </cell>
          <cell r="F4775">
            <v>35.07</v>
          </cell>
          <cell r="G4775">
            <v>0</v>
          </cell>
        </row>
        <row r="4776">
          <cell r="A4776" t="str">
            <v>103838</v>
          </cell>
          <cell r="B4776" t="str">
            <v>COTOVELO EM COBRE, DN 15 MM, 90 GRAUS, SEM ANEL DE SOLDA, INSTALADO EM RAMAL E SUB-RAMAL DE GÁS MEDICINAL - FORNECIMENTO E INSTALAÇÃO. AF_04/2022</v>
          </cell>
          <cell r="C4776" t="str">
            <v>UN</v>
          </cell>
          <cell r="D4776">
            <v>17.829999999999998</v>
          </cell>
          <cell r="E4776">
            <v>9.5399999999999991</v>
          </cell>
          <cell r="F4776">
            <v>8.2899999999999991</v>
          </cell>
          <cell r="G4776">
            <v>0</v>
          </cell>
        </row>
        <row r="4777">
          <cell r="A4777" t="str">
            <v>103839</v>
          </cell>
          <cell r="B4777" t="str">
            <v>CURVA EM COBRE, DN 15 MM, 45 GRAUS, SEM ANEL DE SOLDA, BOLSA X BOLSA, INSTALADO EM RAMAL E SUB-RAMAL DE GÁS MEDICINAL - FORNECIMENTO E INSTALAÇÃO. AF_04/2022</v>
          </cell>
          <cell r="C4777" t="str">
            <v>UN</v>
          </cell>
          <cell r="D4777">
            <v>17.8</v>
          </cell>
          <cell r="E4777">
            <v>9.5399999999999991</v>
          </cell>
          <cell r="F4777">
            <v>8.26</v>
          </cell>
          <cell r="G4777">
            <v>0</v>
          </cell>
        </row>
        <row r="4778">
          <cell r="A4778" t="str">
            <v>103840</v>
          </cell>
          <cell r="B4778" t="str">
            <v>COTOVELO EM BRONZE/LATÃO, DN 15 MM X 1/2, 90 GRAUS, SEM ANEL DE SOLDA, BOLSA X ROSCA F, INSTALADO EM RAMAL E SUB-RAMAL DE GÁS MEDICINAL - FORNECIMENTO E INSTALAÇÃO. AF_04/2022</v>
          </cell>
          <cell r="C4778" t="str">
            <v>UN</v>
          </cell>
          <cell r="D4778">
            <v>21.78</v>
          </cell>
          <cell r="E4778">
            <v>6.25</v>
          </cell>
          <cell r="F4778">
            <v>15.53</v>
          </cell>
          <cell r="G4778">
            <v>0</v>
          </cell>
        </row>
        <row r="4779">
          <cell r="A4779" t="str">
            <v>103841</v>
          </cell>
          <cell r="B4779" t="str">
            <v>COTOVELO EM COBRE, DN 22 MM, 90 GRAUS, SEM ANEL DE SOLDA, INSTALADO EM RAMAL E SUB-RAMAL DE GÁS MEDICINAL - FORNECIMENTO E INSTALAÇÃO. AF_04/2022</v>
          </cell>
          <cell r="C4779" t="str">
            <v>UN</v>
          </cell>
          <cell r="D4779">
            <v>28.76</v>
          </cell>
          <cell r="E4779">
            <v>12.7</v>
          </cell>
          <cell r="F4779">
            <v>16.059999999999999</v>
          </cell>
          <cell r="G4779">
            <v>0</v>
          </cell>
        </row>
        <row r="4780">
          <cell r="A4780" t="str">
            <v>103842</v>
          </cell>
          <cell r="B4780" t="str">
            <v>CURVA EM COBRE, DN 22 MM, 45 GRAUS, SEM ANEL DE SOLDA, BOLSA X BOLSA, INSTALADO EM RAMAL E SUB-RAMAL DE GÁS MEDICINAL - FORNECIMENTO E INSTALAÇÃO. AF_04/2022</v>
          </cell>
          <cell r="C4780" t="str">
            <v>UN</v>
          </cell>
          <cell r="D4780">
            <v>28.48</v>
          </cell>
          <cell r="E4780">
            <v>12.7</v>
          </cell>
          <cell r="F4780">
            <v>15.78</v>
          </cell>
          <cell r="G4780">
            <v>0</v>
          </cell>
        </row>
        <row r="4781">
          <cell r="A4781" t="str">
            <v>103843</v>
          </cell>
          <cell r="B4781" t="str">
            <v>COTOVELO EM BRONZE/LATÃO, DN 22 MM X 1/2, 90 GRAUS, SEM ANEL DE SOLDA, BOLSA X ROSCA F, INSTALADO EM RAMAL E SUB-RAMAL DE GÁS MEDICINAL - FORNECIMENTO E INSTALAÇÃO. AF_04/2022</v>
          </cell>
          <cell r="C4781" t="str">
            <v>UN</v>
          </cell>
          <cell r="D4781">
            <v>31.22</v>
          </cell>
          <cell r="E4781">
            <v>7.83</v>
          </cell>
          <cell r="F4781">
            <v>23.39</v>
          </cell>
          <cell r="G4781">
            <v>0</v>
          </cell>
        </row>
        <row r="4782">
          <cell r="A4782" t="str">
            <v>103844</v>
          </cell>
          <cell r="B4782" t="str">
            <v>COTOVELO EM BRONZE/LATÃO, DN 22 MM X 3/4, 90 GRAUS, SEM ANEL DE SOLDA, BOLSA X ROSCA F, INSTALADO EM RAMAL E SUB-RAMAL DE GÁS MEDICINAL - FORNECIMENTO E INSTALAÇÃO. AF_04/2022</v>
          </cell>
          <cell r="C4782" t="str">
            <v>UN</v>
          </cell>
          <cell r="D4782">
            <v>34.729999999999997</v>
          </cell>
          <cell r="E4782">
            <v>8.64</v>
          </cell>
          <cell r="F4782">
            <v>26.09</v>
          </cell>
          <cell r="G4782">
            <v>0</v>
          </cell>
        </row>
        <row r="4783">
          <cell r="A4783" t="str">
            <v>103845</v>
          </cell>
          <cell r="B4783" t="str">
            <v>COTOVELO EM COBRE, DN 28 MM, 90 GRAUS, SEM ANEL DE SOLDA, INSTALADO EM RAMAL E SUB-RAMAL DE GÁS MEDICINAL - FORNECIMENTO E INSTALAÇÃO. AF_04/2022</v>
          </cell>
          <cell r="C4783" t="str">
            <v>UN</v>
          </cell>
          <cell r="D4783">
            <v>40.840000000000003</v>
          </cell>
          <cell r="E4783">
            <v>15.4</v>
          </cell>
          <cell r="F4783">
            <v>25.44</v>
          </cell>
          <cell r="G4783">
            <v>0</v>
          </cell>
        </row>
        <row r="4784">
          <cell r="A4784" t="str">
            <v>103846</v>
          </cell>
          <cell r="B4784" t="str">
            <v>CURVA EM COBRE, DN 28 MM, 45 GRAUS, SEM ANEL DE SOLDA, BOLSA X BOLSA, INSTALADO EM RAMAL E SUB-RAMAL DE GÁS MEDICINAL - FORNECIMENTO E INSTALAÇÃO. AF_04/2022</v>
          </cell>
          <cell r="C4784" t="str">
            <v>UN</v>
          </cell>
          <cell r="D4784">
            <v>39.1</v>
          </cell>
          <cell r="E4784">
            <v>15.4</v>
          </cell>
          <cell r="F4784">
            <v>23.7</v>
          </cell>
          <cell r="G4784">
            <v>0</v>
          </cell>
        </row>
        <row r="4785">
          <cell r="A4785" t="str">
            <v>103847</v>
          </cell>
          <cell r="B4785" t="str">
            <v>LUVA EM COBRE, DN 15 MM, SEM ANEL DE SOLDA, INSTALADO EM RAMAL E SUB-RAMAL DE GÁS MEDICINAL - FORNECIMENTO E INSTALAÇÃO. AF_04/2022</v>
          </cell>
          <cell r="C4785" t="str">
            <v>UN</v>
          </cell>
          <cell r="D4785">
            <v>11.66</v>
          </cell>
          <cell r="E4785">
            <v>6.37</v>
          </cell>
          <cell r="F4785">
            <v>5.29</v>
          </cell>
          <cell r="G4785">
            <v>0</v>
          </cell>
        </row>
        <row r="4786">
          <cell r="A4786" t="str">
            <v>103848</v>
          </cell>
          <cell r="B4786" t="str">
            <v>LUVA PASSANTE EM COBRE, DN 15 MM, SEM ANEL DE SOLDA, INSTALADO EM RAMAL E SUB-RAMAL DE GÁS MEDICINAL - FORNECIMENTO E INSTALAÇÃO. AF_04/2022</v>
          </cell>
          <cell r="C4786" t="str">
            <v>UN</v>
          </cell>
          <cell r="D4786">
            <v>11.69</v>
          </cell>
          <cell r="E4786">
            <v>6.37</v>
          </cell>
          <cell r="F4786">
            <v>5.32</v>
          </cell>
          <cell r="G4786">
            <v>0</v>
          </cell>
        </row>
        <row r="4787">
          <cell r="A4787" t="str">
            <v>103849</v>
          </cell>
          <cell r="B4787" t="str">
            <v>CURVA DE TRANSPOSIÇÃO EM BRONZE/LATÃO, DN 15 MM, SEM ANEL DE SOLDA, BOLSA X BOLSA, INSTALADO EM RAMAL E SUB-RAMAL DE GÁS MEDICINAL - FORNECIMENTO E INSTALAÇÃO. AF_04/2022</v>
          </cell>
          <cell r="C4787" t="str">
            <v>UN</v>
          </cell>
          <cell r="D4787">
            <v>26.74</v>
          </cell>
          <cell r="E4787">
            <v>6.34</v>
          </cell>
          <cell r="F4787">
            <v>20.399999999999999</v>
          </cell>
          <cell r="G4787">
            <v>0</v>
          </cell>
        </row>
        <row r="4788">
          <cell r="A4788" t="str">
            <v>103850</v>
          </cell>
          <cell r="B4788" t="str">
            <v>JUNTA DE EXPANSÃO EM COBRE, DN 15 MM, PONTA X PONTA, INSTALADO EM RAMAL E SUB-RAMAL DE GÁS MEDICINAL - FORNECIMENTO E INSTALAÇÃO. AF_04/2022</v>
          </cell>
          <cell r="C4788" t="str">
            <v>UN</v>
          </cell>
          <cell r="D4788">
            <v>445.22</v>
          </cell>
          <cell r="E4788">
            <v>6.33</v>
          </cell>
          <cell r="F4788">
            <v>438.89</v>
          </cell>
          <cell r="G4788">
            <v>0</v>
          </cell>
        </row>
        <row r="4789">
          <cell r="A4789" t="str">
            <v>103851</v>
          </cell>
          <cell r="B4789" t="str">
            <v>CONECTOR EM BRONZE/LATÃO, DN 15 MM X 1/2, SEM ANEL DE SOLDA, BOLSA X ROSCA F, INSTALADO EM RAMAL E SUB-RAMAL DE GÁS MEDICINAL - FORNECIMENTO E INSTALAÇÃO. AF_04/2022</v>
          </cell>
          <cell r="C4789" t="str">
            <v>UN</v>
          </cell>
          <cell r="D4789">
            <v>19.93</v>
          </cell>
          <cell r="E4789">
            <v>4.66</v>
          </cell>
          <cell r="F4789">
            <v>15.27</v>
          </cell>
          <cell r="G4789">
            <v>0</v>
          </cell>
        </row>
        <row r="4790">
          <cell r="A4790" t="str">
            <v>103852</v>
          </cell>
          <cell r="B4790" t="str">
            <v>LUVA EM COBRE, DN 22 MM, SEM ANEL DE SOLDA, INSTALADO EM RAMAL E SUB-RAMAL DE GÁS MEDICINAL - FORNECIMENTO E INSTALAÇÃO. AF_04/2022</v>
          </cell>
          <cell r="C4790" t="str">
            <v>UN</v>
          </cell>
          <cell r="D4790">
            <v>17.54</v>
          </cell>
          <cell r="E4790">
            <v>8.48</v>
          </cell>
          <cell r="F4790">
            <v>9.06</v>
          </cell>
          <cell r="G4790">
            <v>0</v>
          </cell>
        </row>
        <row r="4791">
          <cell r="A4791" t="str">
            <v>103853</v>
          </cell>
          <cell r="B4791" t="str">
            <v>LUVA PASSANTE EM COBRE, DN 22 MM, SEM ANEL DE SOLDA, INSTALADO EM RAMAL E SUB-RAMAL DE GÁS MEDICINAL - FORNECIMENTO E INSTALAÇÃO. AF_04/2022</v>
          </cell>
          <cell r="C4791" t="str">
            <v>UN</v>
          </cell>
          <cell r="D4791">
            <v>18.84</v>
          </cell>
          <cell r="E4791">
            <v>8.48</v>
          </cell>
          <cell r="F4791">
            <v>10.36</v>
          </cell>
          <cell r="G4791">
            <v>0</v>
          </cell>
        </row>
        <row r="4792">
          <cell r="A4792" t="str">
            <v>103854</v>
          </cell>
          <cell r="B4792" t="str">
            <v>JUNTA DE EXPANSÃO EM COBRE, DN 22 MM, PONTA X PONTA, INSTALADO EM RAMAL E SUB-RAMAL DE GÁS MEDICINAL - FORNECIMENTO E INSTALAÇÃO. AF_04/2022</v>
          </cell>
          <cell r="C4792" t="str">
            <v>UN</v>
          </cell>
          <cell r="D4792">
            <v>518.29999999999995</v>
          </cell>
          <cell r="E4792">
            <v>8.4499999999999993</v>
          </cell>
          <cell r="F4792">
            <v>509.85</v>
          </cell>
          <cell r="G4792">
            <v>0</v>
          </cell>
        </row>
        <row r="4793">
          <cell r="A4793" t="str">
            <v>103855</v>
          </cell>
          <cell r="B4793" t="str">
            <v>CURVA DE TRANSPOSIÇÃO EM BRONZE/LATÃO, DN 22 MM, SEM ANEL DE SOLDA, BOLSA X BOLSA, INSTALADO EM RAMAL E SUB-RAMAL DE GÁS MEDICINAL - FORNECIMENTO E INSTALAÇÃO. AF_04/2022</v>
          </cell>
          <cell r="C4793" t="str">
            <v>UN</v>
          </cell>
          <cell r="D4793">
            <v>51.91</v>
          </cell>
          <cell r="E4793">
            <v>8.4600000000000009</v>
          </cell>
          <cell r="F4793">
            <v>43.45</v>
          </cell>
          <cell r="G4793">
            <v>0</v>
          </cell>
        </row>
        <row r="4794">
          <cell r="A4794" t="str">
            <v>103856</v>
          </cell>
          <cell r="B4794" t="str">
            <v>BUCHA DE REDUÇÃO EM COBRE, DN 22 MM X 15 MM, SEM ANEL DE SOLDA, PONTA X BOLSA, INSTALADO EM RAMAL E SUB-RAMAL DE GÁS MEDICINAL - FORNECIMENTO E INSTALAÇÃO. AF_04/2022</v>
          </cell>
          <cell r="C4794" t="str">
            <v>UN</v>
          </cell>
          <cell r="D4794">
            <v>16.43</v>
          </cell>
          <cell r="E4794">
            <v>7.41</v>
          </cell>
          <cell r="F4794">
            <v>9.02</v>
          </cell>
          <cell r="G4794">
            <v>0</v>
          </cell>
        </row>
        <row r="4795">
          <cell r="A4795" t="str">
            <v>103857</v>
          </cell>
          <cell r="B4795" t="str">
            <v>CONECTOR EM BRONZE/LATÃO, DN 22 MM X 1/2", SEM ANEL DE SOLDA, BOLSA X ROSCA F, INSTALADO EM RAMAL E SUB-RAMAL DE GÁS MEDICINAL - FORNECIMENTO E INSTALAÇÃO. AF_04/2022</v>
          </cell>
          <cell r="C4795" t="str">
            <v>UN</v>
          </cell>
          <cell r="D4795">
            <v>21.76</v>
          </cell>
          <cell r="E4795">
            <v>5.72</v>
          </cell>
          <cell r="F4795">
            <v>16.04</v>
          </cell>
          <cell r="G4795">
            <v>0</v>
          </cell>
        </row>
        <row r="4796">
          <cell r="A4796" t="str">
            <v>103858</v>
          </cell>
          <cell r="B4796" t="str">
            <v>CONECTOR EM BRONZE/LATÃO, DN 22 MM X 3/4", SEM ANEL DE SOLDA, BOLSA X ROSCA F, INSTALADO EM RAMAL E SUB-RAMAL DE GÁS MEDICINAL - FORNECIMENTO E INSTALAÇÃO. AF_04/2022</v>
          </cell>
          <cell r="C4796" t="str">
            <v>UN</v>
          </cell>
          <cell r="D4796">
            <v>26.09</v>
          </cell>
          <cell r="E4796">
            <v>6.51</v>
          </cell>
          <cell r="F4796">
            <v>19.579999999999998</v>
          </cell>
          <cell r="G4796">
            <v>0</v>
          </cell>
        </row>
        <row r="4797">
          <cell r="A4797" t="str">
            <v>103859</v>
          </cell>
          <cell r="B4797" t="str">
            <v>LUVA EM COBRE, DN 28 MM, SEM ANEL DE SOLDA, INSTALADO EM RAMAL E SUB-RAMAL DE GÁS MEDICINAL - FORNECIMENTO E INSTALAÇÃO. AF_04/2022</v>
          </cell>
          <cell r="C4797" t="str">
            <v>UN</v>
          </cell>
          <cell r="D4797">
            <v>25.75</v>
          </cell>
          <cell r="E4797">
            <v>10.28</v>
          </cell>
          <cell r="F4797">
            <v>15.47</v>
          </cell>
          <cell r="G4797">
            <v>0</v>
          </cell>
        </row>
        <row r="4798">
          <cell r="A4798" t="str">
            <v>103860</v>
          </cell>
          <cell r="B4798" t="str">
            <v>LUVA PASSANTE EM COBRE, DN 28 MM, SEM ANEL DE SOLDA, INSTALADO EM RAMAL E SUB-RAMAL DE GÁS MEDICINAL - FORNECIMENTO E INSTALAÇÃO. AF_04/2022</v>
          </cell>
          <cell r="C4798" t="str">
            <v>UN</v>
          </cell>
          <cell r="D4798">
            <v>25.75</v>
          </cell>
          <cell r="E4798">
            <v>10.28</v>
          </cell>
          <cell r="F4798">
            <v>15.47</v>
          </cell>
          <cell r="G4798">
            <v>0</v>
          </cell>
        </row>
        <row r="4799">
          <cell r="A4799" t="str">
            <v>103861</v>
          </cell>
          <cell r="B4799" t="str">
            <v>CURVA DE TRANSPOSIÇÃO EM BRONZE/LATÃO, DN 28 MM, SEM ANEL DE SOLDA, BOLSA X BOLSA, INSTALADO EM RAMAL E SUB-RAMAL DE GÁS MEDICINAL - FORNECIMENTO E INSTALAÇÃO. AF_04/2022</v>
          </cell>
          <cell r="C4799" t="str">
            <v>UN</v>
          </cell>
          <cell r="D4799">
            <v>86.57</v>
          </cell>
          <cell r="E4799">
            <v>10.25</v>
          </cell>
          <cell r="F4799">
            <v>76.319999999999993</v>
          </cell>
          <cell r="G4799">
            <v>0</v>
          </cell>
        </row>
        <row r="4800">
          <cell r="A4800" t="str">
            <v>103862</v>
          </cell>
          <cell r="B4800" t="str">
            <v>JUNTA DE EXPANSÃO EM COBRE, DN 28 MM, PONTA X PONTA, INSTALADO EM RAMAL E SUB-RAMAL DE GÁS MEDICINAL - FORNECIMENTO E INSTALAÇÃO. AF_04/2022</v>
          </cell>
          <cell r="C4800" t="str">
            <v>UN</v>
          </cell>
          <cell r="D4800">
            <v>570.86</v>
          </cell>
          <cell r="E4800">
            <v>10.25</v>
          </cell>
          <cell r="F4800">
            <v>560.61</v>
          </cell>
          <cell r="G4800">
            <v>0</v>
          </cell>
        </row>
        <row r="4801">
          <cell r="A4801" t="str">
            <v>103863</v>
          </cell>
          <cell r="B4801" t="str">
            <v>CONECTOR EM BRONZE/LATÃO, DN 28 MM X 1/2", SEM ANEL DE SOLDA, BOLSA X ROSCA F, INSTALADO EM RAMAL E SUB-RAMAL DE GÁS MEDICINAL - FORNECIMENTO E INSTALAÇÃO. AF_04/2022</v>
          </cell>
          <cell r="C4801" t="str">
            <v>UN</v>
          </cell>
          <cell r="D4801">
            <v>33.479999999999997</v>
          </cell>
          <cell r="E4801">
            <v>6.61</v>
          </cell>
          <cell r="F4801">
            <v>26.87</v>
          </cell>
          <cell r="G4801">
            <v>0</v>
          </cell>
        </row>
        <row r="4802">
          <cell r="A4802" t="str">
            <v>103864</v>
          </cell>
          <cell r="B4802" t="str">
            <v>BUCHA DE REDUÇÃO EM COBRE, DN 28 MM X 22 MM, SEM ANEL DE SOLDA, INSTALADO EM RAMAL E SUB-RAMAL DE GÁS MEDICINAL - FORNECIMENTO E INSTALAÇÃO. AF_04/2022</v>
          </cell>
          <cell r="C4802" t="str">
            <v>UN</v>
          </cell>
          <cell r="D4802">
            <v>22.4</v>
          </cell>
          <cell r="E4802">
            <v>9.36</v>
          </cell>
          <cell r="F4802">
            <v>13.04</v>
          </cell>
          <cell r="G4802">
            <v>0</v>
          </cell>
        </row>
        <row r="4803">
          <cell r="A4803" t="str">
            <v>103865</v>
          </cell>
          <cell r="B4803" t="str">
            <v>TÊ EM COBRE, DN 15 MM, SEM ANEL DE SOLDA, INSTALADO EM RAMAL E SUB-RAMAL DE GÁS MEDICINAL - FORNECIMENTO E INSTALAÇÃO. AF_04/2022</v>
          </cell>
          <cell r="C4803" t="str">
            <v>UN</v>
          </cell>
          <cell r="D4803">
            <v>24.08</v>
          </cell>
          <cell r="E4803">
            <v>12.72</v>
          </cell>
          <cell r="F4803">
            <v>11.36</v>
          </cell>
          <cell r="G4803">
            <v>0</v>
          </cell>
        </row>
        <row r="4804">
          <cell r="A4804" t="str">
            <v>103866</v>
          </cell>
          <cell r="B4804" t="str">
            <v>TÊ EM COBRE, DN 22 MM, SEM ANEL DE SOLDA, INSTALADO EM RAMAL E SUB-RAMAL DE GÁS MEDICINAL - FORNECIMENTO E INSTALAÇÃO. AF_04/2022</v>
          </cell>
          <cell r="C4804" t="str">
            <v>UN</v>
          </cell>
          <cell r="D4804">
            <v>38.090000000000003</v>
          </cell>
          <cell r="E4804">
            <v>16.93</v>
          </cell>
          <cell r="F4804">
            <v>21.16</v>
          </cell>
          <cell r="G4804">
            <v>0</v>
          </cell>
        </row>
        <row r="4805">
          <cell r="A4805" t="str">
            <v>103867</v>
          </cell>
          <cell r="B4805" t="str">
            <v>TÊ EM COBRE, DN 28 MM, SEM ANEL DE SOLDA, INSTALADO EM RAMAL E SUB-RAMAL DE GÁS MEDICINAL - FORNECIMENTO E INSTALAÇÃO. AF_04/2022</v>
          </cell>
          <cell r="C4805" t="str">
            <v>UN</v>
          </cell>
          <cell r="D4805">
            <v>52.81</v>
          </cell>
          <cell r="E4805">
            <v>20.55</v>
          </cell>
          <cell r="F4805">
            <v>32.26</v>
          </cell>
          <cell r="G4805">
            <v>0</v>
          </cell>
        </row>
        <row r="4806">
          <cell r="A4806" t="str">
            <v>103874</v>
          </cell>
          <cell r="B4806" t="str">
            <v>COTOVELO EM COBRE, DN 15 MM, 90 GRAUS, SEM ANEL DE SOLDA, INSTALADO EM RAMAL E SUB-RAMAL DE AQUECIMENTO SOLAR - FORNECIMENTO E INSTALAÇÃO. AF_04/2022</v>
          </cell>
          <cell r="C4806" t="str">
            <v>UN</v>
          </cell>
          <cell r="D4806">
            <v>18.61</v>
          </cell>
          <cell r="E4806">
            <v>10.24</v>
          </cell>
          <cell r="F4806">
            <v>8.3699999999999992</v>
          </cell>
          <cell r="G4806">
            <v>0</v>
          </cell>
        </row>
        <row r="4807">
          <cell r="A4807" t="str">
            <v>103875</v>
          </cell>
          <cell r="B4807" t="str">
            <v>CURVA EM COBRE, DN 15 MM, 45 GRAUS, SEM ANEL DE SOLDA, BOLSA X BOLSA, INSTALADO EM RAMAL E SUB-RAMAL DE AQUECIMENTO SOLAR - FORNECIMENTO E INSTALAÇÃO. AF_04/2022</v>
          </cell>
          <cell r="C4807" t="str">
            <v>UN</v>
          </cell>
          <cell r="D4807">
            <v>18.579999999999998</v>
          </cell>
          <cell r="E4807">
            <v>10.24</v>
          </cell>
          <cell r="F4807">
            <v>8.34</v>
          </cell>
          <cell r="G4807">
            <v>0</v>
          </cell>
        </row>
        <row r="4808">
          <cell r="A4808" t="str">
            <v>103876</v>
          </cell>
          <cell r="B4808" t="str">
            <v>COTOVELO EM BRONZE/LATÃO, DN 15 MM X 1/2", 90 GRAUS, SEM ANEL DE SOLDA, BOLSA X ROSCA F, INSTALADO EM RAMAL E SUB-RAMAL DE AQUECIMENTO SOLAR - FORNECIMENTO E INSTALAÇÃO. AF_04/2022</v>
          </cell>
          <cell r="C4808" t="str">
            <v>UN</v>
          </cell>
          <cell r="D4808">
            <v>22.17</v>
          </cell>
          <cell r="E4808">
            <v>6.59</v>
          </cell>
          <cell r="F4808">
            <v>15.58</v>
          </cell>
          <cell r="G4808">
            <v>0</v>
          </cell>
        </row>
        <row r="4809">
          <cell r="A4809" t="str">
            <v>103877</v>
          </cell>
          <cell r="B4809" t="str">
            <v>COTOVELO EM COBRE, DN 22 MM, 90 GRAUS, SEM ANEL DE SOLDA, INSTALADO EM RAMAL E SUB-RAMAL DE AQUECIMENTO SOLAR - FORNECIMENTO E INSTALAÇÃO. AF_04/2022</v>
          </cell>
          <cell r="C4809" t="str">
            <v>UN</v>
          </cell>
          <cell r="D4809">
            <v>27.88</v>
          </cell>
          <cell r="E4809">
            <v>12.07</v>
          </cell>
          <cell r="F4809">
            <v>15.81</v>
          </cell>
          <cell r="G4809">
            <v>0</v>
          </cell>
        </row>
        <row r="4810">
          <cell r="A4810" t="str">
            <v>103878</v>
          </cell>
          <cell r="B4810" t="str">
            <v>CURVA EM COBRE, DN 22 MM, 45 GRAUS, SEM ANEL DE SOLDA, BOLSA X BOLSA, INSTALADO EM RAMAL E SUB-RAMAL DE AQUECIMENTO SOLAR - FORNECIMENTO E INSTALAÇÃO. AF_04/2022</v>
          </cell>
          <cell r="C4810" t="str">
            <v>UN</v>
          </cell>
          <cell r="D4810">
            <v>27.6</v>
          </cell>
          <cell r="E4810">
            <v>12.07</v>
          </cell>
          <cell r="F4810">
            <v>15.53</v>
          </cell>
          <cell r="G4810">
            <v>0</v>
          </cell>
        </row>
        <row r="4811">
          <cell r="A4811" t="str">
            <v>103879</v>
          </cell>
          <cell r="B4811" t="str">
            <v>COTOVELO EM BRONZE/LATÃO, DN 22 MM X 1/2", 90 GRAUS, SEM ANEL DE SOLDA, BOLSA X ROSCA F, INSTALADO EM RAMAL E SUB-RAMAL DE AQUECIMENTO SOLAR - FORNECIMENTO E INSTALAÇÃO. AF_04/2022</v>
          </cell>
          <cell r="C4811" t="str">
            <v>UN</v>
          </cell>
          <cell r="D4811">
            <v>30.8</v>
          </cell>
          <cell r="E4811">
            <v>7.53</v>
          </cell>
          <cell r="F4811">
            <v>23.27</v>
          </cell>
          <cell r="G4811">
            <v>0</v>
          </cell>
        </row>
        <row r="4812">
          <cell r="A4812" t="str">
            <v>103880</v>
          </cell>
          <cell r="B4812" t="str">
            <v>COTOVELO EM BRONZE/LATÃO, DN 22 MM X 3/4", 90 GRAUS, SEM ANEL DE SOLDA, BOLSA X ROSCA F, INSTALADO EM RAMAL E SUB-RAMAL DE AQUECIMENTO SOLAR - FORNECIMENTO E INSTALAÇÃO. AF_04/2022</v>
          </cell>
          <cell r="C4812" t="str">
            <v>UN</v>
          </cell>
          <cell r="D4812">
            <v>34.29</v>
          </cell>
          <cell r="E4812">
            <v>8.32</v>
          </cell>
          <cell r="F4812">
            <v>25.97</v>
          </cell>
          <cell r="G4812">
            <v>0</v>
          </cell>
        </row>
        <row r="4813">
          <cell r="A4813" t="str">
            <v>103881</v>
          </cell>
          <cell r="B4813" t="str">
            <v>COTOVELO EM COBRE, DN 28 MM, 90 GRAUS, SEM ANEL DE SOLDA, INSTALADO EM RAMAL E SUB-RAMAL DE AQUECIMENTO SOLAR - FORNECIMENTO E INSTALAÇÃO. AF_04/2022</v>
          </cell>
          <cell r="C4813" t="str">
            <v>UN</v>
          </cell>
          <cell r="D4813">
            <v>38.54</v>
          </cell>
          <cell r="E4813">
            <v>13.65</v>
          </cell>
          <cell r="F4813">
            <v>24.89</v>
          </cell>
          <cell r="G4813">
            <v>0</v>
          </cell>
        </row>
        <row r="4814">
          <cell r="A4814" t="str">
            <v>103882</v>
          </cell>
          <cell r="B4814" t="str">
            <v>CURVA EM COBRE, DN 28 MM, 45 GRAUS, SEM ANEL DE SOLDA, BOLSA X BOLSA, INSTALADO EM RAMAL E SUB-RAMAL DE AQUECIMENTO SOLAR - FORNECIMENTO E INSTALAÇÃO. AF_04/2022</v>
          </cell>
          <cell r="C4814" t="str">
            <v>UN</v>
          </cell>
          <cell r="D4814">
            <v>36.799999999999997</v>
          </cell>
          <cell r="E4814">
            <v>13.65</v>
          </cell>
          <cell r="F4814">
            <v>23.15</v>
          </cell>
          <cell r="G4814">
            <v>0</v>
          </cell>
        </row>
        <row r="4815">
          <cell r="A4815" t="str">
            <v>103883</v>
          </cell>
          <cell r="B4815" t="str">
            <v>LUVA EM COBRE, DN 15 MM, SEM ANEL DE SOLDA, INSTALADO EM RAMAL E SUB-RAMAL DE AQUECIMENTO SOLAR - FORNECIMENTO E INSTALAÇÃO. AF_04/2022</v>
          </cell>
          <cell r="C4815" t="str">
            <v>UN</v>
          </cell>
          <cell r="D4815">
            <v>12.16</v>
          </cell>
          <cell r="E4815">
            <v>6.83</v>
          </cell>
          <cell r="F4815">
            <v>5.33</v>
          </cell>
          <cell r="G4815">
            <v>0</v>
          </cell>
        </row>
        <row r="4816">
          <cell r="A4816" t="str">
            <v>103884</v>
          </cell>
          <cell r="B4816" t="str">
            <v>LUVA PASSANTE EM COBRE, DN 15 MM, SEM ANEL DE SOLDA, INSTALADO EM RAMAL E SUB-RAMAL DE AQUECIMENTO SOLAR - FORNECIMENTO E INSTALAÇÃO. AF_04/2022</v>
          </cell>
          <cell r="C4816" t="str">
            <v>UN</v>
          </cell>
          <cell r="D4816">
            <v>12.19</v>
          </cell>
          <cell r="E4816">
            <v>6.83</v>
          </cell>
          <cell r="F4816">
            <v>5.36</v>
          </cell>
          <cell r="G4816">
            <v>0</v>
          </cell>
        </row>
        <row r="4817">
          <cell r="A4817" t="str">
            <v>103885</v>
          </cell>
          <cell r="B4817" t="str">
            <v>CURVA DE TRANSPOSIÇÃO EM BRONZE/LATÃO, DN 15 MM, SEM ANEL DE SOLDA, BOLSA X BOLSA, INSTALADO EM RAMAL E SUB-RAMAL DE AQUECIMENTO SOLAR - FORNECIMENTO E INSTALAÇÃO. AF_04/2022</v>
          </cell>
          <cell r="C4817" t="str">
            <v>UN</v>
          </cell>
          <cell r="D4817">
            <v>27.24</v>
          </cell>
          <cell r="E4817">
            <v>6.79</v>
          </cell>
          <cell r="F4817">
            <v>20.45</v>
          </cell>
          <cell r="G4817">
            <v>0</v>
          </cell>
        </row>
        <row r="4818">
          <cell r="A4818" t="str">
            <v>103886</v>
          </cell>
          <cell r="B4818" t="str">
            <v>JUNTA DE EXPANSÃO EM COBRE, DN 15 MM, PONTA X PONTA, INSTALADO EM RAMAL E SUB-RAMAL DE AQUECIMENTO SOLAR - FORNECIMENTO E INSTALAÇÃO. AF_04/2022</v>
          </cell>
          <cell r="C4818" t="str">
            <v>UN</v>
          </cell>
          <cell r="D4818">
            <v>445.72</v>
          </cell>
          <cell r="E4818">
            <v>6.78</v>
          </cell>
          <cell r="F4818">
            <v>438.94</v>
          </cell>
          <cell r="G4818">
            <v>0</v>
          </cell>
        </row>
        <row r="4819">
          <cell r="A4819" t="str">
            <v>103887</v>
          </cell>
          <cell r="B4819" t="str">
            <v>CONECTOR EM BRONZE/LATÃO, DN 15 MM X 1/2", SEM ANEL DE SOLDA, BOLSA X ROSCA F, INSTALADO EM RAMAL E SUB-RAMAL DE AQUECIMENTO SOLAR - FORNECIMENTO E INSTALAÇÃO. AF_04/2022</v>
          </cell>
          <cell r="C4819" t="str">
            <v>UN</v>
          </cell>
          <cell r="D4819">
            <v>20.170000000000002</v>
          </cell>
          <cell r="E4819">
            <v>4.9000000000000004</v>
          </cell>
          <cell r="F4819">
            <v>15.27</v>
          </cell>
          <cell r="G4819">
            <v>0</v>
          </cell>
        </row>
        <row r="4820">
          <cell r="A4820" t="str">
            <v>103888</v>
          </cell>
          <cell r="B4820" t="str">
            <v>LUVA EM COBRE, DN 22 MM, SEM ANEL DE SOLDA, INSTALADO EM RAMAL E SUB-RAMAL DE AQUECIMENTO SOLAR - FORNECIMENTO E INSTALAÇÃO. AF_04/2022</v>
          </cell>
          <cell r="C4820" t="str">
            <v>UN</v>
          </cell>
          <cell r="D4820">
            <v>16.91</v>
          </cell>
          <cell r="E4820">
            <v>8.0399999999999991</v>
          </cell>
          <cell r="F4820">
            <v>8.8699999999999992</v>
          </cell>
          <cell r="G4820">
            <v>0</v>
          </cell>
        </row>
        <row r="4821">
          <cell r="A4821" t="str">
            <v>103889</v>
          </cell>
          <cell r="B4821" t="str">
            <v>LUVA PASSANTE EM COBRE, DN 22 MM, SEM ANEL DE SOLDA, INSTALADO EM RAMAL E SUB-RAMAL DE AQUECIMENTO SOLAR - FORNECIMENTO E INSTALAÇÃO. AF_04/2022</v>
          </cell>
          <cell r="C4821" t="str">
            <v>UN</v>
          </cell>
          <cell r="D4821">
            <v>18.21</v>
          </cell>
          <cell r="E4821">
            <v>8.0399999999999991</v>
          </cell>
          <cell r="F4821">
            <v>10.17</v>
          </cell>
          <cell r="G4821">
            <v>0</v>
          </cell>
        </row>
        <row r="4822">
          <cell r="A4822" t="str">
            <v>103890</v>
          </cell>
          <cell r="B4822" t="str">
            <v>JUNTA DE EXPANSÃO EM COBRE, DN 22 MM, PONTA X PONTA, INSTALADO EM RAMAL E SUB-RAMAL DE AQUECIMENTO SOLAR - FORNECIMENTO E INSTALAÇÃO. AF_04/2022</v>
          </cell>
          <cell r="C4822" t="str">
            <v>UN</v>
          </cell>
          <cell r="D4822">
            <v>517.66999999999996</v>
          </cell>
          <cell r="E4822">
            <v>8.02</v>
          </cell>
          <cell r="F4822">
            <v>509.65</v>
          </cell>
          <cell r="G4822">
            <v>0</v>
          </cell>
        </row>
        <row r="4823">
          <cell r="A4823" t="str">
            <v>103891</v>
          </cell>
          <cell r="B4823" t="str">
            <v>CURVA DE TRANSPOSIÇÃO EM BRONZE/LATÃO, DN 22 MM, SEM ANEL DE SOLDA, BOLSA X BOLSA, INSTALADO EM RAMAL E SUB-RAMAL DE AQUECIMENTO SOLAR - FORNECIMENTO E INSTALAÇÃO. AF_04/2022</v>
          </cell>
          <cell r="C4823" t="str">
            <v>UN</v>
          </cell>
          <cell r="D4823">
            <v>51.28</v>
          </cell>
          <cell r="E4823">
            <v>8.02</v>
          </cell>
          <cell r="F4823">
            <v>43.26</v>
          </cell>
          <cell r="G4823">
            <v>0</v>
          </cell>
        </row>
        <row r="4824">
          <cell r="A4824" t="str">
            <v>103892</v>
          </cell>
          <cell r="B4824" t="str">
            <v>BUCHA DE REDUÇÃO EM COBRE, DN 22 MM X 15 MM, SEM ANEL DE SOLDA, PONTA X BOLSA, INSTALADO EM RAMAL E SUB-RAMAL DE AQUECIMENTO SOLAR - FORNECIMENTO E INSTALAÇÃO. AF_04/2022</v>
          </cell>
          <cell r="C4824" t="str">
            <v>UN</v>
          </cell>
          <cell r="D4824">
            <v>16.41</v>
          </cell>
          <cell r="E4824">
            <v>7.43</v>
          </cell>
          <cell r="F4824">
            <v>8.98</v>
          </cell>
          <cell r="G4824">
            <v>0</v>
          </cell>
        </row>
        <row r="4825">
          <cell r="A4825" t="str">
            <v>103893</v>
          </cell>
          <cell r="B4825" t="str">
            <v>CONECTOR EM BRONZE/LATÃO, DN 22 MM X 1/2", SEM ANEL DE SOLDA, BOLSA X ROSCA F, INSTALADO EM RAMAL E SUB-RAMAL DE AQUECIMENTO SOLAR - FORNECIMENTO E INSTALAÇÃO. AF_04/2022</v>
          </cell>
          <cell r="C4825" t="str">
            <v>UN</v>
          </cell>
          <cell r="D4825">
            <v>21.45</v>
          </cell>
          <cell r="E4825">
            <v>5.51</v>
          </cell>
          <cell r="F4825">
            <v>15.94</v>
          </cell>
          <cell r="G4825">
            <v>0</v>
          </cell>
        </row>
        <row r="4826">
          <cell r="A4826" t="str">
            <v>103894</v>
          </cell>
          <cell r="B4826" t="str">
            <v>CONECTOR EM BRONZE/LATÃO, DN 22 MM X 3/4", SEM ANEL DE SOLDA, BOLSA X ROSCA F, INSTALADO EM RAMAL E SUB-RAMAL DE AQUECIMENTO SOLAR - FORNECIMENTO E INSTALAÇÃO. AF_04/2022</v>
          </cell>
          <cell r="C4826" t="str">
            <v>UN</v>
          </cell>
          <cell r="D4826">
            <v>25.78</v>
          </cell>
          <cell r="E4826">
            <v>6.31</v>
          </cell>
          <cell r="F4826">
            <v>19.47</v>
          </cell>
          <cell r="G4826">
            <v>0</v>
          </cell>
        </row>
        <row r="4827">
          <cell r="A4827" t="str">
            <v>103895</v>
          </cell>
          <cell r="B4827" t="str">
            <v>LUVA EM COBRE, DN 28 MM, SEM ANEL DE SOLDA, INSTALADO EM RAMAL E SUB-RAMAL DE AQUECIMENTO SOLAR - FORNECIMENTO E INSTALAÇÃO. AF_04/2022</v>
          </cell>
          <cell r="C4827" t="str">
            <v>UN</v>
          </cell>
          <cell r="D4827">
            <v>24.17</v>
          </cell>
          <cell r="E4827">
            <v>9.1</v>
          </cell>
          <cell r="F4827">
            <v>15.07</v>
          </cell>
          <cell r="G4827">
            <v>0</v>
          </cell>
        </row>
        <row r="4828">
          <cell r="A4828" t="str">
            <v>103896</v>
          </cell>
          <cell r="B4828" t="str">
            <v>LUVA PASSANTE EM COBRE, DN 28 MM, SEM ANEL DE SOLDA, INSTALADO EM RAMAL E SUB-RAMAL DE AQUECIMENTO SOLAR - FORNECIMENTO E INSTALAÇÃO. AF_04/2022</v>
          </cell>
          <cell r="C4828" t="str">
            <v>UN</v>
          </cell>
          <cell r="D4828">
            <v>24.17</v>
          </cell>
          <cell r="E4828">
            <v>9.1</v>
          </cell>
          <cell r="F4828">
            <v>15.07</v>
          </cell>
          <cell r="G4828">
            <v>0</v>
          </cell>
        </row>
        <row r="4829">
          <cell r="A4829" t="str">
            <v>103897</v>
          </cell>
          <cell r="B4829" t="str">
            <v>CURVA DE TRANSPOSIÇÃO EM BRONZE/LATÃO, DN 28 MM, SEM ANEL DE SOLDA, BOLSA X BOLSA, INSTALADO EM RAMAL E SUB-RAMAL DE AQUECIMENTO SOLAR - FORNECIMENTO E INSTALAÇÃO. AF_04/2022</v>
          </cell>
          <cell r="C4829" t="str">
            <v>UN</v>
          </cell>
          <cell r="D4829">
            <v>84.99</v>
          </cell>
          <cell r="E4829">
            <v>9.08</v>
          </cell>
          <cell r="F4829">
            <v>75.91</v>
          </cell>
          <cell r="G4829">
            <v>0</v>
          </cell>
        </row>
        <row r="4830">
          <cell r="A4830" t="str">
            <v>103898</v>
          </cell>
          <cell r="B4830" t="str">
            <v>JUNTA DE EXPANSÃO EM COBRE, DN 28 MM, PONTA X PONTA, INSTALADO EM RAMAL E SUB-RAMAL DE AQUECIMENTO SOLAR - FORNECIMENTO E INSTALAÇÃO. AF_04/2022</v>
          </cell>
          <cell r="C4830" t="str">
            <v>UN</v>
          </cell>
          <cell r="D4830">
            <v>569.28</v>
          </cell>
          <cell r="E4830">
            <v>9.07</v>
          </cell>
          <cell r="F4830">
            <v>560.21</v>
          </cell>
          <cell r="G4830">
            <v>0</v>
          </cell>
        </row>
        <row r="4831">
          <cell r="A4831" t="str">
            <v>103899</v>
          </cell>
          <cell r="B4831" t="str">
            <v>CONECTOR EM BRONZE/LATÃO, DN 28 MM X 1/2", SEM ANEL DE SOLDA, BOLSA X ROSCA F, INSTALADO EM RAMAL E SUB-RAMAL DE AQUECIMENTO SOLAR - FORNECIMENTO E INSTALAÇÃO. AF_04/2022</v>
          </cell>
          <cell r="C4831" t="str">
            <v>UN</v>
          </cell>
          <cell r="D4831">
            <v>32.68</v>
          </cell>
          <cell r="E4831">
            <v>6.04</v>
          </cell>
          <cell r="F4831">
            <v>26.64</v>
          </cell>
          <cell r="G4831">
            <v>0</v>
          </cell>
        </row>
        <row r="4832">
          <cell r="A4832" t="str">
            <v>103900</v>
          </cell>
          <cell r="B4832" t="str">
            <v>BUCHA DE REDUÇÃO EM COBRE, DN 28 MM X 22 MM, SEM ANEL DE SOLDA, INSTALADO EM RAMAL E SUB-RAMAL DE AQUECIMENTO SOLAR - FORNECIMENTO E INSTALAÇÃO. AF_04/2022</v>
          </cell>
          <cell r="C4832" t="str">
            <v>UN</v>
          </cell>
          <cell r="D4832">
            <v>21.13</v>
          </cell>
          <cell r="E4832">
            <v>8.57</v>
          </cell>
          <cell r="F4832">
            <v>12.56</v>
          </cell>
          <cell r="G4832">
            <v>0</v>
          </cell>
        </row>
        <row r="4833">
          <cell r="A4833" t="str">
            <v>103901</v>
          </cell>
          <cell r="B4833" t="str">
            <v>TÊ EM COBRE, DN 15 MM, SEM ANEL DE SOLDA, INSTALADO EM RAMAL E SUB-RAMAL DE AQUECIMENTO SOLAR - FORNECIMENTO E INSTALAÇÃO. AF_04/2022</v>
          </cell>
          <cell r="C4833" t="str">
            <v>UN</v>
          </cell>
          <cell r="D4833">
            <v>25.12</v>
          </cell>
          <cell r="E4833">
            <v>13.63</v>
          </cell>
          <cell r="F4833">
            <v>11.49</v>
          </cell>
          <cell r="G4833">
            <v>0</v>
          </cell>
        </row>
        <row r="4834">
          <cell r="A4834" t="str">
            <v>103902</v>
          </cell>
          <cell r="B4834" t="str">
            <v>TÊ EM COBRE, DN 22 MM, SEM ANEL DE SOLDA, INSTALADO EM RAMAL E SUB-RAMAL DE AQUECIMENTO SOLAR - FORNECIMENTO E INSTALAÇÃO. AF_04/2022</v>
          </cell>
          <cell r="C4834" t="str">
            <v>UN</v>
          </cell>
          <cell r="D4834">
            <v>36.89</v>
          </cell>
          <cell r="E4834">
            <v>16.09</v>
          </cell>
          <cell r="F4834">
            <v>20.8</v>
          </cell>
          <cell r="G4834">
            <v>0</v>
          </cell>
        </row>
        <row r="4835">
          <cell r="A4835" t="str">
            <v>103903</v>
          </cell>
          <cell r="B4835" t="str">
            <v>TÊ EM COBRE, DN 28 MM, SEM ANEL DE SOLDA, INSTALADO EM RAMAL E SUB-RAMAL DE AQUECIMENTO SOLAR - FORNECIMENTO E INSTALAÇÃO. AF_04/2022</v>
          </cell>
          <cell r="C4835" t="str">
            <v>UN</v>
          </cell>
          <cell r="D4835">
            <v>49.71</v>
          </cell>
          <cell r="E4835">
            <v>18.2</v>
          </cell>
          <cell r="F4835">
            <v>31.51</v>
          </cell>
          <cell r="G4835">
            <v>0</v>
          </cell>
        </row>
        <row r="4836">
          <cell r="A4836" t="str">
            <v>103947</v>
          </cell>
          <cell r="B4836" t="str">
            <v>BUCHA DE REDUÇÃO, CURTA, PVC, SOLDÁVEL, DN 25 X 20 MM, INSTALADO EM RAMAL OU SUB-RAMAL DE ÁGUA - FORNECIMENTO E INSTALAÇÃO. AF_06/2022</v>
          </cell>
          <cell r="C4836" t="str">
            <v>UN</v>
          </cell>
          <cell r="D4836">
            <v>6.62</v>
          </cell>
          <cell r="E4836">
            <v>3.97</v>
          </cell>
          <cell r="F4836">
            <v>2.65</v>
          </cell>
          <cell r="G4836">
            <v>0</v>
          </cell>
        </row>
        <row r="4837">
          <cell r="A4837" t="str">
            <v>103948</v>
          </cell>
          <cell r="B4837" t="str">
            <v>BUCHA DE REDUÇÃO, CURTA, PVC, SOLDÁVEL, DN 32 X 25 MM, INSTALADO EM RAMAL OU SUB-RAMAL DE ÁGUA - FORNECIMENTO E INSTALAÇÃO. AF_06/2022</v>
          </cell>
          <cell r="C4837" t="str">
            <v>UN</v>
          </cell>
          <cell r="D4837">
            <v>8.2899999999999991</v>
          </cell>
          <cell r="E4837">
            <v>4.6500000000000004</v>
          </cell>
          <cell r="F4837">
            <v>3.64</v>
          </cell>
          <cell r="G4837">
            <v>0</v>
          </cell>
        </row>
        <row r="4838">
          <cell r="A4838" t="str">
            <v>103949</v>
          </cell>
          <cell r="B4838" t="str">
            <v>BUCHA DE REDUÇÃO, LONGA, PVC, SOLDÁVEL, DN 32 X 20 MM, INSTALADO EM RAMAL OU SUB-RAMAL DE ÁGUA - FORNECIMENTO E INSTALAÇÃO. AF_06/2022</v>
          </cell>
          <cell r="C4838" t="str">
            <v>UN</v>
          </cell>
          <cell r="D4838">
            <v>9.85</v>
          </cell>
          <cell r="E4838">
            <v>4.3499999999999996</v>
          </cell>
          <cell r="F4838">
            <v>5.5</v>
          </cell>
          <cell r="G4838">
            <v>0</v>
          </cell>
        </row>
        <row r="4839">
          <cell r="A4839" t="str">
            <v>103950</v>
          </cell>
          <cell r="B4839" t="str">
            <v>JOELHO DE REDUÇÃO, 90 GRAUS, PVC, SOLDÁVEL, DN 25 MM X 20 MM, INSTALADO EM RAMAL OU SUB-RAMAL DE ÁGUA - FORNECIMENTO E INSTALAÇÃO. AF_06/2022</v>
          </cell>
          <cell r="C4839" t="str">
            <v>UN</v>
          </cell>
          <cell r="D4839">
            <v>11.45</v>
          </cell>
          <cell r="E4839">
            <v>5.92</v>
          </cell>
          <cell r="F4839">
            <v>5.53</v>
          </cell>
          <cell r="G4839">
            <v>0</v>
          </cell>
        </row>
        <row r="4840">
          <cell r="A4840" t="str">
            <v>103951</v>
          </cell>
          <cell r="B4840" t="str">
            <v>JOELHO DE REDUÇÃO, 90 GRAUS, PVC, SOLDÁVEL, DN 32 MM X 25 MM, INSTALADO EM RAMAL OU SUB-RAMAL DE ÁGUA - FORNECIMENTO E INSTALAÇÃO. AF_06/2022</v>
          </cell>
          <cell r="C4840" t="str">
            <v>UN</v>
          </cell>
          <cell r="D4840">
            <v>15.88</v>
          </cell>
          <cell r="E4840">
            <v>6.94</v>
          </cell>
          <cell r="F4840">
            <v>8.94</v>
          </cell>
          <cell r="G4840">
            <v>0</v>
          </cell>
        </row>
        <row r="4841">
          <cell r="A4841" t="str">
            <v>103952</v>
          </cell>
          <cell r="B4841" t="str">
            <v>BUCHA DE REDUÇÃO, CURTA, PVC, SOLDÁVEL, DN 25 X 20 MM, INSTALADO EM RAMAL DE DISTRIBUIÇÃO DE ÁGUA - FORNECIMENTO E INSTALAÇÃO. AF_06/2022</v>
          </cell>
          <cell r="C4841" t="str">
            <v>UN</v>
          </cell>
          <cell r="D4841">
            <v>6.1</v>
          </cell>
          <cell r="E4841">
            <v>3.55</v>
          </cell>
          <cell r="F4841">
            <v>2.5499999999999998</v>
          </cell>
          <cell r="G4841">
            <v>0</v>
          </cell>
        </row>
        <row r="4842">
          <cell r="A4842" t="str">
            <v>103953</v>
          </cell>
          <cell r="B4842" t="str">
            <v>BUCHA DE REDUÇÃO, CURTA, PVC, SOLDÁVEL, DN 32 X 25 MM, INSTALADO EM RAMAL DE DISTRIBUIÇÃO DE ÁGUA - FORNECIMENTO E INSTALAÇÃO. AF_06/2022</v>
          </cell>
          <cell r="C4842" t="str">
            <v>UN</v>
          </cell>
          <cell r="D4842">
            <v>7.68</v>
          </cell>
          <cell r="E4842">
            <v>4.16</v>
          </cell>
          <cell r="F4842">
            <v>3.52</v>
          </cell>
          <cell r="G4842">
            <v>0</v>
          </cell>
        </row>
        <row r="4843">
          <cell r="A4843" t="str">
            <v>103954</v>
          </cell>
          <cell r="B4843" t="str">
            <v>BUCHA DE REDUÇÃO, LONGA, PVC, SOLDÁVEL, DN 32 X 20 MM, INSTALADO EM RAMAL DE DISTRIBUIÇÃO DE ÁGUA - FORNECIMENTO E INSTALAÇÃO. AF_06/2022</v>
          </cell>
          <cell r="C4843" t="str">
            <v>UN</v>
          </cell>
          <cell r="D4843">
            <v>9.26</v>
          </cell>
          <cell r="E4843">
            <v>3.89</v>
          </cell>
          <cell r="F4843">
            <v>5.37</v>
          </cell>
          <cell r="G4843">
            <v>0</v>
          </cell>
        </row>
        <row r="4844">
          <cell r="A4844" t="str">
            <v>103955</v>
          </cell>
          <cell r="B4844" t="str">
            <v>JOELHO DE REDUÇÃO, 90 GRAUS, PVC, SOLDÁVEL, DN 25 MM X 20 MM, INSTALADO EM RAMAL DE DISTRIBUIÇÃO DE ÁGUA - FORNECIMENTO E INSTALAÇÃO. AF_06/2022</v>
          </cell>
          <cell r="C4844" t="str">
            <v>UN</v>
          </cell>
          <cell r="D4844">
            <v>10.67</v>
          </cell>
          <cell r="E4844">
            <v>5.28</v>
          </cell>
          <cell r="F4844">
            <v>5.39</v>
          </cell>
          <cell r="G4844">
            <v>0</v>
          </cell>
        </row>
        <row r="4845">
          <cell r="A4845" t="str">
            <v>103956</v>
          </cell>
          <cell r="B4845" t="str">
            <v>JOELHO DE REDUÇÃO, 90 GRAUS, PVC, SOLDÁVEL, DN 32 MM X 25 MM, INSTALADO EM RAMAL DE DISTRIBUIÇÃO DE ÁGUA - FORNECIMENTO E INSTALAÇÃO. AF_06/2022</v>
          </cell>
          <cell r="C4845" t="str">
            <v>UN</v>
          </cell>
          <cell r="D4845">
            <v>14.96</v>
          </cell>
          <cell r="E4845">
            <v>6.21</v>
          </cell>
          <cell r="F4845">
            <v>8.75</v>
          </cell>
          <cell r="G4845">
            <v>0</v>
          </cell>
        </row>
        <row r="4846">
          <cell r="A4846" t="str">
            <v>103957</v>
          </cell>
          <cell r="B4846" t="str">
            <v>BUCHA DE REDUÇÃO, CURTA, PVC, SOLDÁVEL, DN 32 X 25 MM, INSTALADO EM PRUMADA DE ÁGUA - FORNECIMENTO E INSTALAÇÃO. AF_06/2022</v>
          </cell>
          <cell r="C4846" t="str">
            <v>UN</v>
          </cell>
          <cell r="D4846">
            <v>5.2</v>
          </cell>
          <cell r="E4846">
            <v>2.19</v>
          </cell>
          <cell r="F4846">
            <v>3.01</v>
          </cell>
          <cell r="G4846">
            <v>0</v>
          </cell>
        </row>
        <row r="4847">
          <cell r="A4847" t="str">
            <v>103958</v>
          </cell>
          <cell r="B4847" t="str">
            <v>BUCHA DE REDUÇÃO, CURTA, PVC, SOLDÁVEL, DN 50 X 40 MM, INSTALADO EM PRUMADA DE ÁGUA - FORNECIMENTO E INSTALAÇÃO. AF_06/2022</v>
          </cell>
          <cell r="C4847" t="str">
            <v>UN</v>
          </cell>
          <cell r="D4847">
            <v>10.69</v>
          </cell>
          <cell r="E4847">
            <v>3.22</v>
          </cell>
          <cell r="F4847">
            <v>7.47</v>
          </cell>
          <cell r="G4847">
            <v>0</v>
          </cell>
        </row>
        <row r="4848">
          <cell r="A4848" t="str">
            <v>103959</v>
          </cell>
          <cell r="B4848" t="str">
            <v>BUCHA DE REDUÇÃO, CURTA, PVC, SOLDÁVEL, DN 60 X 50 MM, INSTALADO EM PRUMADA DE ÁGUA - FORNECIMENTO E INSTALAÇÃO. AF_06/2022</v>
          </cell>
          <cell r="C4848" t="str">
            <v>UN</v>
          </cell>
          <cell r="D4848">
            <v>16.07</v>
          </cell>
          <cell r="E4848">
            <v>3.85</v>
          </cell>
          <cell r="F4848">
            <v>12.22</v>
          </cell>
          <cell r="G4848">
            <v>0</v>
          </cell>
        </row>
        <row r="4849">
          <cell r="A4849" t="str">
            <v>103962</v>
          </cell>
          <cell r="B4849" t="str">
            <v>BUCHA DE REDUÇÃO, LONGA, PVC, SOLDÁVEL, DN 32 X 20 MM, INSTALADO EM PRUMADA DE ÁGUA - FORNECIMENTO E INSTALAÇÃO. AF_06/2022</v>
          </cell>
          <cell r="C4849" t="str">
            <v>UN</v>
          </cell>
          <cell r="D4849">
            <v>6.87</v>
          </cell>
          <cell r="E4849">
            <v>1.98</v>
          </cell>
          <cell r="F4849">
            <v>4.8899999999999997</v>
          </cell>
          <cell r="G4849">
            <v>0</v>
          </cell>
        </row>
        <row r="4850">
          <cell r="A4850" t="str">
            <v>103964</v>
          </cell>
          <cell r="B4850" t="str">
            <v>BUCHA DE REDUÇÃO, LONGA, PVC, SOLDÁVEL, DN 40 X 25 MM, INSTALADO EM PRUMADA DE ÁGUA - FORNECIMENTO E INSTALAÇÃO. AF_06/2022</v>
          </cell>
          <cell r="C4850" t="str">
            <v>UN</v>
          </cell>
          <cell r="D4850">
            <v>8.73</v>
          </cell>
          <cell r="E4850">
            <v>2.4300000000000002</v>
          </cell>
          <cell r="F4850">
            <v>6.3</v>
          </cell>
          <cell r="G4850">
            <v>0</v>
          </cell>
        </row>
        <row r="4851">
          <cell r="A4851" t="str">
            <v>103966</v>
          </cell>
          <cell r="B4851" t="str">
            <v>BUCHA DE REDUÇÃO, LONGA, PVC, SOLDÁVEL, DN 50 X 25 MM, INSTALADO EM PRUMADA DE ÁGUA - FORNECIMENTO E INSTALAÇÃO. AF_06/2022</v>
          </cell>
          <cell r="C4851" t="str">
            <v>UN</v>
          </cell>
          <cell r="D4851">
            <v>10.33</v>
          </cell>
          <cell r="E4851">
            <v>2.73</v>
          </cell>
          <cell r="F4851">
            <v>7.6</v>
          </cell>
          <cell r="G4851">
            <v>0</v>
          </cell>
        </row>
        <row r="4852">
          <cell r="A4852" t="str">
            <v>103967</v>
          </cell>
          <cell r="B4852" t="str">
            <v>BUCHA DE REDUÇÃO , LONGA, PVC, SOLDÁVEL, DN 50 X 32 MM, INSTALADO EM PRUMADA DE ÁGUA - FORNECIMENTO E INSTALAÇÃO. AF_06/2022</v>
          </cell>
          <cell r="C4852" t="str">
            <v>UN</v>
          </cell>
          <cell r="D4852">
            <v>12.47</v>
          </cell>
          <cell r="E4852">
            <v>2.95</v>
          </cell>
          <cell r="F4852">
            <v>9.52</v>
          </cell>
          <cell r="G4852">
            <v>0</v>
          </cell>
        </row>
        <row r="4853">
          <cell r="A4853" t="str">
            <v>103968</v>
          </cell>
          <cell r="B4853" t="str">
            <v>BUCHA DE REDUÇÃO, LONGA, PVC, SOLDÁVEL, DN 60 X 25 MM, INSTALADO EM PRUMADA DE ÁGUA - FORNECIMENTO E INSTALAÇÃO. AF_06/2022</v>
          </cell>
          <cell r="C4853" t="str">
            <v>UN</v>
          </cell>
          <cell r="D4853">
            <v>17.91</v>
          </cell>
          <cell r="E4853">
            <v>3.05</v>
          </cell>
          <cell r="F4853">
            <v>14.86</v>
          </cell>
          <cell r="G4853">
            <v>0</v>
          </cell>
        </row>
        <row r="4854">
          <cell r="A4854" t="str">
            <v>103969</v>
          </cell>
          <cell r="B4854" t="str">
            <v>BUCHA DE REDUÇÃO, LONGA, PVC, SOLDÁVEL, DN 60 X 32 MM, INSTALADO EM PRUMADA DE ÁGUA - FORNECIMENTO E INSTALAÇÃO. AF_06/2022</v>
          </cell>
          <cell r="C4854" t="str">
            <v>UN</v>
          </cell>
          <cell r="D4854">
            <v>21.16</v>
          </cell>
          <cell r="E4854">
            <v>3.27</v>
          </cell>
          <cell r="F4854">
            <v>17.89</v>
          </cell>
          <cell r="G4854">
            <v>0</v>
          </cell>
        </row>
        <row r="4855">
          <cell r="A4855" t="str">
            <v>103971</v>
          </cell>
          <cell r="B4855" t="str">
            <v>BUCHA DE REDUÇÃO, LONGA, PVC, SOLDÁVEL, DN 60 X 50 MM, INSTALADO EM PRUMADA DE ÁGUA - FORNECIMENTO E INSTALAÇÃO. AF_06/2022</v>
          </cell>
          <cell r="C4855" t="str">
            <v>UN</v>
          </cell>
          <cell r="D4855">
            <v>26.94</v>
          </cell>
          <cell r="E4855">
            <v>3.84</v>
          </cell>
          <cell r="F4855">
            <v>23.1</v>
          </cell>
          <cell r="G4855">
            <v>0</v>
          </cell>
        </row>
        <row r="4856">
          <cell r="A4856" t="str">
            <v>103972</v>
          </cell>
          <cell r="B4856" t="str">
            <v>BUCHA DE REDUÇÃO, LONGA, PVC, SOLDÁVEL, DN 75 X 50 MM, INSTALADO EM PRUMADA DE ÁGUA - FORNECIMENTO E INSTALAÇÃO. AF_06/2022</v>
          </cell>
          <cell r="C4856" t="str">
            <v>UN</v>
          </cell>
          <cell r="D4856">
            <v>31.2</v>
          </cell>
          <cell r="E4856">
            <v>4.3</v>
          </cell>
          <cell r="F4856">
            <v>26.9</v>
          </cell>
          <cell r="G4856">
            <v>0</v>
          </cell>
        </row>
        <row r="4857">
          <cell r="A4857" t="str">
            <v>103974</v>
          </cell>
          <cell r="B4857" t="str">
            <v>JOELHO DE REDUÇÃO, 90 GRAUS, PVC, SOLDÁVEL, DN 32 MM X 25 MM, INSTALADO EM PRUMADA DE ÁGUA - FORNECIMENTO E INSTALAÇÃO. AF_06/2022</v>
          </cell>
          <cell r="C4857" t="str">
            <v>UN</v>
          </cell>
          <cell r="D4857">
            <v>11.27</v>
          </cell>
          <cell r="E4857">
            <v>3.26</v>
          </cell>
          <cell r="F4857">
            <v>8.01</v>
          </cell>
          <cell r="G4857">
            <v>0</v>
          </cell>
        </row>
        <row r="4858">
          <cell r="A4858" t="str">
            <v>103975</v>
          </cell>
          <cell r="B4858" t="str">
            <v>TE DE REDUÇÃO, 90 GRAUS, PVC, SOLDÁVEL, DN 50 MM X 20 MM, INSTALADO EM PRUMADA DE ÁGUA - FORNECIMENTO E INSTALAÇÃO. AF_06/2022</v>
          </cell>
          <cell r="C4858" t="str">
            <v>UN</v>
          </cell>
          <cell r="D4858">
            <v>19.02</v>
          </cell>
          <cell r="E4858">
            <v>5.09</v>
          </cell>
          <cell r="F4858">
            <v>13.93</v>
          </cell>
          <cell r="G4858">
            <v>0</v>
          </cell>
        </row>
        <row r="4859">
          <cell r="A4859" t="str">
            <v>103976</v>
          </cell>
          <cell r="B4859" t="str">
            <v>TE DE REDUÇÃO, 90 GRAUS, PVC, SOLDÁVEL, DN 50 MM X 32 MM, INSTALADO EM PRUMADA DE ÁGUA - FORNECIMENTO E INSTALAÇÃO. AF_06/2022</v>
          </cell>
          <cell r="C4859" t="str">
            <v>UN</v>
          </cell>
          <cell r="D4859">
            <v>27.55</v>
          </cell>
          <cell r="E4859">
            <v>5.92</v>
          </cell>
          <cell r="F4859">
            <v>21.63</v>
          </cell>
          <cell r="G4859">
            <v>0</v>
          </cell>
        </row>
        <row r="4860">
          <cell r="A4860" t="str">
            <v>103977</v>
          </cell>
          <cell r="B4860" t="str">
            <v>BUCHA DE REDUÇÃO, PVC, SOLDÁVEL, DN 40MM X 32MM, INSTALADO EM PRUMADA DE ÁGUA - FORNECIMENTO E INSTALAÇÃO. AF_06/2022</v>
          </cell>
          <cell r="C4860" t="str">
            <v>UN</v>
          </cell>
          <cell r="D4860">
            <v>7.5</v>
          </cell>
          <cell r="E4860">
            <v>2.64</v>
          </cell>
          <cell r="F4860">
            <v>4.8600000000000003</v>
          </cell>
          <cell r="G4860">
            <v>0</v>
          </cell>
        </row>
        <row r="4861">
          <cell r="A4861" t="str">
            <v>103980</v>
          </cell>
          <cell r="B4861" t="str">
            <v>JOELHO 90 GRAUS, PVC, SOLDÁVEL, DN 40MM, INSTALADO EM RAMAL DE DISTRIBUIÇÃO DE ÁGUA - FORNECIMENTO E INSTALAÇÃO. AF_06/2022</v>
          </cell>
          <cell r="C4861" t="str">
            <v>UN</v>
          </cell>
          <cell r="D4861">
            <v>18.649999999999999</v>
          </cell>
          <cell r="E4861">
            <v>8</v>
          </cell>
          <cell r="F4861">
            <v>10.65</v>
          </cell>
          <cell r="G4861">
            <v>0</v>
          </cell>
        </row>
        <row r="4862">
          <cell r="A4862" t="str">
            <v>103981</v>
          </cell>
          <cell r="B4862" t="str">
            <v>JOELHO 45 GRAUS, PVC, SOLDÁVEL, DN 40MM, INSTALADO EM RAMAL DE DISTRIBUIÇÃO DE ÁGUA - FORNECIMENTO E INSTALAÇÃO. AF_06/2022</v>
          </cell>
          <cell r="C4862" t="str">
            <v>UN</v>
          </cell>
          <cell r="D4862">
            <v>18.72</v>
          </cell>
          <cell r="E4862">
            <v>8</v>
          </cell>
          <cell r="F4862">
            <v>10.72</v>
          </cell>
          <cell r="G4862">
            <v>0</v>
          </cell>
        </row>
        <row r="4863">
          <cell r="A4863" t="str">
            <v>103982</v>
          </cell>
          <cell r="B4863" t="str">
            <v>CURVA 90 GRAUS, PVC, SOLDÁVEL, DN 40MM, INSTALADO EM RAMAL DE DISTRIBUIÇÃO DE ÁGUA - FORNECIMENTO E INSTALAÇÃO. AF_06/2022</v>
          </cell>
          <cell r="C4863" t="str">
            <v>UN</v>
          </cell>
          <cell r="D4863">
            <v>25.52</v>
          </cell>
          <cell r="E4863">
            <v>7.99</v>
          </cell>
          <cell r="F4863">
            <v>17.53</v>
          </cell>
          <cell r="G4863">
            <v>0</v>
          </cell>
        </row>
        <row r="4864">
          <cell r="A4864" t="str">
            <v>103983</v>
          </cell>
          <cell r="B4864" t="str">
            <v>CURVA 45 GRAUS, PVC, SOLDÁVEL, DN 40MM, INSTALADO EM RAMAL DE DISTRIBUIÇÃO DE ÁGUA - FORNECIMENTO E INSTALAÇÃO. AF_06/2022</v>
          </cell>
          <cell r="C4864" t="str">
            <v>UN</v>
          </cell>
          <cell r="D4864">
            <v>18.11</v>
          </cell>
          <cell r="E4864">
            <v>8</v>
          </cell>
          <cell r="F4864">
            <v>10.11</v>
          </cell>
          <cell r="G4864">
            <v>0</v>
          </cell>
        </row>
        <row r="4865">
          <cell r="A4865" t="str">
            <v>103984</v>
          </cell>
          <cell r="B4865" t="str">
            <v>JOELHO 90 GRAUS, PVC, SOLDÁVEL, DN 50MM, INSTALADO EM RAMAL DE DISTRIBUIÇÃO DE ÁGUA - FORNECIMENTO E INSTALAÇÃO. AF_06/2022</v>
          </cell>
          <cell r="C4865" t="str">
            <v>UN</v>
          </cell>
          <cell r="D4865">
            <v>20.62</v>
          </cell>
          <cell r="E4865">
            <v>9.56</v>
          </cell>
          <cell r="F4865">
            <v>11.06</v>
          </cell>
          <cell r="G4865">
            <v>0</v>
          </cell>
        </row>
        <row r="4866">
          <cell r="A4866" t="str">
            <v>103985</v>
          </cell>
          <cell r="B4866" t="str">
            <v>JOELHO 45 GRAUS, PVC, SOLDÁVEL, DN 50MM, INSTALADO EM RAMAL DE DISTRIBUIÇÃO DE ÁGUA - FORNECIMENTO E INSTALAÇÃO. AF_06/2022</v>
          </cell>
          <cell r="C4866" t="str">
            <v>UN</v>
          </cell>
          <cell r="D4866">
            <v>23.42</v>
          </cell>
          <cell r="E4866">
            <v>9.56</v>
          </cell>
          <cell r="F4866">
            <v>13.86</v>
          </cell>
          <cell r="G4866">
            <v>0</v>
          </cell>
        </row>
        <row r="4867">
          <cell r="A4867" t="str">
            <v>103986</v>
          </cell>
          <cell r="B4867" t="str">
            <v>CURVA 90 GRAUS, PVC, SOLDÁVEL, DN 50MM, INSTALADO EM RAMAL DE DISTRIBUIÇÃO DE ÁGUA - FORNECIMENTO E INSTALAÇÃO. AF_06/2022</v>
          </cell>
          <cell r="C4867" t="str">
            <v>UN</v>
          </cell>
          <cell r="D4867">
            <v>29.66</v>
          </cell>
          <cell r="E4867">
            <v>9.5500000000000007</v>
          </cell>
          <cell r="F4867">
            <v>20.11</v>
          </cell>
          <cell r="G4867">
            <v>0</v>
          </cell>
        </row>
        <row r="4868">
          <cell r="A4868" t="str">
            <v>103987</v>
          </cell>
          <cell r="B4868" t="str">
            <v>CURVA 45 GRAUS, PVC, SOLDÁVEL, DN 50MM, INSTALADO EM RAMAL DE DISTRIBUIÇÃO DE ÁGUA - FORNECIMENTO E INSTALAÇÃO. AF_06/2022</v>
          </cell>
          <cell r="C4868" t="str">
            <v>UN</v>
          </cell>
          <cell r="D4868">
            <v>25.43</v>
          </cell>
          <cell r="E4868">
            <v>9.5500000000000007</v>
          </cell>
          <cell r="F4868">
            <v>15.88</v>
          </cell>
          <cell r="G4868">
            <v>0</v>
          </cell>
        </row>
        <row r="4869">
          <cell r="A4869" t="str">
            <v>103988</v>
          </cell>
          <cell r="B4869" t="str">
            <v>LUVA, PVC, SOLDÁVEL, DN 40MM, INSTALADO EM RAMAL DE DISTRIBUIÇÃO DE ÁGUA - FORNECIMENTO E INSTALAÇÃO. AF_06/2022</v>
          </cell>
          <cell r="C4869" t="str">
            <v>UN</v>
          </cell>
          <cell r="D4869">
            <v>13.52</v>
          </cell>
          <cell r="E4869">
            <v>5.34</v>
          </cell>
          <cell r="F4869">
            <v>8.18</v>
          </cell>
          <cell r="G4869">
            <v>0</v>
          </cell>
        </row>
        <row r="4870">
          <cell r="A4870" t="str">
            <v>103990</v>
          </cell>
          <cell r="B4870" t="str">
            <v>UNIÃO, PVC, SOLDÁVEL, DN 40MM, INSTALADO EM RAMAL DE DISTRIBUIÇÃO DE ÁGUA - FORNECIMENTO E INSTALAÇÃO. AF_06/2022</v>
          </cell>
          <cell r="C4870" t="str">
            <v>UN</v>
          </cell>
          <cell r="D4870">
            <v>37.79</v>
          </cell>
          <cell r="E4870">
            <v>5.32</v>
          </cell>
          <cell r="F4870">
            <v>32.47</v>
          </cell>
          <cell r="G4870">
            <v>0</v>
          </cell>
        </row>
        <row r="4871">
          <cell r="A4871" t="str">
            <v>103991</v>
          </cell>
          <cell r="B4871" t="str">
            <v>LUVA COM ROSCA, PVC, SOLDÁVEL, DN 40MM X 1.1/4, INSTALADO EM RAMAL DE DISTRIBUIÇÃO DE ÁGUA - FORNECIMENTO E INSTALAÇÃO. AF_06/2022</v>
          </cell>
          <cell r="C4871" t="str">
            <v>UN</v>
          </cell>
          <cell r="D4871">
            <v>19.600000000000001</v>
          </cell>
          <cell r="E4871">
            <v>4.92</v>
          </cell>
          <cell r="F4871">
            <v>14.68</v>
          </cell>
          <cell r="G4871">
            <v>0</v>
          </cell>
        </row>
        <row r="4872">
          <cell r="A4872" t="str">
            <v>103992</v>
          </cell>
          <cell r="B4872" t="str">
            <v>ADAPTADOR CURTO COM BOLSA E ROSCA PARA REGISTRO, PVC, SOLDÁVEL, DN 40MM X 1.1/4, INSTALADO EM RAMAL DE DISTRIBUIÇÃO DE ÁGUA - FORNECIMENTO E INSTALAÇÃO. AF_06/2022</v>
          </cell>
          <cell r="C4872" t="str">
            <v>UN</v>
          </cell>
          <cell r="D4872">
            <v>12.17</v>
          </cell>
          <cell r="E4872">
            <v>4.93</v>
          </cell>
          <cell r="F4872">
            <v>7.24</v>
          </cell>
          <cell r="G4872">
            <v>0</v>
          </cell>
        </row>
        <row r="4873">
          <cell r="A4873" t="str">
            <v>103993</v>
          </cell>
          <cell r="B4873" t="str">
            <v>BUCHA DE REDUÇÃO, PVC, SOLDÁVEL, DN 40MM X 32MM, INSTALADO EM RAMAL DE DISTRIBUIÇÃO DE ÁGUA - FORNECIMENTO E INSTALAÇÃO. AF_06/2022</v>
          </cell>
          <cell r="C4873" t="str">
            <v>UN</v>
          </cell>
          <cell r="D4873">
            <v>10.37</v>
          </cell>
          <cell r="E4873">
            <v>4.9400000000000004</v>
          </cell>
          <cell r="F4873">
            <v>5.43</v>
          </cell>
          <cell r="G4873">
            <v>0</v>
          </cell>
        </row>
        <row r="4874">
          <cell r="A4874" t="str">
            <v>103994</v>
          </cell>
          <cell r="B4874" t="str">
            <v>ADAPTADOR CURTO COM BOLSA E ROSCA PARA REGISTRO, PVC, SOLDÁVEL, DN 40MM X 1.1/2, INSTALADO EM RAMAL DE DISTRIBUIÇÃO DE ÁGUA - FORNECIMENTO E INSTALAÇÃO. AF_06/2022</v>
          </cell>
          <cell r="C4874" t="str">
            <v>UN</v>
          </cell>
          <cell r="D4874">
            <v>15.09</v>
          </cell>
          <cell r="E4874">
            <v>4.8099999999999996</v>
          </cell>
          <cell r="F4874">
            <v>10.28</v>
          </cell>
          <cell r="G4874">
            <v>0</v>
          </cell>
        </row>
        <row r="4875">
          <cell r="A4875" t="str">
            <v>103995</v>
          </cell>
          <cell r="B4875" t="str">
            <v>LUVA, PVC, SOLDÁVEL, DN 50MM, INSTALADO EM RAMAL DE DISTRIBUIÇÃO DE ÁGUA - FORNECIMENTO E INSTALAÇÃO. AF_06/2022</v>
          </cell>
          <cell r="C4875" t="str">
            <v>UN</v>
          </cell>
          <cell r="D4875">
            <v>15.99</v>
          </cell>
          <cell r="E4875">
            <v>6.38</v>
          </cell>
          <cell r="F4875">
            <v>9.61</v>
          </cell>
          <cell r="G4875">
            <v>0</v>
          </cell>
        </row>
        <row r="4876">
          <cell r="A4876" t="str">
            <v>103996</v>
          </cell>
          <cell r="B4876" t="str">
            <v>LUVA DE CORRER, PVC, SOLDÁVEL, DN 50MM, INSTALADO EM RAMAL DE DISTRIBUIÇÃO DE ÁGUA - FORNECIMENTO E INSTALAÇÃO. AF_06/2022</v>
          </cell>
          <cell r="C4876" t="str">
            <v>UN</v>
          </cell>
          <cell r="D4876">
            <v>43.15</v>
          </cell>
          <cell r="E4876">
            <v>6.37</v>
          </cell>
          <cell r="F4876">
            <v>36.78</v>
          </cell>
          <cell r="G4876">
            <v>0</v>
          </cell>
        </row>
        <row r="4877">
          <cell r="A4877" t="str">
            <v>103997</v>
          </cell>
          <cell r="B4877" t="str">
            <v>UNIÃO, PVC, SOLDÁVEL, DN 50MM, INSTALADO EM RAMAL DE DISTRIBUIÇÃO DE ÁGUA - FORNECIMENTO E INSTALAÇÃO. AF_06/2022</v>
          </cell>
          <cell r="C4877" t="str">
            <v>UN</v>
          </cell>
          <cell r="D4877">
            <v>42.11</v>
          </cell>
          <cell r="E4877">
            <v>6.37</v>
          </cell>
          <cell r="F4877">
            <v>35.74</v>
          </cell>
          <cell r="G4877">
            <v>0</v>
          </cell>
        </row>
        <row r="4878">
          <cell r="A4878" t="str">
            <v>103998</v>
          </cell>
          <cell r="B4878" t="str">
            <v>LUVA DE REDUÇÃO, PVC, SOLDÁVEL, DN 50MM X 25MM, INSTALADO EM RAMAL DE DISTRIBUIÇÃO DE ÁGUA   FORNECIMENTO E INSTALAÇÃO. AF_06/2022</v>
          </cell>
          <cell r="C4878" t="str">
            <v>UN</v>
          </cell>
          <cell r="D4878">
            <v>15.49</v>
          </cell>
          <cell r="E4878">
            <v>5.07</v>
          </cell>
          <cell r="F4878">
            <v>10.42</v>
          </cell>
          <cell r="G4878">
            <v>0</v>
          </cell>
        </row>
        <row r="4879">
          <cell r="A4879" t="str">
            <v>103999</v>
          </cell>
          <cell r="B4879" t="str">
            <v>BUCHA DE REDUÇÃO, LONGA, PVC, SOLDÁVEL, DN 50 X 25 MM, INSTALADO EM RAMAL DE DISTRIBUIÇÃO DE ÁGUA - FORNECIMENTO E INSTALAÇÃO. AF_06/2022</v>
          </cell>
          <cell r="C4879" t="str">
            <v>UN</v>
          </cell>
          <cell r="D4879">
            <v>13.27</v>
          </cell>
          <cell r="E4879">
            <v>5.08</v>
          </cell>
          <cell r="F4879">
            <v>8.19</v>
          </cell>
          <cell r="G4879">
            <v>0</v>
          </cell>
        </row>
        <row r="4880">
          <cell r="A4880" t="str">
            <v>104000</v>
          </cell>
          <cell r="B4880" t="str">
            <v>LUVA COM ROSCA, PVC, SOLDÁVEL, DN 50MM X 1.1/2, INSTALADO EM RAMAL DE DISTRIBUIÇÃO DE ÁGUA - FORNECIMENTO E INSTALAÇÃO. AF_06/2022</v>
          </cell>
          <cell r="C4880" t="str">
            <v>UN</v>
          </cell>
          <cell r="D4880">
            <v>30.1</v>
          </cell>
          <cell r="E4880">
            <v>5.58</v>
          </cell>
          <cell r="F4880">
            <v>24.52</v>
          </cell>
          <cell r="G4880">
            <v>0</v>
          </cell>
        </row>
        <row r="4881">
          <cell r="A4881" t="str">
            <v>104001</v>
          </cell>
          <cell r="B4881" t="str">
            <v>ADAPTADOR CURTO COM BOLSA E ROSCA PARA REGISTRO, PVC, SOLDÁVEL, DN 50MM X 1.1/2, INSTALADO EM RAMAL DE DISTRIBUIÇÃO DE ÁGUA - FORNECIMENTO E INSTALAÇÃO. AF_06/2022</v>
          </cell>
          <cell r="C4881" t="str">
            <v>UN</v>
          </cell>
          <cell r="D4881">
            <v>14.61</v>
          </cell>
          <cell r="E4881">
            <v>5.59</v>
          </cell>
          <cell r="F4881">
            <v>9.02</v>
          </cell>
          <cell r="G4881">
            <v>0</v>
          </cell>
        </row>
        <row r="4882">
          <cell r="A4882" t="str">
            <v>104002</v>
          </cell>
          <cell r="B4882" t="str">
            <v>ADAPTADOR CURTO COM BOLSA E ROSCA PARA REGISTRO, PVC, SOLDÁVEL, DN 50MM X 1.1/4, INSTALADO EM RAMAL DE DISTRIBUIÇÃO DE ÁGUA - FORNECIMENTO E INSTALAÇÃO. AF_06/2022</v>
          </cell>
          <cell r="C4882" t="str">
            <v>UN</v>
          </cell>
          <cell r="D4882">
            <v>18.63</v>
          </cell>
          <cell r="E4882">
            <v>5.44</v>
          </cell>
          <cell r="F4882">
            <v>13.19</v>
          </cell>
          <cell r="G4882">
            <v>0</v>
          </cell>
        </row>
        <row r="4883">
          <cell r="A4883" t="str">
            <v>104003</v>
          </cell>
          <cell r="B4883" t="str">
            <v>BUCHA DE REDUÇÃO , LONGA, PVC, SOLDÁVEL, DN 50 X 32 MM, INSTALADO EM RAMAL DE DISTRIBUIÇÃO DE ÁGUA - FORNECIMENTO E INSTALAÇÃO. AF_06/2022</v>
          </cell>
          <cell r="C4883" t="str">
            <v>UN</v>
          </cell>
          <cell r="D4883">
            <v>15.59</v>
          </cell>
          <cell r="E4883">
            <v>5.45</v>
          </cell>
          <cell r="F4883">
            <v>10.14</v>
          </cell>
          <cell r="G4883">
            <v>0</v>
          </cell>
        </row>
        <row r="4884">
          <cell r="A4884" t="str">
            <v>104004</v>
          </cell>
          <cell r="B4884" t="str">
            <v>TE, PVC, SOLDÁVEL, DN 50MM, INSTALADO EM RAMAL DE DISTRIBUIÇÃO DE ÁGUA - FORNECIMENTO E INSTALAÇÃO. AF_06/2022</v>
          </cell>
          <cell r="C4884" t="str">
            <v>UN</v>
          </cell>
          <cell r="D4884">
            <v>31.4</v>
          </cell>
          <cell r="E4884">
            <v>12.75</v>
          </cell>
          <cell r="F4884">
            <v>18.649999999999999</v>
          </cell>
          <cell r="G4884">
            <v>0</v>
          </cell>
        </row>
        <row r="4885">
          <cell r="A4885" t="str">
            <v>104005</v>
          </cell>
          <cell r="B4885" t="str">
            <v>TÊ DE REDUÇÃO, PVC, SOLDÁVEL, DN 50MM X 40MM, INSTALADO EM RAMAL DE DISTRIBUIÇÃO DE ÁGUA - FORNECIMENTO E INSTALAÇÃO. AF_06/2022</v>
          </cell>
          <cell r="C4885" t="str">
            <v>UN</v>
          </cell>
          <cell r="D4885">
            <v>38.799999999999997</v>
          </cell>
          <cell r="E4885">
            <v>11.71</v>
          </cell>
          <cell r="F4885">
            <v>27.09</v>
          </cell>
          <cell r="G4885">
            <v>0</v>
          </cell>
        </row>
        <row r="4886">
          <cell r="A4886" t="str">
            <v>104006</v>
          </cell>
          <cell r="B4886" t="str">
            <v>TÊ DE REDUÇÃO, PVC, SOLDÁVEL, DN 50MM X 25MM, INSTALADO EM RAMAL DE DISTRIBUIÇÃO DE ÁGUA - FORNECIMENTO E INSTALAÇÃO. AF_06/2022</v>
          </cell>
          <cell r="C4886" t="str">
            <v>UN</v>
          </cell>
          <cell r="D4886">
            <v>26.7</v>
          </cell>
          <cell r="E4886">
            <v>9.6300000000000008</v>
          </cell>
          <cell r="F4886">
            <v>17.07</v>
          </cell>
          <cell r="G4886">
            <v>0</v>
          </cell>
        </row>
        <row r="4887">
          <cell r="A4887" t="str">
            <v>104007</v>
          </cell>
          <cell r="B4887" t="str">
            <v>TE DE REDUÇÃO, 90 GRAUS, PVC, SOLDÁVEL, DN 50 MM X 20 MM, INSTALADO EM RAMAL DE DISTRIBUIÇÃO DE ÁGUA - FORNECIMENTO E INSTALAÇÃO. AF_06/2022</v>
          </cell>
          <cell r="C4887" t="str">
            <v>UN</v>
          </cell>
          <cell r="D4887">
            <v>23.37</v>
          </cell>
          <cell r="E4887">
            <v>8.52</v>
          </cell>
          <cell r="F4887">
            <v>14.85</v>
          </cell>
          <cell r="G4887">
            <v>0</v>
          </cell>
        </row>
        <row r="4888">
          <cell r="A4888" t="str">
            <v>104008</v>
          </cell>
          <cell r="B4888" t="str">
            <v>TE DE REDUÇÃO, 90 GRAUS, PVC, SOLDÁVEL, DN 50 MM X 32 MM, INSTALADO EM RAMAL DE DISTRIBUIÇÃO DE ÁGUA - FORNECIMENTO E INSTALAÇÃO. AF_06/2022</v>
          </cell>
          <cell r="C4888" t="str">
            <v>UN</v>
          </cell>
          <cell r="D4888">
            <v>33.75</v>
          </cell>
          <cell r="E4888">
            <v>10.87</v>
          </cell>
          <cell r="F4888">
            <v>22.88</v>
          </cell>
          <cell r="G4888">
            <v>0</v>
          </cell>
        </row>
        <row r="4889">
          <cell r="A4889" t="str">
            <v>104009</v>
          </cell>
          <cell r="B4889" t="str">
            <v>BUCHA DE REDUÇÃO, CURTA, PVC, SOLDÁVEL, DN 50 X 40 MM, INSTALADO EM RAMAL DE DISTRIBUIÇÃO DE ÁGUA - FORNECIMENTO E INSTALAÇÃO. AF_06/2022</v>
          </cell>
          <cell r="C4889" t="str">
            <v>UN</v>
          </cell>
          <cell r="D4889">
            <v>14.02</v>
          </cell>
          <cell r="E4889">
            <v>5.85</v>
          </cell>
          <cell r="F4889">
            <v>8.17</v>
          </cell>
          <cell r="G4889">
            <v>0</v>
          </cell>
        </row>
        <row r="4890">
          <cell r="A4890" t="str">
            <v>104011</v>
          </cell>
          <cell r="B4890" t="str">
            <v>TE, PVC, SOLDÁVEL, DN 40MM, INSTALADO EM RAMAL DE DISTRIBUIÇÃO DE ÁGUA - FORNECIMENTO E INSTALAÇÃO. AF_06/2022</v>
          </cell>
          <cell r="C4890" t="str">
            <v>UN</v>
          </cell>
          <cell r="D4890">
            <v>26.78</v>
          </cell>
          <cell r="E4890">
            <v>10.67</v>
          </cell>
          <cell r="F4890">
            <v>16.11</v>
          </cell>
          <cell r="G4890">
            <v>0</v>
          </cell>
        </row>
        <row r="4891">
          <cell r="A4891" t="str">
            <v>104012</v>
          </cell>
          <cell r="B4891" t="str">
            <v>TÊ DE REDUÇÃO, PVC, SOLDÁVEL, DN 40MM X 32MM, INSTALADO EM RAMAL DE DISTRIBUIÇÃO DE ÁGUA - FORNECIMENTO E INSTALAÇÃO. AF_06/2022</v>
          </cell>
          <cell r="C4891" t="str">
            <v>UN</v>
          </cell>
          <cell r="D4891">
            <v>24.8</v>
          </cell>
          <cell r="E4891">
            <v>9.84</v>
          </cell>
          <cell r="F4891">
            <v>14.96</v>
          </cell>
          <cell r="G4891">
            <v>0</v>
          </cell>
        </row>
        <row r="4892">
          <cell r="A4892" t="str">
            <v>104014</v>
          </cell>
          <cell r="B4892" t="str">
            <v>BUCHA DE REDUÇÃO, LONGA, PVC, SOLDÁVEL, DN 40 X 25 MM, INSTALADO EM RAMAL DE DISTRIBUIÇÃO DE ÁGUA - FORNECIMENTO E INSTALAÇÃO. AF_06/2022</v>
          </cell>
          <cell r="C4892" t="str">
            <v>UN</v>
          </cell>
          <cell r="D4892">
            <v>11.42</v>
          </cell>
          <cell r="E4892">
            <v>4.55</v>
          </cell>
          <cell r="F4892">
            <v>6.87</v>
          </cell>
          <cell r="G4892">
            <v>0</v>
          </cell>
        </row>
        <row r="4893">
          <cell r="A4893" t="str">
            <v>104015</v>
          </cell>
          <cell r="B4893" t="str">
            <v>TE DE REDUÇÃO, CPVC, SOLDÁVEL, DN 22 X 15 MM, INSTALADO EM RAMAL OU SUB-RAMAL DE ÁGUA - FORNECIMENTO E INSTALAÇÃO. AF_06/2022</v>
          </cell>
          <cell r="C4893" t="str">
            <v>UN</v>
          </cell>
          <cell r="D4893">
            <v>17.559999999999999</v>
          </cell>
          <cell r="E4893">
            <v>6.93</v>
          </cell>
          <cell r="F4893">
            <v>10.63</v>
          </cell>
          <cell r="G4893">
            <v>0</v>
          </cell>
        </row>
        <row r="4894">
          <cell r="A4894" t="str">
            <v>104016</v>
          </cell>
          <cell r="B4894" t="str">
            <v>TE DE REDUÇÃO, CPVC, SOLDÁVEL, DN 28 X 22 MM, INSTALADO EM RAMAL OU SUB-RAMAL DE ÁGUA - FORNECIMENTO E INSTALAÇÃO. AF_06/2022</v>
          </cell>
          <cell r="C4894" t="str">
            <v>UN</v>
          </cell>
          <cell r="D4894">
            <v>23.58</v>
          </cell>
          <cell r="E4894">
            <v>8.4499999999999993</v>
          </cell>
          <cell r="F4894">
            <v>15.13</v>
          </cell>
          <cell r="G4894">
            <v>0</v>
          </cell>
        </row>
        <row r="4895">
          <cell r="A4895" t="str">
            <v>104017</v>
          </cell>
          <cell r="B4895" t="str">
            <v>TE DE REDUÇÃO, CPVC, SOLDÁVEL, DN 35 X 28 MM, INSTALADO EM RAMAL OU SUB-RAMAL DE ÁGUA - FORNECIMENTO E INSTALAÇÃO. AF_06/2022</v>
          </cell>
          <cell r="C4895" t="str">
            <v>UN</v>
          </cell>
          <cell r="D4895">
            <v>47.09</v>
          </cell>
          <cell r="E4895">
            <v>9.93</v>
          </cell>
          <cell r="F4895">
            <v>37.159999999999997</v>
          </cell>
          <cell r="G4895">
            <v>0</v>
          </cell>
        </row>
        <row r="4896">
          <cell r="A4896" t="str">
            <v>104018</v>
          </cell>
          <cell r="B4896" t="str">
            <v>TE DE REDUÇÃO, CPVC, SOLDÁVEL, DN 35 X 28 MM, INSTALADO EM RAMAL OU SUB-RAMAL DE ÁGUA - FORNECIMENTO E INSTALAÇÃO. AF_06/2022</v>
          </cell>
          <cell r="C4896" t="str">
            <v>UN</v>
          </cell>
          <cell r="D4896">
            <v>22.47</v>
          </cell>
          <cell r="E4896">
            <v>7.55</v>
          </cell>
          <cell r="F4896">
            <v>14.92</v>
          </cell>
          <cell r="G4896">
            <v>0</v>
          </cell>
        </row>
        <row r="4897">
          <cell r="A4897" t="str">
            <v>104019</v>
          </cell>
          <cell r="B4897" t="str">
            <v>TE DE REDUÇÃO, CPVC, SOLDÁVEL, DN 35 X 28 MM, INSTALADO EM RAMAL DE DISTRIBUIÇÃO DE ÁGUA - FORNECIMENTO E INSTALAÇÃO. AF_06/2022</v>
          </cell>
          <cell r="C4897" t="str">
            <v>UN</v>
          </cell>
          <cell r="D4897">
            <v>45.8</v>
          </cell>
          <cell r="E4897">
            <v>8.89</v>
          </cell>
          <cell r="F4897">
            <v>36.909999999999997</v>
          </cell>
          <cell r="G4897">
            <v>0</v>
          </cell>
        </row>
        <row r="4898">
          <cell r="A4898" t="str">
            <v>104020</v>
          </cell>
          <cell r="B4898" t="str">
            <v>TE DE REDUÇÃO, CPVC, SOLDÁVEL, DN 42 X 35 MM, INSTALADO EM PRUMADA DE ÁGUA - FORNECIMENTO E INSTALAÇÃO. AF_06/2022</v>
          </cell>
          <cell r="C4898" t="str">
            <v>UN</v>
          </cell>
          <cell r="D4898">
            <v>57.52</v>
          </cell>
          <cell r="E4898">
            <v>5.61</v>
          </cell>
          <cell r="F4898">
            <v>51.91</v>
          </cell>
          <cell r="G4898">
            <v>0</v>
          </cell>
        </row>
        <row r="4899">
          <cell r="A4899" t="str">
            <v>104022</v>
          </cell>
          <cell r="B4899" t="str">
            <v>TE, CPVC, SOLDÁVEL, DN  42MM, INSTALADO EM RAMAL DE DISTRIBUIÇÃO DE ÁGUA  FORNECIMENTO E INSTALAÇÃO. AF_06/2022</v>
          </cell>
          <cell r="C4899" t="str">
            <v>UN</v>
          </cell>
          <cell r="D4899">
            <v>71.37</v>
          </cell>
          <cell r="E4899">
            <v>11.07</v>
          </cell>
          <cell r="F4899">
            <v>60.3</v>
          </cell>
          <cell r="G4899">
            <v>0</v>
          </cell>
        </row>
        <row r="4900">
          <cell r="A4900" t="str">
            <v>104023</v>
          </cell>
          <cell r="B4900" t="str">
            <v>JOELHO 90 GRAUS, CPVC, SOLDÁVEL, DN 42MM, INSTALADO EM RAMAL DE DISTRIBUIÇÃO DE ÁGUA  FORNECIMENTO E INSTALAÇÃO. AF_06/2022</v>
          </cell>
          <cell r="C4900" t="str">
            <v>UN</v>
          </cell>
          <cell r="D4900">
            <v>42.3</v>
          </cell>
          <cell r="E4900">
            <v>8.3000000000000007</v>
          </cell>
          <cell r="F4900">
            <v>34</v>
          </cell>
          <cell r="G4900">
            <v>0</v>
          </cell>
        </row>
        <row r="4901">
          <cell r="A4901" t="str">
            <v>104024</v>
          </cell>
          <cell r="B4901" t="str">
            <v>JOELHO 45 GRAUS, CPVC, SOLDÁVEL, DN 42MM, INSTALADO EM RAMAL DE DISTRIBUIÇÃO DE ÁGUA  FORNECIMENTO E INSTALAÇÃO. AF_06/2022</v>
          </cell>
          <cell r="C4901" t="str">
            <v>UN</v>
          </cell>
          <cell r="D4901">
            <v>41.9</v>
          </cell>
          <cell r="E4901">
            <v>8.3000000000000007</v>
          </cell>
          <cell r="F4901">
            <v>33.6</v>
          </cell>
          <cell r="G4901">
            <v>0</v>
          </cell>
        </row>
        <row r="4902">
          <cell r="A4902" t="str">
            <v>104025</v>
          </cell>
          <cell r="B4902" t="str">
            <v>LUVA, CPVC, SOLDÁVEL, DN 42MM, INSTALADO EM RAMAL DE DISTRIBUIÇÃO DE ÁGUA  FORNECIMENTO E INSTALAÇÃO. AF_06/2022</v>
          </cell>
          <cell r="C4902" t="str">
            <v>UN</v>
          </cell>
          <cell r="D4902">
            <v>29.64</v>
          </cell>
          <cell r="E4902">
            <v>5.53</v>
          </cell>
          <cell r="F4902">
            <v>24.11</v>
          </cell>
          <cell r="G4902">
            <v>0</v>
          </cell>
        </row>
        <row r="4903">
          <cell r="A4903" t="str">
            <v>104026</v>
          </cell>
          <cell r="B4903" t="str">
            <v>LUVA DE CORRER, CPVC, SOLDÁVEL, DN 42MM, INSTALADO EM RAMAL DE DISTRIBUIÇÃO DE ÁGUA  FORNECIMENTO E INSTALAÇÃO. AF_06/2022</v>
          </cell>
          <cell r="C4903" t="str">
            <v>UN</v>
          </cell>
          <cell r="D4903">
            <v>42.99</v>
          </cell>
          <cell r="E4903">
            <v>5.53</v>
          </cell>
          <cell r="F4903">
            <v>37.46</v>
          </cell>
          <cell r="G4903">
            <v>0</v>
          </cell>
        </row>
        <row r="4904">
          <cell r="A4904" t="str">
            <v>104027</v>
          </cell>
          <cell r="B4904" t="str">
            <v>UNIÃO, CPVC, SOLDÁVEL, DN 42MM, INSTALADO EM RAMAL DE DISTRIBUIÇÃO DE ÁGUA   FORNECIMENTO E INSTALAÇÃO. AF_06/2022</v>
          </cell>
          <cell r="C4904" t="str">
            <v>UN</v>
          </cell>
          <cell r="D4904">
            <v>64.77</v>
          </cell>
          <cell r="E4904">
            <v>5.52</v>
          </cell>
          <cell r="F4904">
            <v>59.25</v>
          </cell>
          <cell r="G4904">
            <v>0</v>
          </cell>
        </row>
        <row r="4905">
          <cell r="A4905" t="str">
            <v>104028</v>
          </cell>
          <cell r="B4905" t="str">
            <v>LUVA DE TRANSIÇÃO, CPVC, SOLDÁVEL, DN42MM X 1.1/2, INSTALADO EM RAMAL DE DISTRIBUIÇÃO DE ÁGUA  FORNECIMENTO E INSTALAÇÃO. AF_06/2022</v>
          </cell>
          <cell r="C4905" t="str">
            <v>UN</v>
          </cell>
          <cell r="D4905">
            <v>131.35</v>
          </cell>
          <cell r="E4905">
            <v>5.17</v>
          </cell>
          <cell r="F4905">
            <v>126.18</v>
          </cell>
          <cell r="G4905">
            <v>0</v>
          </cell>
        </row>
        <row r="4906">
          <cell r="A4906" t="str">
            <v>104029</v>
          </cell>
          <cell r="B4906" t="str">
            <v>CONECTOR, CPVC, SOLDÁVEL, DN 42MM X 1.1/2, INSTALADO EM RAMAL DE DISTRIBUIÇÃO DE ÁGUA  FORNECIMENTO E INSTALAÇÃO. AF_06/2022</v>
          </cell>
          <cell r="C4906" t="str">
            <v>UN</v>
          </cell>
          <cell r="D4906">
            <v>68.73</v>
          </cell>
          <cell r="E4906">
            <v>5.17</v>
          </cell>
          <cell r="F4906">
            <v>63.56</v>
          </cell>
          <cell r="G4906">
            <v>0</v>
          </cell>
        </row>
        <row r="4907">
          <cell r="A4907" t="str">
            <v>104030</v>
          </cell>
          <cell r="B4907" t="str">
            <v>TE DE REDUÇÃO, CPVC, SOLDÁVEL, DN 42 X 35 MM, INSTALADO EM RAMAL DE DISTRIBUIÇÃO DE ÁGUA - FORNECIMENTO E INSTALAÇÃO. AF_06/2022</v>
          </cell>
          <cell r="C4907" t="str">
            <v>UN</v>
          </cell>
          <cell r="D4907">
            <v>63.33</v>
          </cell>
          <cell r="E4907">
            <v>10.35</v>
          </cell>
          <cell r="F4907">
            <v>52.98</v>
          </cell>
          <cell r="G4907">
            <v>0</v>
          </cell>
        </row>
        <row r="4908">
          <cell r="A4908" t="str">
            <v>104159</v>
          </cell>
          <cell r="B4908" t="str">
            <v>LUVA DE CORRER, PVC, SOLDÁVEL, DN 40MM, INSTALADO EM RAMAL DE DISTRIBUIÇÃO DE ÁGUA  FORNECIMENTO E INSTALAÇÃO. AF_06/2022</v>
          </cell>
          <cell r="C4908" t="str">
            <v>UN</v>
          </cell>
          <cell r="D4908">
            <v>40.53</v>
          </cell>
          <cell r="E4908">
            <v>5.32</v>
          </cell>
          <cell r="F4908">
            <v>35.21</v>
          </cell>
          <cell r="G4908">
            <v>0</v>
          </cell>
        </row>
        <row r="4909">
          <cell r="A4909" t="str">
            <v>104167</v>
          </cell>
          <cell r="B4909" t="str">
            <v>JOELHO 90 GRAUS, PVC, SERIE R, ÁGUA PLUVIAL, DN 150 MM, JUNTA ELÁSTICA, FORNECIDO E INSTALADO EM RAMAL DE ENCAMINHAMENTO. AF_06/2022</v>
          </cell>
          <cell r="C4909" t="str">
            <v>UN</v>
          </cell>
          <cell r="D4909">
            <v>133.03</v>
          </cell>
          <cell r="E4909">
            <v>10.81</v>
          </cell>
          <cell r="F4909">
            <v>122.22</v>
          </cell>
          <cell r="G4909">
            <v>0</v>
          </cell>
        </row>
        <row r="4910">
          <cell r="A4910" t="str">
            <v>104168</v>
          </cell>
          <cell r="B4910" t="str">
            <v>JOELHO 45 GRAUS, PVC, SERIE R, ÁGUA PLUVIAL, DN 150 MM, JUNTA ELÁSTICA, FORNECIDO E INSTALADO EM RAMAL DE ENCAMINHAMENTO. AF_06/2022</v>
          </cell>
          <cell r="C4910" t="str">
            <v>UN</v>
          </cell>
          <cell r="D4910">
            <v>129.44</v>
          </cell>
          <cell r="E4910">
            <v>10.81</v>
          </cell>
          <cell r="F4910">
            <v>118.63</v>
          </cell>
          <cell r="G4910">
            <v>0</v>
          </cell>
        </row>
        <row r="4911">
          <cell r="A4911" t="str">
            <v>104169</v>
          </cell>
          <cell r="B4911" t="str">
            <v>CURVA 87 GRAUS E 30 MINUTOS, PVC, SERIE R, ÁGUA PLUVIAL, DN 150 MM, JUNTA ELÁSTICA, FORNECIDO E INSTALADO EM RAMAL DE ENCAMINHAMENTO. AF_06/2022</v>
          </cell>
          <cell r="C4911" t="str">
            <v>UN</v>
          </cell>
          <cell r="D4911">
            <v>161.01</v>
          </cell>
          <cell r="E4911">
            <v>10.81</v>
          </cell>
          <cell r="F4911">
            <v>150.19999999999999</v>
          </cell>
          <cell r="G4911">
            <v>0</v>
          </cell>
        </row>
        <row r="4912">
          <cell r="A4912" t="str">
            <v>104170</v>
          </cell>
          <cell r="B4912" t="str">
            <v>LUVA SIMPLES, PVC, SERIE R, ÁGUA PLUVIAL, DN 150 MM, JUNTA ELÁSTICA, FORNECIDO E INSTALADO EM RAMAL DE ENCAMINHAMENTO. AF_06/2022</v>
          </cell>
          <cell r="C4912" t="str">
            <v>UN</v>
          </cell>
          <cell r="D4912">
            <v>76</v>
          </cell>
          <cell r="E4912">
            <v>7.21</v>
          </cell>
          <cell r="F4912">
            <v>68.790000000000006</v>
          </cell>
          <cell r="G4912">
            <v>0</v>
          </cell>
        </row>
        <row r="4913">
          <cell r="A4913" t="str">
            <v>104171</v>
          </cell>
          <cell r="B4913" t="str">
            <v>LUVA DE CORRER, PVC, SERIE R, ÁGUA PLUVIAL, DN 150 MM, JUNTA ELÁSTICA, FORNECIDO E INSTALADO EM RAMAL DE ENCAMINHAMENTO. AF_06/2022</v>
          </cell>
          <cell r="C4913" t="str">
            <v>UN</v>
          </cell>
          <cell r="D4913">
            <v>105.68</v>
          </cell>
          <cell r="E4913">
            <v>7.21</v>
          </cell>
          <cell r="F4913">
            <v>98.47</v>
          </cell>
          <cell r="G4913">
            <v>0</v>
          </cell>
        </row>
        <row r="4914">
          <cell r="A4914" t="str">
            <v>104172</v>
          </cell>
          <cell r="B4914" t="str">
            <v>TÊ DE INSPEÇÃO, PVC, SERIE R, ÁGUA PLUVIAL, DN 150 MM, JUNTA ELÁSTICA, FORNECIDO E INSTALADO EM RAMAL DE ENCAMINHAMENTO. AF_06/2022</v>
          </cell>
          <cell r="C4914" t="str">
            <v>UN</v>
          </cell>
          <cell r="D4914">
            <v>303.08999999999997</v>
          </cell>
          <cell r="E4914">
            <v>7.21</v>
          </cell>
          <cell r="F4914">
            <v>295.88</v>
          </cell>
          <cell r="G4914">
            <v>0</v>
          </cell>
        </row>
        <row r="4915">
          <cell r="A4915" t="str">
            <v>104173</v>
          </cell>
          <cell r="B4915" t="str">
            <v>REDUÇÃO EXCÊNTRICA, PVC, SERIE R, ÁGUA PLUVIAL, DN 150 X 100 MM, JUNTA ELÁSTICA, FORNECIDO E INSTALADO EM RAMAL DE ENCAMINHAMENTO. AF_06/2022</v>
          </cell>
          <cell r="C4915" t="str">
            <v>UN</v>
          </cell>
          <cell r="D4915">
            <v>92.31</v>
          </cell>
          <cell r="E4915">
            <v>6.31</v>
          </cell>
          <cell r="F4915">
            <v>86</v>
          </cell>
          <cell r="G4915">
            <v>0</v>
          </cell>
        </row>
        <row r="4916">
          <cell r="A4916" t="str">
            <v>104174</v>
          </cell>
          <cell r="B4916" t="str">
            <v>JUNÇÃO SIMPLES, PVC, SERIE R, ÁGUA PLUVIAL, DN 150 X 100 MM, JUNTA ELÁSTICA, FORNECIDO E INSTALADO EM RAMAL DE ENCAMINHAMENTO. AF_06/2022</v>
          </cell>
          <cell r="C4916" t="str">
            <v>UN</v>
          </cell>
          <cell r="D4916">
            <v>206.41</v>
          </cell>
          <cell r="E4916">
            <v>13.23</v>
          </cell>
          <cell r="F4916">
            <v>193.18</v>
          </cell>
          <cell r="G4916">
            <v>0</v>
          </cell>
        </row>
        <row r="4917">
          <cell r="A4917" t="str">
            <v>104175</v>
          </cell>
          <cell r="B4917" t="str">
            <v>TÊ, PVC, SERIE R, ÁGUA PLUVIAL, DN 150 X 100 MM, JUNTA ELÁSTICA, FORNECIDO E INSTALADO EM RAMAL DE ENCAMINHAMENTO. AF_06/2022</v>
          </cell>
          <cell r="C4917" t="str">
            <v>UN</v>
          </cell>
          <cell r="D4917">
            <v>152.44999999999999</v>
          </cell>
          <cell r="E4917">
            <v>13.23</v>
          </cell>
          <cell r="F4917">
            <v>139.22</v>
          </cell>
          <cell r="G4917">
            <v>0</v>
          </cell>
        </row>
        <row r="4918">
          <cell r="A4918" t="str">
            <v>104176</v>
          </cell>
          <cell r="B4918" t="str">
            <v>JUNÇÃO SIMPLES, PVC, SERIE R, ÁGUA PLUVIAL, DN 150 X 150 MM, JUNTA ELÁSTICA, FORNECIDO E INSTALADO EM RAMAL DE ENCAMINHAMENTO. AF_06/2022</v>
          </cell>
          <cell r="C4918" t="str">
            <v>UN</v>
          </cell>
          <cell r="D4918">
            <v>274.25</v>
          </cell>
          <cell r="E4918">
            <v>14.43</v>
          </cell>
          <cell r="F4918">
            <v>259.82</v>
          </cell>
          <cell r="G4918">
            <v>0</v>
          </cell>
        </row>
        <row r="4919">
          <cell r="A4919" t="str">
            <v>104177</v>
          </cell>
          <cell r="B4919" t="str">
            <v>TÊ, PVC, SERIE R, ÁGUA PLUVIAL, DN 150 X 150 MM, JUNTA ELÁSTICA, FORNECIDO E INSTALADO EM RAMAL DE ENCAMINHAMENTO. AF_06/2022</v>
          </cell>
          <cell r="C4919" t="str">
            <v>UN</v>
          </cell>
          <cell r="D4919">
            <v>197.71</v>
          </cell>
          <cell r="E4919">
            <v>14.43</v>
          </cell>
          <cell r="F4919">
            <v>183.28</v>
          </cell>
          <cell r="G4919">
            <v>0</v>
          </cell>
        </row>
        <row r="4920">
          <cell r="A4920" t="str">
            <v>104178</v>
          </cell>
          <cell r="B4920" t="str">
            <v>CAP, PVC, SERIE R, ÁGUA PLUVIAL, DN 100 MM, JUNTA ELÁSTICA, FORNECIDO E INSTALADO EM RAMAL DE ENCAMINHAMENTO. AF_06/2022</v>
          </cell>
          <cell r="C4920" t="str">
            <v>UN</v>
          </cell>
          <cell r="D4920">
            <v>23.57</v>
          </cell>
          <cell r="E4920">
            <v>2.68</v>
          </cell>
          <cell r="F4920">
            <v>20.89</v>
          </cell>
          <cell r="G4920">
            <v>0</v>
          </cell>
        </row>
        <row r="4921">
          <cell r="A4921" t="str">
            <v>104179</v>
          </cell>
          <cell r="B4921" t="str">
            <v>CAP, PVC, SERIE R, ÁGUA PLUVIAL, DN 150 MM, JUNTA ELÁSTICA, FORNECIDO E INSTALADO EM RAMAL DE ENCAMINHAMENTO. AF_06/2022</v>
          </cell>
          <cell r="C4921" t="str">
            <v>UN</v>
          </cell>
          <cell r="D4921">
            <v>91.34</v>
          </cell>
          <cell r="E4921">
            <v>3.59</v>
          </cell>
          <cell r="F4921">
            <v>87.75</v>
          </cell>
          <cell r="G4921">
            <v>0</v>
          </cell>
        </row>
        <row r="4922">
          <cell r="A4922" t="str">
            <v>104191</v>
          </cell>
          <cell r="B4922" t="str">
            <v>BUCHA DE REDUÇÃO, PPR, DN 25 X 20 MM, INSTALADO EM RAMAL OU SUB-RAMAL DE ÁGUA - FORNECIMENTO E INSTALAÇÃO. AF_08/2022</v>
          </cell>
          <cell r="C4922" t="str">
            <v>UN</v>
          </cell>
          <cell r="D4922">
            <v>10.220000000000001</v>
          </cell>
          <cell r="E4922">
            <v>5.18</v>
          </cell>
          <cell r="F4922">
            <v>5</v>
          </cell>
          <cell r="G4922">
            <v>0</v>
          </cell>
        </row>
        <row r="4923">
          <cell r="A4923" t="str">
            <v>104192</v>
          </cell>
          <cell r="B4923" t="str">
            <v>TÊ MISTURADOR, PPR, F M M, DN 25 X 25 MM, INSTALADO EM RAMAL OU SUB-RAMAL DE ÁGUA - FORNECIMENTO E INSTALAÇÃO. AF_08/2022</v>
          </cell>
          <cell r="C4923" t="str">
            <v>UN</v>
          </cell>
          <cell r="D4923">
            <v>28.07</v>
          </cell>
          <cell r="E4923">
            <v>10.28</v>
          </cell>
          <cell r="F4923">
            <v>17.670000000000002</v>
          </cell>
          <cell r="G4923">
            <v>0.03</v>
          </cell>
        </row>
        <row r="4924">
          <cell r="A4924" t="str">
            <v>104193</v>
          </cell>
          <cell r="B4924" t="str">
            <v>JOELHO 45 GRAUS, PPR, F/ F, DN 90 MM, INSTALADO EM PRUMADA DE ÁGUA - FORNECIMENTO E INSTALAÇÃO. AF_08/2022</v>
          </cell>
          <cell r="C4924" t="str">
            <v>UN</v>
          </cell>
          <cell r="D4924">
            <v>158.24</v>
          </cell>
          <cell r="E4924">
            <v>21.9</v>
          </cell>
          <cell r="F4924">
            <v>135.94999999999999</v>
          </cell>
          <cell r="G4924">
            <v>0.11</v>
          </cell>
        </row>
        <row r="4925">
          <cell r="A4925" t="str">
            <v>104196</v>
          </cell>
          <cell r="B4925" t="str">
            <v>CURVA 90 GRAUS, PPR, DN 20 MM, INSTALADO EM RAMAL OU SUB-RAMAL DE ÁGUA - FORNECIMENTO E INSTALAÇÃO. AF_08/2022</v>
          </cell>
          <cell r="C4925" t="str">
            <v>UN</v>
          </cell>
          <cell r="D4925">
            <v>15.32</v>
          </cell>
          <cell r="E4925">
            <v>4.55</v>
          </cell>
          <cell r="F4925">
            <v>10.73</v>
          </cell>
          <cell r="G4925">
            <v>0</v>
          </cell>
        </row>
        <row r="4926">
          <cell r="A4926" t="str">
            <v>104197</v>
          </cell>
          <cell r="B4926" t="str">
            <v>CURVA 90 GRAUS, PPR, DN 25 MM, INSTALADO EM RAMAL OU SUB-RAMAL DE ÁGUA - FORNECIMENTO E INSTALAÇÃO. AF_08/2022</v>
          </cell>
          <cell r="C4926" t="str">
            <v>UN</v>
          </cell>
          <cell r="D4926">
            <v>29.04</v>
          </cell>
          <cell r="E4926">
            <v>10.85</v>
          </cell>
          <cell r="F4926">
            <v>18.059999999999999</v>
          </cell>
          <cell r="G4926">
            <v>0.03</v>
          </cell>
        </row>
        <row r="4927">
          <cell r="A4927" t="str">
            <v>104198</v>
          </cell>
          <cell r="B4927" t="str">
            <v>JOELHO 45 GRAUS, PPR, DN 20 MM, INSTALADO EM RAMAL OU SUB-RAMAL DE ÁGUA - FORNECIMENTO E INSTALAÇÃO. AF_08/2022</v>
          </cell>
          <cell r="C4927" t="str">
            <v>UN</v>
          </cell>
          <cell r="D4927">
            <v>7.65</v>
          </cell>
          <cell r="E4927">
            <v>4.58</v>
          </cell>
          <cell r="F4927">
            <v>3.03</v>
          </cell>
          <cell r="G4927">
            <v>0</v>
          </cell>
        </row>
        <row r="4928">
          <cell r="A4928" t="str">
            <v>104199</v>
          </cell>
          <cell r="B4928" t="str">
            <v>JOELHO 90 GRAUS, PPR, DN 20 MM, INSTALADO EM RAMAL OU SUB-RAMAL DE ÁGUA - FORNECIMENTO E INSTALAÇÃO. AF_08/2022</v>
          </cell>
          <cell r="C4928" t="str">
            <v>UN</v>
          </cell>
          <cell r="D4928">
            <v>7.43</v>
          </cell>
          <cell r="E4928">
            <v>4.58</v>
          </cell>
          <cell r="F4928">
            <v>2.81</v>
          </cell>
          <cell r="G4928">
            <v>0</v>
          </cell>
        </row>
        <row r="4929">
          <cell r="A4929" t="str">
            <v>104200</v>
          </cell>
          <cell r="B4929" t="str">
            <v>LUVA, PPR, DN 20 MM, INSTALADO EM RAMAL OU SUB-RAMAL DE ÁGUA - FORNECIMENTO E INSTALAÇÃO. AF_08/2022</v>
          </cell>
          <cell r="C4929" t="str">
            <v>UN</v>
          </cell>
          <cell r="D4929">
            <v>6</v>
          </cell>
          <cell r="E4929">
            <v>3.05</v>
          </cell>
          <cell r="F4929">
            <v>2.93</v>
          </cell>
          <cell r="G4929">
            <v>0</v>
          </cell>
        </row>
        <row r="4930">
          <cell r="A4930" t="str">
            <v>104201</v>
          </cell>
          <cell r="B4930" t="str">
            <v>TÊ MISTURADOR, PPR, F M M, DN 20 X 20 MM, INSTALADO EM RAMAL OU SUB-RAMAL DE ÁGUA - FORNECIMENTO E INSTALAÇÃO. AF_08/2022</v>
          </cell>
          <cell r="C4930" t="str">
            <v>UN</v>
          </cell>
          <cell r="D4930">
            <v>18.97</v>
          </cell>
          <cell r="E4930">
            <v>6.07</v>
          </cell>
          <cell r="F4930">
            <v>12.85</v>
          </cell>
          <cell r="G4930">
            <v>0</v>
          </cell>
        </row>
        <row r="4931">
          <cell r="A4931" t="str">
            <v>104202</v>
          </cell>
          <cell r="B4931" t="str">
            <v>TÊ NORMAL, PPR, 90 GRAUS, DN 20 X 20 X 20 MM, INSTALADO EM RAMAL OU SUB-RAMAL DE ÁGUA - FORNECIMENTO E INSTALAÇÃO. AF_08/2022</v>
          </cell>
          <cell r="C4931" t="str">
            <v>UN</v>
          </cell>
          <cell r="D4931">
            <v>10.95</v>
          </cell>
          <cell r="E4931">
            <v>6.11</v>
          </cell>
          <cell r="F4931">
            <v>4.79</v>
          </cell>
          <cell r="G4931">
            <v>0</v>
          </cell>
        </row>
        <row r="4932">
          <cell r="A4932" t="str">
            <v>104317</v>
          </cell>
          <cell r="B4932" t="str">
            <v>JOELHO 90 GRAUS, PVC, SOLDÁVEL, DN 20 MM, INSTALADO EM DRENO DE AR CONDICIONADO - FORNECIMENTO E INSTALAÇÃO. AF_08/2022</v>
          </cell>
          <cell r="C4932" t="str">
            <v>UN</v>
          </cell>
          <cell r="D4932">
            <v>7</v>
          </cell>
          <cell r="E4932">
            <v>4.42</v>
          </cell>
          <cell r="F4932">
            <v>2.58</v>
          </cell>
          <cell r="G4932">
            <v>0</v>
          </cell>
        </row>
        <row r="4933">
          <cell r="A4933" t="str">
            <v>104318</v>
          </cell>
          <cell r="B4933" t="str">
            <v>JOELHO 45 GRAUS, PVC, SOLDÁVEL, DN 20 MM, INSTALADO EM DRENO DE AR CONDICIONADO - FORNECIMENTO E INSTALAÇÃO. AF_08/2022</v>
          </cell>
          <cell r="C4933" t="str">
            <v>UN</v>
          </cell>
          <cell r="D4933">
            <v>7.61</v>
          </cell>
          <cell r="E4933">
            <v>4.41</v>
          </cell>
          <cell r="F4933">
            <v>3.2</v>
          </cell>
          <cell r="G4933">
            <v>0</v>
          </cell>
        </row>
        <row r="4934">
          <cell r="A4934" t="str">
            <v>104319</v>
          </cell>
          <cell r="B4934" t="str">
            <v>JOELHO 90 GRAUS, PVC, SOLDÁVEL, DN 32 MM, INSTALADO EM DRENO DE AR CONDICIONADO - FORNECIMENTO E INSTALAÇÃO. AF_08/2022</v>
          </cell>
          <cell r="C4934" t="str">
            <v>UN</v>
          </cell>
          <cell r="D4934">
            <v>10.42</v>
          </cell>
          <cell r="E4934">
            <v>4.93</v>
          </cell>
          <cell r="F4934">
            <v>5.49</v>
          </cell>
          <cell r="G4934">
            <v>0</v>
          </cell>
        </row>
        <row r="4935">
          <cell r="A4935" t="str">
            <v>104320</v>
          </cell>
          <cell r="B4935" t="str">
            <v>JOELHO 45 GRAUS, PVC, SOLDÁVEL, DN 32 MM, INSTALADO EM DRENO DE AR CONDICIONADO - FORNECIMENTO E INSTALAÇÃO. AF_08/2022</v>
          </cell>
          <cell r="C4935" t="str">
            <v>UN</v>
          </cell>
          <cell r="D4935">
            <v>12.35</v>
          </cell>
          <cell r="E4935">
            <v>4.93</v>
          </cell>
          <cell r="F4935">
            <v>7.42</v>
          </cell>
          <cell r="G4935">
            <v>0</v>
          </cell>
        </row>
        <row r="4936">
          <cell r="A4936" t="str">
            <v>104321</v>
          </cell>
          <cell r="B4936" t="str">
            <v>LUVA, PVC, SOLDÁVEL, DN 20 MM, INSTALADO EM DRENO DE AR CONDICIONADO - FORNECIMENTO E INSTALAÇÃO. AF_08/2022</v>
          </cell>
          <cell r="C4936" t="str">
            <v>UN</v>
          </cell>
          <cell r="D4936">
            <v>5.41</v>
          </cell>
          <cell r="E4936">
            <v>2.94</v>
          </cell>
          <cell r="F4936">
            <v>2.4700000000000002</v>
          </cell>
          <cell r="G4936">
            <v>0</v>
          </cell>
        </row>
        <row r="4937">
          <cell r="A4937" t="str">
            <v>104322</v>
          </cell>
          <cell r="B4937" t="str">
            <v>LUVA, PVC, SOLDÁVEL, DN 32 MM, INSTALADO EM DRENO DE AR CONDICIONADO - FORNECIMENTO E INSTALAÇÃO. AF_08/2022</v>
          </cell>
          <cell r="C4937" t="str">
            <v>UN</v>
          </cell>
          <cell r="D4937">
            <v>7.91</v>
          </cell>
          <cell r="E4937">
            <v>3.28</v>
          </cell>
          <cell r="F4937">
            <v>4.63</v>
          </cell>
          <cell r="G4937">
            <v>0</v>
          </cell>
        </row>
        <row r="4938">
          <cell r="A4938" t="str">
            <v>104323</v>
          </cell>
          <cell r="B4938" t="str">
            <v>TE, PVC, SOLDÁVEL, DN 20 MM, INSTALADO EM DRENO DE AR CONDICIONADO - FORNECIMENTO E INSTALAÇÃO. AF_08/2022</v>
          </cell>
          <cell r="C4938" t="str">
            <v>UN</v>
          </cell>
          <cell r="D4938">
            <v>9.81</v>
          </cell>
          <cell r="E4938">
            <v>5.87</v>
          </cell>
          <cell r="F4938">
            <v>3.94</v>
          </cell>
          <cell r="G4938">
            <v>0</v>
          </cell>
        </row>
        <row r="4939">
          <cell r="A4939" t="str">
            <v>104324</v>
          </cell>
          <cell r="B4939" t="str">
            <v>TE, PVC, SOLDÁVEL, DN 32 MM, INSTALADO EM DRENO DE AR CONDICIONADO - FORNECIMENTO E INSTALAÇÃO. AF_08/2022</v>
          </cell>
          <cell r="C4939" t="str">
            <v>UN</v>
          </cell>
          <cell r="D4939">
            <v>14.79</v>
          </cell>
          <cell r="E4939">
            <v>6.56</v>
          </cell>
          <cell r="F4939">
            <v>8.23</v>
          </cell>
          <cell r="G4939">
            <v>0</v>
          </cell>
        </row>
        <row r="4940">
          <cell r="A4940" t="str">
            <v>104341</v>
          </cell>
          <cell r="B4940" t="str">
            <v>BUCHA DE REDUÇÃO LONGA, PVC, SÉRIE NORMAL, ESGOTO PREDIAL, DN 50 X 40 MM, JUNTA SOLDÁVEL E ELÁSTICA, FORNECIDO E INSTALADO EM RAMAL DE DESCARGA OU RAMAL DE ESGOTO SANITÁRIO. AF_08/2022</v>
          </cell>
          <cell r="C4940" t="str">
            <v>UN</v>
          </cell>
          <cell r="D4940">
            <v>11.65</v>
          </cell>
          <cell r="E4940">
            <v>3.67</v>
          </cell>
          <cell r="F4940">
            <v>7.98</v>
          </cell>
          <cell r="G4940">
            <v>0</v>
          </cell>
        </row>
        <row r="4941">
          <cell r="A4941" t="str">
            <v>104343</v>
          </cell>
          <cell r="B4941" t="str">
            <v>JUNÇÃO DE REDUÇÃO INVERTIDA, PVC, SÉRIE NORMAL, ESGOTO PREDIAL, DN 75 X 50 MM, JUNTA ELÁSTICA, FORNECIDO E INSTALADO EM RAMAL DE DESCARGA OU RAMAL DE ESGOTO SANITÁRIO. AF_08/2022</v>
          </cell>
          <cell r="C4941" t="str">
            <v>UN</v>
          </cell>
          <cell r="D4941">
            <v>36.54</v>
          </cell>
          <cell r="E4941">
            <v>8.66</v>
          </cell>
          <cell r="F4941">
            <v>27.88</v>
          </cell>
          <cell r="G4941">
            <v>0</v>
          </cell>
        </row>
        <row r="4942">
          <cell r="A4942" t="str">
            <v>104344</v>
          </cell>
          <cell r="B4942" t="str">
            <v>TE, PVC, SÉRIE NORMAL, ESGOTO PREDIAL, DN 100 X 50 MM, JUNTA ELÁSTICA, FORNECIDO E INSTALADO EM RAMAL DE DESCARGA OU RAMAL DE ESGOTO SANITÁRIO. AF_08/2022</v>
          </cell>
          <cell r="C4942" t="str">
            <v>UN</v>
          </cell>
          <cell r="D4942">
            <v>43.96</v>
          </cell>
          <cell r="E4942">
            <v>9.68</v>
          </cell>
          <cell r="F4942">
            <v>34.28</v>
          </cell>
          <cell r="G4942">
            <v>0</v>
          </cell>
        </row>
        <row r="4943">
          <cell r="A4943" t="str">
            <v>104345</v>
          </cell>
          <cell r="B4943" t="str">
            <v>JUNÇÃO DE REDUÇÃO INVERTIDA, PVC, SÉRIE NORMAL, ESGOTO PREDIAL, DN 100 X 50 MM, JUNTA ELÁSTICA, FORNECIDO E INSTALADO EM RAMAL DE DESCARGA OU RAMAL DE ESGOTO SANITÁRIO. AF_08/2022</v>
          </cell>
          <cell r="C4943" t="str">
            <v>UN</v>
          </cell>
          <cell r="D4943">
            <v>46.33</v>
          </cell>
          <cell r="E4943">
            <v>9.68</v>
          </cell>
          <cell r="F4943">
            <v>36.65</v>
          </cell>
          <cell r="G4943">
            <v>0</v>
          </cell>
        </row>
        <row r="4944">
          <cell r="A4944" t="str">
            <v>104346</v>
          </cell>
          <cell r="B4944" t="str">
            <v>TE, PVC, SÉRIE NORMAL, ESGOTO PREDIAL, DN 100 X 75 MM, JUNTA ELÁSTICA, FORNECIDO E INSTALADO EM RAMAL DE DESCARGA OU RAMAL DE ESGOTO SANITÁRIO. AF_08/2022</v>
          </cell>
          <cell r="C4944" t="str">
            <v>UN</v>
          </cell>
          <cell r="D4944">
            <v>48.7</v>
          </cell>
          <cell r="E4944">
            <v>10.18</v>
          </cell>
          <cell r="F4944">
            <v>38.520000000000003</v>
          </cell>
          <cell r="G4944">
            <v>0</v>
          </cell>
        </row>
        <row r="4945">
          <cell r="A4945" t="str">
            <v>104347</v>
          </cell>
          <cell r="B4945" t="str">
            <v>JUNÇÃO DE REDUCAO INVERTIDA, PVC, SÉRIE NORMAL, ESGOTO PREDIAL, DN 100 X 75 MM, JUNTA ELÁSTICA, FORNECIDO E INSTALADO EM RAMAL DE DESCARGA OU RAMAL DE ESGOTO SANITÁRIO. AF_08/2022</v>
          </cell>
          <cell r="C4945" t="str">
            <v>UN</v>
          </cell>
          <cell r="D4945">
            <v>51.76</v>
          </cell>
          <cell r="E4945">
            <v>10.18</v>
          </cell>
          <cell r="F4945">
            <v>41.58</v>
          </cell>
          <cell r="G4945">
            <v>0</v>
          </cell>
        </row>
        <row r="4946">
          <cell r="A4946" t="str">
            <v>104348</v>
          </cell>
          <cell r="B4946" t="str">
            <v>TERMINAL DE VENTILAÇÃO, PVC, SÉRIE NORMAL, ESGOTO PREDIAL, DN 50 MM, JUNTA SOLDÁVEL, FORNECIDO E INSTALADO EM PRUMADA DE ESGOTO SANITÁRIO OU VENTILAÇÃO. AF_08/2022</v>
          </cell>
          <cell r="C4946" t="str">
            <v>UN</v>
          </cell>
          <cell r="D4946">
            <v>12.53</v>
          </cell>
          <cell r="E4946">
            <v>0.46</v>
          </cell>
          <cell r="F4946">
            <v>12.07</v>
          </cell>
          <cell r="G4946">
            <v>0</v>
          </cell>
        </row>
        <row r="4947">
          <cell r="A4947" t="str">
            <v>104350</v>
          </cell>
          <cell r="B4947" t="str">
            <v>JUNÇÃO DE REDUÇÃO INVERTIDA, PVC, SÉRIE NORMAL, ESGOTO PREDIAL, DN 75 X 50 MM, JUNTA ELÁSTICA, FORNECIDO E INSTALADO EM PRUMADA DE ESGOTO SANITÁRIO OU VENTILAÇÃO. AF_08/2022</v>
          </cell>
          <cell r="C4947" t="str">
            <v>UN</v>
          </cell>
          <cell r="D4947">
            <v>32.369999999999997</v>
          </cell>
          <cell r="E4947">
            <v>5.28</v>
          </cell>
          <cell r="F4947">
            <v>27.09</v>
          </cell>
          <cell r="G4947">
            <v>0</v>
          </cell>
        </row>
        <row r="4948">
          <cell r="A4948" t="str">
            <v>104351</v>
          </cell>
          <cell r="B4948" t="str">
            <v>TERMINAL DE VENTILAÇÃO, PVC, SÉRIE NORMAL, ESGOTO PREDIAL, DN 75 MM, JUNTA SOLDÁVEL, FORNECIDO E INSTALADO EM PRUMADA DE ESGOTO SANITÁRIO OU VENTILAÇÃO. AF_08/2022</v>
          </cell>
          <cell r="C4948" t="str">
            <v>UN</v>
          </cell>
          <cell r="D4948">
            <v>25.78</v>
          </cell>
          <cell r="E4948">
            <v>1.72</v>
          </cell>
          <cell r="F4948">
            <v>24.06</v>
          </cell>
          <cell r="G4948">
            <v>0</v>
          </cell>
        </row>
        <row r="4949">
          <cell r="A4949" t="str">
            <v>104352</v>
          </cell>
          <cell r="B4949" t="str">
            <v>TE, PVC, SÉRIE NORMAL, ESGOTO PREDIAL, DN 100 X 50 MM, JUNTA ELÁSTICA, FORNECIDO E INSTALADO EM PRUMADA DE ESGOTO SANITÁRIO OU VENTILAÇÃO. AF_08/2022</v>
          </cell>
          <cell r="C4949" t="str">
            <v>UN</v>
          </cell>
          <cell r="D4949">
            <v>42.72</v>
          </cell>
          <cell r="E4949">
            <v>8.67</v>
          </cell>
          <cell r="F4949">
            <v>34.049999999999997</v>
          </cell>
          <cell r="G4949">
            <v>0</v>
          </cell>
        </row>
        <row r="4950">
          <cell r="A4950" t="str">
            <v>104353</v>
          </cell>
          <cell r="B4950" t="str">
            <v>JUNÇÃO DE REDUÇÃO INVERTIDA, PVC, SÉRIE NORMAL, ESGOTO PREDIAL, DN 100 X 50 MM, JUNTA ELÁSTICA, FORNECIDO E INSTALADO EM PRUMADA DE ESGOTO SANITÁRIO OU VENTILAÇÃO. AF_08/2022</v>
          </cell>
          <cell r="C4950" t="str">
            <v>UN</v>
          </cell>
          <cell r="D4950">
            <v>45.09</v>
          </cell>
          <cell r="E4950">
            <v>8.67</v>
          </cell>
          <cell r="F4950">
            <v>36.42</v>
          </cell>
          <cell r="G4950">
            <v>0</v>
          </cell>
        </row>
        <row r="4951">
          <cell r="A4951" t="str">
            <v>104354</v>
          </cell>
          <cell r="B4951" t="str">
            <v>TE, PVC, SÉRIE NORMAL, ESGOTO PREDIAL, DN 100 X 75 MM, JUNTA ELÁSTICA, FORNECIDO E INSTALADO EM PRUMADA DE ESGOTO SANITÁRIO OU VENTILAÇÃO. AF_08/2022</v>
          </cell>
          <cell r="C4951" t="str">
            <v>UN</v>
          </cell>
          <cell r="D4951">
            <v>48.93</v>
          </cell>
          <cell r="E4951">
            <v>10.36</v>
          </cell>
          <cell r="F4951">
            <v>38.57</v>
          </cell>
          <cell r="G4951">
            <v>0</v>
          </cell>
        </row>
        <row r="4952">
          <cell r="A4952" t="str">
            <v>104355</v>
          </cell>
          <cell r="B4952" t="str">
            <v>JUNÇÃO DE REDUCAO INVERTIDA, PVC, SÉRIE NORMAL, ESGOTO PREDIAL, DN 100 X 75 MM, JUNTA ELÁSTICA, FORNECIDO E INSTALADO EM PRUMADA DE ESGOTO SANITÁRIO OU VENTILAÇÃO. AF_08/2022</v>
          </cell>
          <cell r="C4952" t="str">
            <v>UN</v>
          </cell>
          <cell r="D4952">
            <v>51.99</v>
          </cell>
          <cell r="E4952">
            <v>10.36</v>
          </cell>
          <cell r="F4952">
            <v>41.63</v>
          </cell>
          <cell r="G4952">
            <v>0</v>
          </cell>
        </row>
        <row r="4953">
          <cell r="A4953" t="str">
            <v>104356</v>
          </cell>
          <cell r="B4953" t="str">
            <v>TERMINAL DE VENTILAÇÃO, PVC, SÉRIE NORMAL, ESGOTO PREDIAL, DN 100 MM, JUNTA SOLDÁVEL, FORNECIDO E INSTALADO EM PRUMADA DE ESGOTO SANITÁRIO OU VENTILAÇÃO. AF_08/2022</v>
          </cell>
          <cell r="C4953" t="str">
            <v>UN</v>
          </cell>
          <cell r="D4953">
            <v>34.090000000000003</v>
          </cell>
          <cell r="E4953">
            <v>2.99</v>
          </cell>
          <cell r="F4953">
            <v>31.1</v>
          </cell>
          <cell r="G4953">
            <v>0</v>
          </cell>
        </row>
        <row r="4954">
          <cell r="A4954" t="str">
            <v>104357</v>
          </cell>
          <cell r="B4954" t="str">
            <v>CAP, PVC, SÉRIE NORMAL, ESGOTO PREDIAL, DN 100 MM, JUNTA ELÁSTICA, FORNECIDO E INSTALADO EM SUBCOLETOR AÉREO DE ESGOTO SANITÁRIO. AF_08/2022</v>
          </cell>
          <cell r="C4954" t="str">
            <v>UN</v>
          </cell>
          <cell r="D4954">
            <v>20.78</v>
          </cell>
          <cell r="E4954">
            <v>3.84</v>
          </cell>
          <cell r="F4954">
            <v>16.940000000000001</v>
          </cell>
          <cell r="G4954">
            <v>0</v>
          </cell>
        </row>
        <row r="4955">
          <cell r="A4955" t="str">
            <v>97895</v>
          </cell>
          <cell r="B4955" t="str">
            <v>CAIXA ENTERRADA HIDRÁULICA RETANGULAR, EM CONCRETO PRÉ-MOLDADO, DIMENSÕES INTERNAS: 0,3X0,3X0,3 M. AF_12/2020</v>
          </cell>
          <cell r="C4955" t="str">
            <v>UN</v>
          </cell>
          <cell r="D4955">
            <v>179.58</v>
          </cell>
          <cell r="E4955">
            <v>2.48</v>
          </cell>
          <cell r="F4955">
            <v>177.1</v>
          </cell>
          <cell r="G4955">
            <v>0</v>
          </cell>
        </row>
        <row r="4956">
          <cell r="A4956" t="str">
            <v>97896</v>
          </cell>
          <cell r="B4956" t="str">
            <v>CAIXA ENTERRADA HIDRÁULICA RETANGULAR, EM CONCRETO PRÉ-MOLDADO, DIMENSÕES INTERNAS: 0,4X0,4X0,4 M. AF_12/2020</v>
          </cell>
          <cell r="C4956" t="str">
            <v>UN</v>
          </cell>
          <cell r="D4956">
            <v>333.4</v>
          </cell>
          <cell r="E4956">
            <v>5.5</v>
          </cell>
          <cell r="F4956">
            <v>325.57</v>
          </cell>
          <cell r="G4956">
            <v>2.33</v>
          </cell>
        </row>
        <row r="4957">
          <cell r="A4957" t="str">
            <v>97897</v>
          </cell>
          <cell r="B4957" t="str">
            <v>CAIXA ENTERRADA HIDRÁULICA RETANGULAR, EM CONCRETO PRÉ-MOLDADO, DIMENSÕES INTERNAS: 0,6X0,6X0,5 M. AF_12/2020</v>
          </cell>
          <cell r="C4957" t="str">
            <v>UN</v>
          </cell>
          <cell r="D4957">
            <v>432.54</v>
          </cell>
          <cell r="E4957">
            <v>10.52</v>
          </cell>
          <cell r="F4957">
            <v>416.32</v>
          </cell>
          <cell r="G4957">
            <v>5.7</v>
          </cell>
        </row>
        <row r="4958">
          <cell r="A4958" t="str">
            <v>97898</v>
          </cell>
          <cell r="B4958" t="str">
            <v>CAIXA ENTERRADA HIDRÁULICA RETANGULAR, EM CONCRETO PRÉ-MOLDADO, DIMENSÕES INTERNAS: 0,8X0,8X0,5 M. AF_12/2020</v>
          </cell>
          <cell r="C4958" t="str">
            <v>UN</v>
          </cell>
          <cell r="D4958">
            <v>835.37</v>
          </cell>
          <cell r="E4958">
            <v>81.17</v>
          </cell>
          <cell r="F4958">
            <v>743.58</v>
          </cell>
          <cell r="G4958">
            <v>10.41</v>
          </cell>
        </row>
        <row r="4959">
          <cell r="A4959" t="str">
            <v>97900</v>
          </cell>
          <cell r="B4959" t="str">
            <v>CAIXA ENTERRADA HIDRÁULICA RETANGULAR EM ALVENARIA COM TIJOLOS CERÂMICOS MACIÇOS, DIMENSÕES INTERNAS: 0,3X0,3X0,3 M PARA REDE DE ESGOTO. AF_12/2020</v>
          </cell>
          <cell r="C4959" t="str">
            <v>UN</v>
          </cell>
          <cell r="D4959">
            <v>179.85</v>
          </cell>
          <cell r="E4959">
            <v>79.569999999999993</v>
          </cell>
          <cell r="F4959">
            <v>99.81</v>
          </cell>
          <cell r="G4959">
            <v>0.35</v>
          </cell>
        </row>
        <row r="4960">
          <cell r="A4960" t="str">
            <v>97901</v>
          </cell>
          <cell r="B4960" t="str">
            <v>CAIXA ENTERRADA HIDRÁULICA RETANGULAR EM ALVENARIA COM TIJOLOS CERÂMICOS MACIÇOS, DIMENSÕES INTERNAS: 0,4X0,4X0,4 M PARA REDE DE ESGOTO. AF_12/2020</v>
          </cell>
          <cell r="C4960" t="str">
            <v>UN</v>
          </cell>
          <cell r="D4960">
            <v>283.31</v>
          </cell>
          <cell r="E4960">
            <v>125.49</v>
          </cell>
          <cell r="F4960">
            <v>157.06</v>
          </cell>
          <cell r="G4960">
            <v>0.55000000000000004</v>
          </cell>
        </row>
        <row r="4961">
          <cell r="A4961" t="str">
            <v>97902</v>
          </cell>
          <cell r="B4961" t="str">
            <v>CAIXA ENTERRADA HIDRÁULICA RETANGULAR EM ALVENARIA COM TIJOLOS CERÂMICOS MACIÇOS, DIMENSÕES INTERNAS: 0,6X0,6X0,6 M PARA REDE DE ESGOTO. AF_12/2020</v>
          </cell>
          <cell r="C4961" t="str">
            <v>UN</v>
          </cell>
          <cell r="D4961">
            <v>552.5</v>
          </cell>
          <cell r="E4961">
            <v>238.06</v>
          </cell>
          <cell r="F4961">
            <v>312.06</v>
          </cell>
          <cell r="G4961">
            <v>2</v>
          </cell>
        </row>
        <row r="4962">
          <cell r="A4962" t="str">
            <v>97903</v>
          </cell>
          <cell r="B4962" t="str">
            <v>CAIXA ENTERRADA HIDRÁULICA RETANGULAR EM ALVENARIA COM TIJOLOS CERÂMICOS MACIÇOS, DIMENSÕES INTERNAS: 0,8X0,8X0,6 M PARA REDE DE ESGOTO. AF_12/2020</v>
          </cell>
          <cell r="C4962" t="str">
            <v>UN</v>
          </cell>
          <cell r="D4962">
            <v>768.98</v>
          </cell>
          <cell r="E4962">
            <v>331.79</v>
          </cell>
          <cell r="F4962">
            <v>433.41</v>
          </cell>
          <cell r="G4962">
            <v>3.19</v>
          </cell>
        </row>
        <row r="4963">
          <cell r="A4963" t="str">
            <v>97904</v>
          </cell>
          <cell r="B4963" t="str">
            <v>CAIXA ENTERRADA HIDRÁULICA RETANGULAR EM ALVENARIA COM TIJOLOS CERÂMICOS MACIÇOS, DIMENSÕES INTERNAS: 1X1X0,6 M PARA REDE DE ESGOTO. AF_12/2020</v>
          </cell>
          <cell r="C4963" t="str">
            <v>UN</v>
          </cell>
          <cell r="D4963">
            <v>913.8</v>
          </cell>
          <cell r="E4963">
            <v>360.53</v>
          </cell>
          <cell r="F4963">
            <v>548.96</v>
          </cell>
          <cell r="G4963">
            <v>3.7</v>
          </cell>
        </row>
        <row r="4964">
          <cell r="A4964" t="str">
            <v>97905</v>
          </cell>
          <cell r="B4964" t="str">
            <v>CAIXA ENTERRADA HIDRÁULICA RETANGULAR, EM ALVENARIA COM BLOCOS DE CONCRETO, DIMENSÕES INTERNAS: 0,4X0,4X0,4 M PARA REDE DE ESGOTO. AF_12/2020</v>
          </cell>
          <cell r="C4964" t="str">
            <v>UN</v>
          </cell>
          <cell r="D4964">
            <v>234.08</v>
          </cell>
          <cell r="E4964">
            <v>102.39</v>
          </cell>
          <cell r="F4964">
            <v>130.99</v>
          </cell>
          <cell r="G4964">
            <v>0.51</v>
          </cell>
        </row>
        <row r="4965">
          <cell r="A4965" t="str">
            <v>97906</v>
          </cell>
          <cell r="B4965" t="str">
            <v>CAIXA ENTERRADA HIDRÁULICA RETANGULAR, EM ALVENARIA COM BLOCOS DE CONCRETO, DIMENSÕES INTERNAS: 0,6X0,6X0,6 M PARA REDE DE ESGOTO. AF_12/2020</v>
          </cell>
          <cell r="C4965" t="str">
            <v>UN</v>
          </cell>
          <cell r="D4965">
            <v>437.37</v>
          </cell>
          <cell r="E4965">
            <v>184.5</v>
          </cell>
          <cell r="F4965">
            <v>250.59</v>
          </cell>
          <cell r="G4965">
            <v>1.94</v>
          </cell>
        </row>
        <row r="4966">
          <cell r="A4966" t="str">
            <v>97907</v>
          </cell>
          <cell r="B4966" t="str">
            <v>CAIXA ENTERRADA HIDRÁULICA RETANGULAR, EM ALVENARIA COM BLOCOS DE CONCRETO, DIMENSÕES INTERNAS: 0,8X0,8X0,6 M PARA REDE DE ESGOTO. AF_12/2020</v>
          </cell>
          <cell r="C4966" t="str">
            <v>UN</v>
          </cell>
          <cell r="D4966">
            <v>622.04999999999995</v>
          </cell>
          <cell r="E4966">
            <v>263.45999999999998</v>
          </cell>
          <cell r="F4966">
            <v>354.96</v>
          </cell>
          <cell r="G4966">
            <v>3.09</v>
          </cell>
        </row>
        <row r="4967">
          <cell r="A4967" t="str">
            <v>97908</v>
          </cell>
          <cell r="B4967" t="str">
            <v>CAIXA ENTERRADA HIDRÁULICA RETANGULAR, EM ALVENARIA COM BLOCOS DE CONCRETO, DIMENSÕES INTERNAS: 1X1X0,6 M PARA REDE DE ESGOTO. AF_12/2020</v>
          </cell>
          <cell r="C4967" t="str">
            <v>UN</v>
          </cell>
          <cell r="D4967">
            <v>739.92</v>
          </cell>
          <cell r="E4967">
            <v>279.64</v>
          </cell>
          <cell r="F4967">
            <v>456.12</v>
          </cell>
          <cell r="G4967">
            <v>3.61</v>
          </cell>
        </row>
        <row r="4968">
          <cell r="A4968" t="str">
            <v>98102</v>
          </cell>
          <cell r="B4968" t="str">
            <v>CAIXA DE GORDURA SIMPLES, CIRCULAR, EM CONCRETO PRÉ-MOLDADO, DIÂMETRO INTERNO = 0,4 M, ALTURA INTERNA = 0,4 M. AF_12/2020</v>
          </cell>
          <cell r="C4968" t="str">
            <v>UN</v>
          </cell>
          <cell r="D4968">
            <v>170.75</v>
          </cell>
          <cell r="E4968">
            <v>4.5</v>
          </cell>
          <cell r="F4968">
            <v>164.24</v>
          </cell>
          <cell r="G4968">
            <v>2.0099999999999998</v>
          </cell>
        </row>
        <row r="4969">
          <cell r="A4969" t="str">
            <v>98104</v>
          </cell>
          <cell r="B4969" t="str">
            <v>CAIXA DE GORDURA SIMPLES (CAPACIDADE: 36L), RETANGULAR, EM ALVENARIA COM TIJOLOS CERÂMICOS MACIÇOS, DIMENSÕES INTERNAS = 0,2X0,4 M, ALTURA INTERNA = 0,8 M. AF_12/2020</v>
          </cell>
          <cell r="C4969" t="str">
            <v>UN</v>
          </cell>
          <cell r="D4969">
            <v>358.75</v>
          </cell>
          <cell r="E4969">
            <v>158.51</v>
          </cell>
          <cell r="F4969">
            <v>199.72</v>
          </cell>
          <cell r="G4969">
            <v>0.35</v>
          </cell>
        </row>
        <row r="4970">
          <cell r="A4970" t="str">
            <v>98105</v>
          </cell>
          <cell r="B4970" t="str">
            <v>CAIXA DE GORDURA DUPLA (CAPACIDADE: 126 L), RETANGULAR, EM ALVENARIA COM TIJOLOS CERÂMICOS MACIÇOS, DIMENSÕES INTERNAS = 0,4X0,7 M, ALTURA INTERNA = 0,8 M. AF_12/2020</v>
          </cell>
          <cell r="C4970" t="str">
            <v>UN</v>
          </cell>
          <cell r="D4970">
            <v>624.55999999999995</v>
          </cell>
          <cell r="E4970">
            <v>279.45</v>
          </cell>
          <cell r="F4970">
            <v>344.05</v>
          </cell>
          <cell r="G4970">
            <v>0.75</v>
          </cell>
        </row>
        <row r="4971">
          <cell r="A4971" t="str">
            <v>98106</v>
          </cell>
          <cell r="B4971" t="str">
            <v>CAIXA DE GORDURA ESPECIAL (CAPACIDADE: 312 L - PARA ATÉ 146 PESSOAS SERVIDAS NO PICO), RETANGULAR, EM ALVENARIA COM TIJOLOS CERÂMICOS MACIÇOS, DIMENSÕES INTERNAS = 0,4X1,2 M, ALTURA INTERNA = 1 M. AF_12/2020</v>
          </cell>
          <cell r="C4971" t="str">
            <v>UN</v>
          </cell>
          <cell r="D4971">
            <v>1031.3399999999999</v>
          </cell>
          <cell r="E4971">
            <v>458.55</v>
          </cell>
          <cell r="F4971">
            <v>570.04</v>
          </cell>
          <cell r="G4971">
            <v>2.23</v>
          </cell>
        </row>
        <row r="4972">
          <cell r="A4972" t="str">
            <v>98107</v>
          </cell>
          <cell r="B4972" t="str">
            <v>CAIXA DE GORDURA SIMPLES (CAPACIDADE: 36 L), RETANGULAR, EM ALVENARIA COM BLOCOS DE CONCRETO, DIMENSÕES INTERNAS = 0,2X0,4 M, ALTURA INTERNA = 0,8 M. AF_12/2020</v>
          </cell>
          <cell r="C4972" t="str">
            <v>UN</v>
          </cell>
          <cell r="D4972">
            <v>269.74</v>
          </cell>
          <cell r="E4972">
            <v>116.89</v>
          </cell>
          <cell r="F4972">
            <v>152.41</v>
          </cell>
          <cell r="G4972">
            <v>0.3</v>
          </cell>
        </row>
        <row r="4973">
          <cell r="A4973" t="str">
            <v>98108</v>
          </cell>
          <cell r="B4973" t="str">
            <v>CAIXA DE GORDURA DUPLA (CAPACIDADE: 126 L), RETANGULAR, EM ALVENARIA COM BLOCOS DE CONCRETO, DIMENSÕES INTERNAS = 0,4X0,7 M, ALTURA INTERNA = 0,8 M. AF_12/2020</v>
          </cell>
          <cell r="C4973" t="str">
            <v>UN</v>
          </cell>
          <cell r="D4973">
            <v>480.77</v>
          </cell>
          <cell r="E4973">
            <v>212.34</v>
          </cell>
          <cell r="F4973">
            <v>267.51</v>
          </cell>
          <cell r="G4973">
            <v>0.66</v>
          </cell>
        </row>
        <row r="4974">
          <cell r="A4974" t="str">
            <v>99250</v>
          </cell>
          <cell r="B4974" t="str">
            <v>CAIXA ENTERRADA HIDRÁULICA RETANGULAR EM ALVENARIA COM TIJOLOS CERÂMICOS MACIÇOS, DIMENSÕES INTERNAS: 0,3X0,3X0,3 M PARA REDE DE DRENAGEM. AF_12/2020</v>
          </cell>
          <cell r="C4974" t="str">
            <v>UN</v>
          </cell>
          <cell r="D4974">
            <v>175.15</v>
          </cell>
          <cell r="E4974">
            <v>79.36</v>
          </cell>
          <cell r="F4974">
            <v>95.32</v>
          </cell>
          <cell r="G4974">
            <v>0.35</v>
          </cell>
        </row>
        <row r="4975">
          <cell r="A4975" t="str">
            <v>99251</v>
          </cell>
          <cell r="B4975" t="str">
            <v>CAIXA ENTERRADA HIDRÁULICA RETANGULAR EM ALVENARIA COM TIJOLOS CERÂMICOS MACIÇOS, DIMENSÕES INTERNAS: 0,4X0,4X0,4 M PARA REDE DE DRENAGEM. AF_12/2020</v>
          </cell>
          <cell r="C4975" t="str">
            <v>UN</v>
          </cell>
          <cell r="D4975">
            <v>275.25</v>
          </cell>
          <cell r="E4975">
            <v>125.12</v>
          </cell>
          <cell r="F4975">
            <v>149.37</v>
          </cell>
          <cell r="G4975">
            <v>0.55000000000000004</v>
          </cell>
        </row>
        <row r="4976">
          <cell r="A4976" t="str">
            <v>99253</v>
          </cell>
          <cell r="B4976" t="str">
            <v>CAIXA ENTERRADA HIDRÁULICA RETANGULAR EM ALVENARIA COM TIJOLOS CERÂMICOS MACIÇOS, DIMENSÕES INTERNAS: 0,6X0,6X0,6 M PARA REDE DE DRENAGEM. AF_12/2020</v>
          </cell>
          <cell r="C4976" t="str">
            <v>UN</v>
          </cell>
          <cell r="D4976">
            <v>534.4</v>
          </cell>
          <cell r="E4976">
            <v>237.25</v>
          </cell>
          <cell r="F4976">
            <v>294.79000000000002</v>
          </cell>
          <cell r="G4976">
            <v>1.99</v>
          </cell>
        </row>
        <row r="4977">
          <cell r="A4977" t="str">
            <v>99255</v>
          </cell>
          <cell r="B4977" t="str">
            <v>CAIXA ENTERRADA HIDRÁULICA RETANGULAR EM ALVENARIA COM TIJOLOS CERÂMICOS MACIÇOS, DIMENSÕES INTERNAS: 0,8X0,8X0,6 M PARA REDE DE DRENAGEM. AF_12/2020</v>
          </cell>
          <cell r="C4977" t="str">
            <v>UN</v>
          </cell>
          <cell r="D4977">
            <v>744.17</v>
          </cell>
          <cell r="E4977">
            <v>330.69</v>
          </cell>
          <cell r="F4977">
            <v>409.73</v>
          </cell>
          <cell r="G4977">
            <v>3.17</v>
          </cell>
        </row>
        <row r="4978">
          <cell r="A4978" t="str">
            <v>99257</v>
          </cell>
          <cell r="B4978" t="str">
            <v>CAIXA ENTERRADA HIDRÁULICA RETANGULAR EM ALVENARIA COM TIJOLOS CERÂMICOS MACIÇOS, DIMENSÕES INTERNAS: 1X1X0,6 M PARA REDE DE DRENAGEM. AF_12/2020</v>
          </cell>
          <cell r="C4978" t="str">
            <v>UN</v>
          </cell>
          <cell r="D4978">
            <v>881.71</v>
          </cell>
          <cell r="E4978">
            <v>359.09</v>
          </cell>
          <cell r="F4978">
            <v>518.35</v>
          </cell>
          <cell r="G4978">
            <v>3.67</v>
          </cell>
        </row>
        <row r="4979">
          <cell r="A4979" t="str">
            <v>99258</v>
          </cell>
          <cell r="B4979" t="str">
            <v>CAIXA ENTERRADA HIDRÁULICA RETANGULAR, EM ALVENARIA COM BLOCOS DE CONCRETO, DIMENSÕES INTERNAS: 0,4X0,4X0,4 M PARA REDE DE DRENAGEM. AF_12/2020</v>
          </cell>
          <cell r="C4979" t="str">
            <v>UN</v>
          </cell>
          <cell r="D4979">
            <v>228.96</v>
          </cell>
          <cell r="E4979">
            <v>102.16</v>
          </cell>
          <cell r="F4979">
            <v>126.1</v>
          </cell>
          <cell r="G4979">
            <v>0.51</v>
          </cell>
        </row>
        <row r="4980">
          <cell r="A4980" t="str">
            <v>99260</v>
          </cell>
          <cell r="B4980" t="str">
            <v>CAIXA ENTERRADA HIDRÁULICA RETANGULAR, EM ALVENARIA COM BLOCOS DE CONCRETO, DIMENSÕES INTERNAS: 0,6X0,6X0,6 M PARA REDE DE DRENAGEM. AF_12/2020</v>
          </cell>
          <cell r="C4980" t="str">
            <v>UN</v>
          </cell>
          <cell r="D4980">
            <v>425.97</v>
          </cell>
          <cell r="E4980">
            <v>184</v>
          </cell>
          <cell r="F4980">
            <v>239.71</v>
          </cell>
          <cell r="G4980">
            <v>1.92</v>
          </cell>
        </row>
        <row r="4981">
          <cell r="A4981" t="str">
            <v>99262</v>
          </cell>
          <cell r="B4981" t="str">
            <v>CAIXA ENTERRADA HIDRÁULICA RETANGULAR, EM ALVENARIA COM BLOCOS DE CONCRETO, DIMENSÕES INTERNAS: 0,8X0,8X0,6 M PARA REDE DE DRENAGEM. AF_12/2020</v>
          </cell>
          <cell r="C4981" t="str">
            <v>UN</v>
          </cell>
          <cell r="D4981">
            <v>605.78</v>
          </cell>
          <cell r="E4981">
            <v>262.72000000000003</v>
          </cell>
          <cell r="F4981">
            <v>339.44</v>
          </cell>
          <cell r="G4981">
            <v>3.09</v>
          </cell>
        </row>
        <row r="4982">
          <cell r="A4982" t="str">
            <v>99264</v>
          </cell>
          <cell r="B4982" t="str">
            <v>CAIXA ENTERRADA HIDRÁULICA RETANGULAR, EM ALVENARIA COM BLOCOS DE CONCRETO, DIMENSÕES INTERNAS: 1X1X0,6 M PARA REDE DE DRENAGEM. AF_12/2020</v>
          </cell>
          <cell r="C4982" t="str">
            <v>UN</v>
          </cell>
          <cell r="D4982">
            <v>717.95</v>
          </cell>
          <cell r="E4982">
            <v>278.66000000000003</v>
          </cell>
          <cell r="F4982">
            <v>435.17</v>
          </cell>
          <cell r="G4982">
            <v>3.58</v>
          </cell>
        </row>
        <row r="4983">
          <cell r="A4983" t="str">
            <v>102587</v>
          </cell>
          <cell r="B4983" t="str">
            <v>FURO EM CAIXA D'ÁGUA COM ESPESSURA DE 2 ATÉ 5 MM E DIÂMETRO DE 15 MM. AF_06/2021</v>
          </cell>
          <cell r="C4983" t="str">
            <v>UN</v>
          </cell>
          <cell r="D4983">
            <v>3.58</v>
          </cell>
          <cell r="E4983">
            <v>2.95</v>
          </cell>
          <cell r="F4983">
            <v>0.63</v>
          </cell>
          <cell r="G4983">
            <v>0</v>
          </cell>
        </row>
        <row r="4984">
          <cell r="A4984" t="str">
            <v>102588</v>
          </cell>
          <cell r="B4984" t="str">
            <v>FURO EM CAIXA D'ÁGUA COM ESPESSURA DE 6 ATÉ 8 MM E DIÂMETRO DE 15 MM. AF_06/2021</v>
          </cell>
          <cell r="C4984" t="str">
            <v>UN</v>
          </cell>
          <cell r="D4984">
            <v>5.19</v>
          </cell>
          <cell r="E4984">
            <v>4.26</v>
          </cell>
          <cell r="F4984">
            <v>0.93</v>
          </cell>
          <cell r="G4984">
            <v>0</v>
          </cell>
        </row>
        <row r="4985">
          <cell r="A4985" t="str">
            <v>102589</v>
          </cell>
          <cell r="B4985" t="str">
            <v>FURO EM CAIXA D'ÁGUA COM ESPESSURA DE 2 ATÉ 5 MM E DIÂMETRO DE 20 MM. AF_06/2021</v>
          </cell>
          <cell r="C4985" t="str">
            <v>UN</v>
          </cell>
          <cell r="D4985">
            <v>3.99</v>
          </cell>
          <cell r="E4985">
            <v>3.3</v>
          </cell>
          <cell r="F4985">
            <v>0.69</v>
          </cell>
          <cell r="G4985">
            <v>0</v>
          </cell>
        </row>
        <row r="4986">
          <cell r="A4986" t="str">
            <v>102590</v>
          </cell>
          <cell r="B4986" t="str">
            <v>FURO EM CAIXA D'ÁGUA COM ESPESSURA DE 6 ATÉ 8 MM E DIÂMETRO DE 20 MM. AF_06/2021</v>
          </cell>
          <cell r="C4986" t="str">
            <v>UN</v>
          </cell>
          <cell r="D4986">
            <v>5.59</v>
          </cell>
          <cell r="E4986">
            <v>4.58</v>
          </cell>
          <cell r="F4986">
            <v>1.01</v>
          </cell>
          <cell r="G4986">
            <v>0</v>
          </cell>
        </row>
        <row r="4987">
          <cell r="A4987" t="str">
            <v>102591</v>
          </cell>
          <cell r="B4987" t="str">
            <v>FURO EM CAIXA D'ÁGUA COM ESPESSURA DE 2 ATÉ 5 MM E DIÂMETRO DE 25 MM. AF_06/2021</v>
          </cell>
          <cell r="C4987" t="str">
            <v>UN</v>
          </cell>
          <cell r="D4987">
            <v>4.3899999999999997</v>
          </cell>
          <cell r="E4987">
            <v>3.64</v>
          </cell>
          <cell r="F4987">
            <v>0.75</v>
          </cell>
          <cell r="G4987">
            <v>0</v>
          </cell>
        </row>
        <row r="4988">
          <cell r="A4988" t="str">
            <v>102592</v>
          </cell>
          <cell r="B4988" t="str">
            <v>FURO EM CAIXA D'ÁGUA COM ESPESSURA DE 6 ATÉ 8 MM E DIÂMETRO DE 25 MM. AF_06/2021</v>
          </cell>
          <cell r="C4988" t="str">
            <v>UN</v>
          </cell>
          <cell r="D4988">
            <v>5.99</v>
          </cell>
          <cell r="E4988">
            <v>4.92</v>
          </cell>
          <cell r="F4988">
            <v>1.07</v>
          </cell>
          <cell r="G4988">
            <v>0</v>
          </cell>
        </row>
        <row r="4989">
          <cell r="A4989" t="str">
            <v>102593</v>
          </cell>
          <cell r="B4989" t="str">
            <v>FURO EM CAIXA D'ÁGUA COM ESPESSURA DE 2 ATÉ 5 MM E DIÂMETRO DE 32 MM. AF_06/2021</v>
          </cell>
          <cell r="C4989" t="str">
            <v>UN</v>
          </cell>
          <cell r="D4989">
            <v>4.95</v>
          </cell>
          <cell r="E4989">
            <v>4.0599999999999996</v>
          </cell>
          <cell r="F4989">
            <v>0.89</v>
          </cell>
          <cell r="G4989">
            <v>0</v>
          </cell>
        </row>
        <row r="4990">
          <cell r="A4990" t="str">
            <v>102594</v>
          </cell>
          <cell r="B4990" t="str">
            <v>FURO EM CAIXA D'ÁGUA COM ESPESSURA DE 6 ATÉ 8 MM E DIÂMETRO DE 32 MM. AF_06/2021</v>
          </cell>
          <cell r="C4990" t="str">
            <v>UN</v>
          </cell>
          <cell r="D4990">
            <v>6.56</v>
          </cell>
          <cell r="E4990">
            <v>5.37</v>
          </cell>
          <cell r="F4990">
            <v>1.19</v>
          </cell>
          <cell r="G4990">
            <v>0</v>
          </cell>
        </row>
        <row r="4991">
          <cell r="A4991" t="str">
            <v>102595</v>
          </cell>
          <cell r="B4991" t="str">
            <v>FURO EM CAIXA D'ÁGUA COM ESPESSURA DE 2 ATÉ 5 MM E DIÂMETRO DE 40 MM. AF_06/2021</v>
          </cell>
          <cell r="C4991" t="str">
            <v>UN</v>
          </cell>
          <cell r="D4991">
            <v>5.6</v>
          </cell>
          <cell r="E4991">
            <v>4.59</v>
          </cell>
          <cell r="F4991">
            <v>1.01</v>
          </cell>
          <cell r="G4991">
            <v>0</v>
          </cell>
        </row>
        <row r="4992">
          <cell r="A4992" t="str">
            <v>102596</v>
          </cell>
          <cell r="B4992" t="str">
            <v>FURO EM CAIXA D'ÁGUA COM ESPESSURA DE 6 ATÉ 8 MM E DIÂMETRO DE 40 MM. AF_06/2021</v>
          </cell>
          <cell r="C4992" t="str">
            <v>UN</v>
          </cell>
          <cell r="D4992">
            <v>7.21</v>
          </cell>
          <cell r="E4992">
            <v>5.9</v>
          </cell>
          <cell r="F4992">
            <v>1.31</v>
          </cell>
          <cell r="G4992">
            <v>0</v>
          </cell>
        </row>
        <row r="4993">
          <cell r="A4993" t="str">
            <v>102597</v>
          </cell>
          <cell r="B4993" t="str">
            <v>FURO EM CAIXA D'ÁGUA COM ESPESSURA DE 2 ATÉ 5 MM E DIÂMETRO DE 50 MM. AF_06/2021</v>
          </cell>
          <cell r="C4993" t="str">
            <v>UN</v>
          </cell>
          <cell r="D4993">
            <v>6.41</v>
          </cell>
          <cell r="E4993">
            <v>5.26</v>
          </cell>
          <cell r="F4993">
            <v>1.1499999999999999</v>
          </cell>
          <cell r="G4993">
            <v>0</v>
          </cell>
        </row>
        <row r="4994">
          <cell r="A4994" t="str">
            <v>102598</v>
          </cell>
          <cell r="B4994" t="str">
            <v>FURO EM CAIXA D'ÁGUA COM ESPESSURA DE 6 ATÉ 8 MM E DIÂMETRO DE 50 MM. AF_06/2021</v>
          </cell>
          <cell r="C4994" t="str">
            <v>UN</v>
          </cell>
          <cell r="D4994">
            <v>8.02</v>
          </cell>
          <cell r="E4994">
            <v>6.55</v>
          </cell>
          <cell r="F4994">
            <v>1.47</v>
          </cell>
          <cell r="G4994">
            <v>0</v>
          </cell>
        </row>
        <row r="4995">
          <cell r="A4995" t="str">
            <v>102599</v>
          </cell>
          <cell r="B4995" t="str">
            <v>FURO EM CAIXA D'ÁGUA COM ESPESSURA DE 2 ATÉ 5 MM E DIÂMETRO DE 60 MM. AF_06/2021</v>
          </cell>
          <cell r="C4995" t="str">
            <v>UN</v>
          </cell>
          <cell r="D4995">
            <v>7.22</v>
          </cell>
          <cell r="E4995">
            <v>5.91</v>
          </cell>
          <cell r="F4995">
            <v>1.31</v>
          </cell>
          <cell r="G4995">
            <v>0</v>
          </cell>
        </row>
        <row r="4996">
          <cell r="A4996" t="str">
            <v>102600</v>
          </cell>
          <cell r="B4996" t="str">
            <v>FURO EM CAIXA D'ÁGUA COM ESPESSURA DE 6 ATÉ 8 MM E DIÂMETRO DE 60 MM. AF_06/2021</v>
          </cell>
          <cell r="C4996" t="str">
            <v>UN</v>
          </cell>
          <cell r="D4996">
            <v>8.83</v>
          </cell>
          <cell r="E4996">
            <v>7.22</v>
          </cell>
          <cell r="F4996">
            <v>1.61</v>
          </cell>
          <cell r="G4996">
            <v>0</v>
          </cell>
        </row>
        <row r="4997">
          <cell r="A4997" t="str">
            <v>102601</v>
          </cell>
          <cell r="B4997" t="str">
            <v>FURO EM CAIXA D'ÁGUA COM ESPESSURA DE 2 ATÉ 5 MM E DIÂMETRO DE 75 MM. AF_06/2021</v>
          </cell>
          <cell r="C4997" t="str">
            <v>UN</v>
          </cell>
          <cell r="D4997">
            <v>8.43</v>
          </cell>
          <cell r="E4997">
            <v>6.9</v>
          </cell>
          <cell r="F4997">
            <v>1.53</v>
          </cell>
          <cell r="G4997">
            <v>0</v>
          </cell>
        </row>
        <row r="4998">
          <cell r="A4998" t="str">
            <v>102602</v>
          </cell>
          <cell r="B4998" t="str">
            <v>FURO EM CAIXA D'ÁGUA COM ESPESSURA DE 6 ATÉ 8 MM E DIÂMETRO DE 75 MM. AF_06/2021</v>
          </cell>
          <cell r="C4998" t="str">
            <v>UN</v>
          </cell>
          <cell r="D4998">
            <v>10.039999999999999</v>
          </cell>
          <cell r="E4998">
            <v>8.19</v>
          </cell>
          <cell r="F4998">
            <v>1.85</v>
          </cell>
          <cell r="G4998">
            <v>0</v>
          </cell>
        </row>
        <row r="4999">
          <cell r="A4999" t="str">
            <v>102603</v>
          </cell>
          <cell r="B4999" t="str">
            <v>FURO EM CAIXA D'ÁGUA COM ESPESSURA DE 2 ATÉ 5 MM E DIÂMETRO DE 100 MM. AF_06/2021</v>
          </cell>
          <cell r="C4999" t="str">
            <v>UN</v>
          </cell>
          <cell r="D4999">
            <v>10.46</v>
          </cell>
          <cell r="E4999">
            <v>8.5299999999999994</v>
          </cell>
          <cell r="F4999">
            <v>1.93</v>
          </cell>
          <cell r="G4999">
            <v>0</v>
          </cell>
        </row>
        <row r="5000">
          <cell r="A5000" t="str">
            <v>102604</v>
          </cell>
          <cell r="B5000" t="str">
            <v>FURO EM CAIXA D'ÁGUA COM ESPESSURA DE 6 ATÉ 8 MM E DIÂMETRO DE 100 MM. AF_06/2021</v>
          </cell>
          <cell r="C5000" t="str">
            <v>UN</v>
          </cell>
          <cell r="D5000">
            <v>12.06</v>
          </cell>
          <cell r="E5000">
            <v>9.85</v>
          </cell>
          <cell r="F5000">
            <v>2.21</v>
          </cell>
          <cell r="G5000">
            <v>0</v>
          </cell>
        </row>
        <row r="5001">
          <cell r="A5001" t="str">
            <v>102605</v>
          </cell>
          <cell r="B5001" t="str">
            <v>CAIXA D´ÁGUA EM POLIETILENO, 500 LITROS - FORNECIMENTO E INSTALAÇÃO. AF_06/2021</v>
          </cell>
          <cell r="C5001" t="str">
            <v>UN</v>
          </cell>
          <cell r="D5001">
            <v>289.29000000000002</v>
          </cell>
          <cell r="E5001">
            <v>4.3600000000000003</v>
          </cell>
          <cell r="F5001">
            <v>284.93</v>
          </cell>
          <cell r="G5001">
            <v>0</v>
          </cell>
        </row>
        <row r="5002">
          <cell r="A5002" t="str">
            <v>102606</v>
          </cell>
          <cell r="B5002" t="str">
            <v>CAIXA D´ÁGUA EM POLIETILENO, 750 LITROS - FORNECIMENTO E INSTALAÇÃO. AF_06/2021</v>
          </cell>
          <cell r="C5002" t="str">
            <v>UN</v>
          </cell>
          <cell r="D5002">
            <v>445.78</v>
          </cell>
          <cell r="E5002">
            <v>5.39</v>
          </cell>
          <cell r="F5002">
            <v>440.39</v>
          </cell>
          <cell r="G5002">
            <v>0</v>
          </cell>
        </row>
        <row r="5003">
          <cell r="A5003" t="str">
            <v>102607</v>
          </cell>
          <cell r="B5003" t="str">
            <v>CAIXA D´ÁGUA EM POLIETILENO, 1000 LITROS - FORNECIMENTO E INSTALAÇÃO. AF_06/2021</v>
          </cell>
          <cell r="C5003" t="str">
            <v>UN</v>
          </cell>
          <cell r="D5003">
            <v>477.19</v>
          </cell>
          <cell r="E5003">
            <v>6.28</v>
          </cell>
          <cell r="F5003">
            <v>470.91</v>
          </cell>
          <cell r="G5003">
            <v>0</v>
          </cell>
        </row>
        <row r="5004">
          <cell r="A5004" t="str">
            <v>102608</v>
          </cell>
          <cell r="B5004" t="str">
            <v>CAIXA D´ÁGUA EM POLIETILENO, 1500 LITROS - FORNECIMENTO E INSTALAÇÃO. AF_06/2021</v>
          </cell>
          <cell r="C5004" t="str">
            <v>UN</v>
          </cell>
          <cell r="D5004">
            <v>1093.8599999999999</v>
          </cell>
          <cell r="E5004">
            <v>8.35</v>
          </cell>
          <cell r="F5004">
            <v>1085.51</v>
          </cell>
          <cell r="G5004">
            <v>0</v>
          </cell>
        </row>
        <row r="5005">
          <cell r="A5005" t="str">
            <v>102609</v>
          </cell>
          <cell r="B5005" t="str">
            <v>CAIXA D´ÁGUA EM POLIETILENO, 2000 LITROS - FORNECIMENTO E INSTALAÇÃO. AF_06/2021</v>
          </cell>
          <cell r="C5005" t="str">
            <v>UN</v>
          </cell>
          <cell r="D5005">
            <v>1242.92</v>
          </cell>
          <cell r="E5005">
            <v>11.17</v>
          </cell>
          <cell r="F5005">
            <v>1231.75</v>
          </cell>
          <cell r="G5005">
            <v>0</v>
          </cell>
        </row>
        <row r="5006">
          <cell r="A5006" t="str">
            <v>102610</v>
          </cell>
          <cell r="B5006" t="str">
            <v>CAIXA D´ÁGUA EM POLIETILENO, 3000 LITROS - FORNECIMENTO E INSTALAÇÃO. AF_06/2021</v>
          </cell>
          <cell r="C5006" t="str">
            <v>UN</v>
          </cell>
          <cell r="D5006">
            <v>2136.27</v>
          </cell>
          <cell r="E5006">
            <v>14.02</v>
          </cell>
          <cell r="F5006">
            <v>2122.25</v>
          </cell>
          <cell r="G5006">
            <v>0</v>
          </cell>
        </row>
        <row r="5007">
          <cell r="A5007" t="str">
            <v>102611</v>
          </cell>
          <cell r="B5007" t="str">
            <v>CAIXA D´ÁGUA EM POLIÉSTER REFORÇADO COM FIBRA DE VIDRO, 500 LITROS - FORNECIMENTO E INSTALAÇÃO. AF_06/2021</v>
          </cell>
          <cell r="C5007" t="str">
            <v>UN</v>
          </cell>
          <cell r="D5007">
            <v>480.67</v>
          </cell>
          <cell r="E5007">
            <v>4.7699999999999996</v>
          </cell>
          <cell r="F5007">
            <v>475.9</v>
          </cell>
          <cell r="G5007">
            <v>0</v>
          </cell>
        </row>
        <row r="5008">
          <cell r="A5008" t="str">
            <v>102612</v>
          </cell>
          <cell r="B5008" t="str">
            <v>CAIXA D´ÁGUA EM POLIÉSTER REFORÇADO COM FIBRA DE VIDRO, 750 LITROS - FORNECIMENTO E INSTALAÇÃO. AF_06/2021</v>
          </cell>
          <cell r="C5008" t="str">
            <v>UN</v>
          </cell>
          <cell r="D5008">
            <v>690.12</v>
          </cell>
          <cell r="E5008">
            <v>5.3</v>
          </cell>
          <cell r="F5008">
            <v>684.82</v>
          </cell>
          <cell r="G5008">
            <v>0</v>
          </cell>
        </row>
        <row r="5009">
          <cell r="A5009" t="str">
            <v>102613</v>
          </cell>
          <cell r="B5009" t="str">
            <v>CAIXA D´ÁGUA EM POLIÉSTER REFORÇADO COM FIBRA DE VIDRO, 1000 LITROS - FORNECIMENTO E INSTALAÇÃO. AF_06/2021</v>
          </cell>
          <cell r="C5009" t="str">
            <v>UN</v>
          </cell>
          <cell r="D5009">
            <v>668.95</v>
          </cell>
          <cell r="E5009">
            <v>6.39</v>
          </cell>
          <cell r="F5009">
            <v>662.56</v>
          </cell>
          <cell r="G5009">
            <v>0</v>
          </cell>
        </row>
        <row r="5010">
          <cell r="A5010" t="str">
            <v>102614</v>
          </cell>
          <cell r="B5010" t="str">
            <v>CAIXA D´ÁGUA EM POLIÉSTER REFORÇADO COM FIBRA DE VIDRO, 1500 LITROS - FORNECIMENTO E INSTALAÇÃO. AF_06/2021</v>
          </cell>
          <cell r="C5010" t="str">
            <v>UN</v>
          </cell>
          <cell r="D5010">
            <v>1028.6199999999999</v>
          </cell>
          <cell r="E5010">
            <v>8.2100000000000009</v>
          </cell>
          <cell r="F5010">
            <v>1020.41</v>
          </cell>
          <cell r="G5010">
            <v>0</v>
          </cell>
        </row>
        <row r="5011">
          <cell r="A5011" t="str">
            <v>102615</v>
          </cell>
          <cell r="B5011" t="str">
            <v>CAIXA D´ÁGUA EM POLIÉSTER REFORÇADO COM FIBRA DE VIDRO, 2000 LITROS - FORNECIMENTO E INSTALAÇÃO. AF_06/2021</v>
          </cell>
          <cell r="C5011" t="str">
            <v>UN</v>
          </cell>
          <cell r="D5011">
            <v>1290.92</v>
          </cell>
          <cell r="E5011">
            <v>10.28</v>
          </cell>
          <cell r="F5011">
            <v>1280.6400000000001</v>
          </cell>
          <cell r="G5011">
            <v>0</v>
          </cell>
        </row>
        <row r="5012">
          <cell r="A5012" t="str">
            <v>102616</v>
          </cell>
          <cell r="B5012" t="str">
            <v>CAIXA D´ÁGUA EM POLIÉSTER REFORÇADO COM FIBRA DE VIDRO, 3000 LITROS - FORNECIMENTO E INSTALAÇÃO. AF_06/2021</v>
          </cell>
          <cell r="C5012" t="str">
            <v>UN</v>
          </cell>
          <cell r="D5012">
            <v>1910.99</v>
          </cell>
          <cell r="E5012">
            <v>13.52</v>
          </cell>
          <cell r="F5012">
            <v>1897.47</v>
          </cell>
          <cell r="G5012">
            <v>0</v>
          </cell>
        </row>
        <row r="5013">
          <cell r="A5013" t="str">
            <v>102617</v>
          </cell>
          <cell r="B5013" t="str">
            <v>CAIXA D´ÁGUA EM POLIÉSTER REFORÇADO COM FIBRA DE VIDRO, 5000 LITROS - FORNECIMENTO E INSTALAÇÃO. AF_06/2021</v>
          </cell>
          <cell r="C5013" t="str">
            <v>UN</v>
          </cell>
          <cell r="D5013">
            <v>3450.58</v>
          </cell>
          <cell r="E5013">
            <v>129.78</v>
          </cell>
          <cell r="F5013">
            <v>2947.04</v>
          </cell>
          <cell r="G5013">
            <v>370.89</v>
          </cell>
        </row>
        <row r="5014">
          <cell r="A5014" t="str">
            <v>102618</v>
          </cell>
          <cell r="B5014" t="str">
            <v>CAIXA D´ÁGUA EM POLIÉSTER REFORÇADO COM FIBRA DE VIDRO, 7000 LITROS - FORNECIMENTO E INSTALAÇÃO. AF_06/2021</v>
          </cell>
          <cell r="C5014" t="str">
            <v>UN</v>
          </cell>
          <cell r="D5014">
            <v>4167.4399999999996</v>
          </cell>
          <cell r="E5014">
            <v>129.78</v>
          </cell>
          <cell r="F5014">
            <v>3663.9</v>
          </cell>
          <cell r="G5014">
            <v>370.89</v>
          </cell>
        </row>
        <row r="5015">
          <cell r="A5015" t="str">
            <v>102619</v>
          </cell>
          <cell r="B5015" t="str">
            <v>CAIXA D´ÁGUA EM POLIÉSTER REFORÇADO COM FIBRA DE VIDRO, 10000 LITROS - FORNECIMENTO E INSTALAÇÃO. AF_06/2021</v>
          </cell>
          <cell r="C5015" t="str">
            <v>UN</v>
          </cell>
          <cell r="D5015">
            <v>5621.81</v>
          </cell>
          <cell r="E5015">
            <v>129.78</v>
          </cell>
          <cell r="F5015">
            <v>5118.2700000000004</v>
          </cell>
          <cell r="G5015">
            <v>370.89</v>
          </cell>
        </row>
        <row r="5016">
          <cell r="A5016" t="str">
            <v>102620</v>
          </cell>
          <cell r="B5016" t="str">
            <v>CAIXA D´ÁGUA EM POLIÉSTER REFORÇADO COM FIBRA DE VIDRO, 15000 LITROS - FORNECIMENTO E INSTALAÇÃO. AF_06/2021</v>
          </cell>
          <cell r="C5016" t="str">
            <v>UN</v>
          </cell>
          <cell r="D5016">
            <v>8203.65</v>
          </cell>
          <cell r="E5016">
            <v>129.78</v>
          </cell>
          <cell r="F5016">
            <v>7700.12</v>
          </cell>
          <cell r="G5016">
            <v>370.88</v>
          </cell>
        </row>
        <row r="5017">
          <cell r="A5017" t="str">
            <v>102621</v>
          </cell>
          <cell r="B5017" t="str">
            <v>CAIXA D´ÁGUA EM POLIÉSTER REFORÇADO COM FIBRA DE VIDRO, 20000 LITROS - FORNECIMENTO E INSTALAÇÃO. AF_06/2021</v>
          </cell>
          <cell r="C5017" t="str">
            <v>UN</v>
          </cell>
          <cell r="D5017">
            <v>12652.83</v>
          </cell>
          <cell r="E5017">
            <v>129.78</v>
          </cell>
          <cell r="F5017">
            <v>12149.3</v>
          </cell>
          <cell r="G5017">
            <v>370.88</v>
          </cell>
        </row>
        <row r="5018">
          <cell r="A5018" t="str">
            <v>102622</v>
          </cell>
          <cell r="B5018" t="str">
            <v>CAIXA D´ÁGUA EM POLIETILENO, 500 LITROS (INCLUSOS TUBOS, CONEXÕES E TORNEIRA DE BÓIA) - FORNECIMENTO E INSTALAÇÃO. AF_06/2021</v>
          </cell>
          <cell r="C5018" t="str">
            <v>UN</v>
          </cell>
          <cell r="D5018">
            <v>731</v>
          </cell>
          <cell r="E5018">
            <v>100.13</v>
          </cell>
          <cell r="F5018">
            <v>630.87</v>
          </cell>
          <cell r="G5018">
            <v>0</v>
          </cell>
        </row>
        <row r="5019">
          <cell r="A5019" t="str">
            <v>102623</v>
          </cell>
          <cell r="B5019" t="str">
            <v>CAIXA D´ÁGUA EM POLIETILENO, 1000 LITROS (INCLUSOS TUBOS, CONEXÕES E TORNEIRA DE BÓIA) - FORNECIMENTO E INSTALAÇÃO. AF_06/2021</v>
          </cell>
          <cell r="C5019" t="str">
            <v>UN</v>
          </cell>
          <cell r="D5019">
            <v>988.24</v>
          </cell>
          <cell r="E5019">
            <v>113.87</v>
          </cell>
          <cell r="F5019">
            <v>874.37</v>
          </cell>
          <cell r="G5019">
            <v>0</v>
          </cell>
        </row>
        <row r="5020">
          <cell r="A5020" t="str">
            <v>89482</v>
          </cell>
          <cell r="B5020" t="str">
            <v>CAIXA SIFONADA, PVC, DN 100 X 100 X 50 MM, FORNECIDA E INSTALADA EM RAMAIS DE ENCAMINHAMENTO DE ÁGUA PLUVIAL. AF_06/2022</v>
          </cell>
          <cell r="C5020" t="str">
            <v>UN</v>
          </cell>
          <cell r="D5020">
            <v>42.71</v>
          </cell>
          <cell r="E5020">
            <v>9.0500000000000007</v>
          </cell>
          <cell r="F5020">
            <v>33.659999999999997</v>
          </cell>
          <cell r="G5020">
            <v>0</v>
          </cell>
        </row>
        <row r="5021">
          <cell r="A5021" t="str">
            <v>89491</v>
          </cell>
          <cell r="B5021" t="str">
            <v>CAIXA SIFONADA, PVC, DN 150 X 185 X 75 MM, FORNECIDA E INSTALADA EM RAMAIS DE ENCAMINHAMENTO DE ÁGUA PLUVIAL. AF_06/2022</v>
          </cell>
          <cell r="C5021" t="str">
            <v>UN</v>
          </cell>
          <cell r="D5021">
            <v>108.4</v>
          </cell>
          <cell r="E5021">
            <v>14.03</v>
          </cell>
          <cell r="F5021">
            <v>94.37</v>
          </cell>
          <cell r="G5021">
            <v>0</v>
          </cell>
        </row>
        <row r="5022">
          <cell r="A5022" t="str">
            <v>89495</v>
          </cell>
          <cell r="B5022" t="str">
            <v>RALO SIFONADO, PVC, DN 100 X 40 MM, JUNTA SOLDÁVEL, FORNECIDO E INSTALADO EM RAMAIS DE ENCAMINHAMENTO DE ÁGUA PLUVIAL. AF_06/2022</v>
          </cell>
          <cell r="C5022" t="str">
            <v>UN</v>
          </cell>
          <cell r="D5022">
            <v>19.61</v>
          </cell>
          <cell r="E5022">
            <v>4.6500000000000004</v>
          </cell>
          <cell r="F5022">
            <v>14.96</v>
          </cell>
          <cell r="G5022">
            <v>0</v>
          </cell>
        </row>
        <row r="5023">
          <cell r="A5023" t="str">
            <v>89707</v>
          </cell>
          <cell r="B5023" t="str">
            <v>CAIXA SIFONADA, PVC, DN 100 X 100 X 50 MM, JUNTA ELÁSTICA, FORNECIDA E INSTALADA EM RAMAL DE DESCARGA OU EM RAMAL DE ESGOTO SANITÁRIO. AF_08/2022</v>
          </cell>
          <cell r="C5023" t="str">
            <v>UN</v>
          </cell>
          <cell r="D5023">
            <v>52.05</v>
          </cell>
          <cell r="E5023">
            <v>16.600000000000001</v>
          </cell>
          <cell r="F5023">
            <v>35.450000000000003</v>
          </cell>
          <cell r="G5023">
            <v>0</v>
          </cell>
        </row>
        <row r="5024">
          <cell r="A5024" t="str">
            <v>89708</v>
          </cell>
          <cell r="B5024" t="str">
            <v>CAIXA SIFONADA, PVC, DN 150 X 185 X 75 MM, JUNTA ELÁSTICA, FORNECIDA E INSTALADA EM RAMAL DE DESCARGA OU EM RAMAL DE ESGOTO SANITÁRIO. AF_08/2022</v>
          </cell>
          <cell r="C5024" t="str">
            <v>UN</v>
          </cell>
          <cell r="D5024">
            <v>111.83</v>
          </cell>
          <cell r="E5024">
            <v>19.89</v>
          </cell>
          <cell r="F5024">
            <v>91.94</v>
          </cell>
          <cell r="G5024">
            <v>0</v>
          </cell>
        </row>
        <row r="5025">
          <cell r="A5025" t="str">
            <v>89709</v>
          </cell>
          <cell r="B5025" t="str">
            <v>RALO SIFONADO, PVC, DN 100 X 40 MM, JUNTA SOLDÁVEL, FORNECIDO E INSTALADO EM RAMAL DE DESCARGA OU EM RAMAL DE ESGOTO SANITÁRIO. AF_08/2022</v>
          </cell>
          <cell r="C5025" t="str">
            <v>UN</v>
          </cell>
          <cell r="D5025">
            <v>22.41</v>
          </cell>
          <cell r="E5025">
            <v>6.87</v>
          </cell>
          <cell r="F5025">
            <v>15.54</v>
          </cell>
          <cell r="G5025">
            <v>0</v>
          </cell>
        </row>
        <row r="5026">
          <cell r="A5026" t="str">
            <v>89710</v>
          </cell>
          <cell r="B5026" t="str">
            <v>RALO SECO, PVC, DN 100 X 40 MM, JUNTA SOLDÁVEL, FORNECIDO E INSTALADO EM RAMAL DE DESCARGA OU EM RAMAL DE ESGOTO SANITÁRIO. AF_08/2022</v>
          </cell>
          <cell r="C5026" t="str">
            <v>UN</v>
          </cell>
          <cell r="D5026">
            <v>19.649999999999999</v>
          </cell>
          <cell r="E5026">
            <v>6.87</v>
          </cell>
          <cell r="F5026">
            <v>12.78</v>
          </cell>
          <cell r="G5026">
            <v>0</v>
          </cell>
        </row>
        <row r="5027">
          <cell r="A5027" t="str">
            <v>104326</v>
          </cell>
          <cell r="B5027" t="str">
            <v>RALO SECO CÔNICO, PVC, DN 100 X 40 MM, JUNTA SOLDÁVEL, FORNECIDO E INSTALADO EM RAMAL DE DESCARGA OU EM RAMAL DE ESGOTO SANITÁRIO. AF_08/2022</v>
          </cell>
          <cell r="C5027" t="str">
            <v>UN</v>
          </cell>
          <cell r="D5027">
            <v>21.36</v>
          </cell>
          <cell r="E5027">
            <v>6.87</v>
          </cell>
          <cell r="F5027">
            <v>14.49</v>
          </cell>
          <cell r="G5027">
            <v>0</v>
          </cell>
        </row>
        <row r="5028">
          <cell r="A5028" t="str">
            <v>104327</v>
          </cell>
          <cell r="B5028" t="str">
            <v>RALO SIFONADO REDONDO, PVC, DN 100 X 40 MM, JUNTA SOLDÁVEL, FORNECIDO E INSTALADO EM RAMAL DE DESCARGA OU EM RAMAL DE ESGOTO SANITÁRIO. AF_08/2022</v>
          </cell>
          <cell r="C5028" t="str">
            <v>UN</v>
          </cell>
          <cell r="D5028">
            <v>20.350000000000001</v>
          </cell>
          <cell r="E5028">
            <v>6.87</v>
          </cell>
          <cell r="F5028">
            <v>13.48</v>
          </cell>
          <cell r="G5028">
            <v>0</v>
          </cell>
        </row>
        <row r="5029">
          <cell r="A5029" t="str">
            <v>104328</v>
          </cell>
          <cell r="B5029" t="str">
            <v>CAIXA SIFONADA, COM GRELHA QUADRADA, PVC, DN 150 X 150 X 50 MM, JUNTA SOLDÁVEL, FORNECIDA E INSTALADA EM RAMAL DE DESCARGA OU EM RAMAL DE ESGOTO SANITÁRIO. AF_08/2022</v>
          </cell>
          <cell r="C5029" t="str">
            <v>UN</v>
          </cell>
          <cell r="D5029">
            <v>75.599999999999994</v>
          </cell>
          <cell r="E5029">
            <v>17.62</v>
          </cell>
          <cell r="F5029">
            <v>57.98</v>
          </cell>
          <cell r="G5029">
            <v>0</v>
          </cell>
        </row>
        <row r="5030">
          <cell r="A5030" t="str">
            <v>104329</v>
          </cell>
          <cell r="B5030" t="str">
            <v>CAIXA SIFONADA, COM GRELHA REDONDA, PVC, DN 150 X 150 X 50 MM, JUNTA SOLDÁVEL, FORNECIDA E INSTALADA EM RAMAL DE DESCARGA OU EM RAMAL DE ESGOTO SANITÁRIO. AF_08/2022</v>
          </cell>
          <cell r="C5030" t="str">
            <v>UN</v>
          </cell>
          <cell r="D5030">
            <v>85.44</v>
          </cell>
          <cell r="E5030">
            <v>17.61</v>
          </cell>
          <cell r="F5030">
            <v>67.83</v>
          </cell>
          <cell r="G5030">
            <v>0</v>
          </cell>
        </row>
        <row r="5031">
          <cell r="A5031" t="str">
            <v>86872</v>
          </cell>
          <cell r="B5031" t="str">
            <v>TANQUE DE LOUÇA BRANCA COM COLUNA, 30L OU EQUIVALENTE - FORNECIMENTO E INSTALAÇÃO. AF_01/2020</v>
          </cell>
          <cell r="C5031" t="str">
            <v>UN</v>
          </cell>
          <cell r="D5031">
            <v>711.03</v>
          </cell>
          <cell r="E5031">
            <v>51.22</v>
          </cell>
          <cell r="F5031">
            <v>659.81</v>
          </cell>
          <cell r="G5031">
            <v>0</v>
          </cell>
        </row>
        <row r="5032">
          <cell r="A5032" t="str">
            <v>86874</v>
          </cell>
          <cell r="B5032" t="str">
            <v>TANQUE DE LOUÇA BRANCA SUSPENSO, 18L OU EQUIVALENTE - FORNECIMENTO E INSTALAÇÃO. AF_01/2020</v>
          </cell>
          <cell r="C5032" t="str">
            <v>UN</v>
          </cell>
          <cell r="D5032">
            <v>496.93</v>
          </cell>
          <cell r="E5032">
            <v>24.02</v>
          </cell>
          <cell r="F5032">
            <v>472.91</v>
          </cell>
          <cell r="G5032">
            <v>0</v>
          </cell>
        </row>
        <row r="5033">
          <cell r="A5033" t="str">
            <v>86875</v>
          </cell>
          <cell r="B5033" t="str">
            <v>TANQUE DE MÁRMORE SINTÉTICO COM COLUNA, 22L OU EQUIVALENTE   FORNECIMENTO E INSTALAÇÃO. AF_01/2020</v>
          </cell>
          <cell r="C5033" t="str">
            <v>UN</v>
          </cell>
          <cell r="D5033">
            <v>586.27</v>
          </cell>
          <cell r="E5033">
            <v>29.07</v>
          </cell>
          <cell r="F5033">
            <v>557.20000000000005</v>
          </cell>
          <cell r="G5033">
            <v>0</v>
          </cell>
        </row>
        <row r="5034">
          <cell r="A5034" t="str">
            <v>86876</v>
          </cell>
          <cell r="B5034" t="str">
            <v>TANQUE DE MÁRMORE SINTÉTICO SUSPENSO, 22L OU EQUIVALENTE - FORNECIMENTO E INSTALAÇÃO. AF_01/2020</v>
          </cell>
          <cell r="C5034" t="str">
            <v>UN</v>
          </cell>
          <cell r="D5034">
            <v>333.45</v>
          </cell>
          <cell r="E5034">
            <v>21.05</v>
          </cell>
          <cell r="F5034">
            <v>312.39999999999998</v>
          </cell>
          <cell r="G5034">
            <v>0</v>
          </cell>
        </row>
        <row r="5035">
          <cell r="A5035" t="str">
            <v>86877</v>
          </cell>
          <cell r="B5035" t="str">
            <v>VÁLVULA EM METAL CROMADO 1.1/2 X 1.1/2 PARA TANQUE OU LAVATÓRIO, COM OU SEM LADRÃO - FORNECIMENTO E INSTALAÇÃO. AF_01/2020</v>
          </cell>
          <cell r="C5035" t="str">
            <v>UN</v>
          </cell>
          <cell r="D5035">
            <v>113.67</v>
          </cell>
          <cell r="E5035">
            <v>4.78</v>
          </cell>
          <cell r="F5035">
            <v>108.89</v>
          </cell>
          <cell r="G5035">
            <v>0</v>
          </cell>
        </row>
        <row r="5036">
          <cell r="A5036" t="str">
            <v>86878</v>
          </cell>
          <cell r="B5036" t="str">
            <v>VÁLVULA EM METAL CROMADO TIPO AMERICANA 3.1/2 X 1.1/2 PARA PIA - FORNECIMENTO E INSTALAÇÃO. AF_01/2020</v>
          </cell>
          <cell r="C5036" t="str">
            <v>UN</v>
          </cell>
          <cell r="D5036">
            <v>122.88</v>
          </cell>
          <cell r="E5036">
            <v>4.78</v>
          </cell>
          <cell r="F5036">
            <v>118.1</v>
          </cell>
          <cell r="G5036">
            <v>0</v>
          </cell>
        </row>
        <row r="5037">
          <cell r="A5037" t="str">
            <v>86879</v>
          </cell>
          <cell r="B5037" t="str">
            <v>VÁLVULA EM PLÁSTICO 1 PARA PIA, TANQUE OU LAVATÓRIO, COM OU SEM LADRÃO - FORNECIMENTO E INSTALAÇÃO. AF_01/2020</v>
          </cell>
          <cell r="C5037" t="str">
            <v>UN</v>
          </cell>
          <cell r="D5037">
            <v>11.94</v>
          </cell>
          <cell r="E5037">
            <v>3.4</v>
          </cell>
          <cell r="F5037">
            <v>8.5399999999999991</v>
          </cell>
          <cell r="G5037">
            <v>0</v>
          </cell>
        </row>
        <row r="5038">
          <cell r="A5038" t="str">
            <v>86880</v>
          </cell>
          <cell r="B5038" t="str">
            <v>VÁLVULA EM PLÁSTICO CROMADO TIPO AMERICANA 3.1/2 X 1.1/2 SEM ADAPTADOR PARA PIA - FORNECIMENTO E INSTALAÇÃO. AF_01/2020</v>
          </cell>
          <cell r="C5038" t="str">
            <v>UN</v>
          </cell>
          <cell r="D5038">
            <v>35.549999999999997</v>
          </cell>
          <cell r="E5038">
            <v>3.38</v>
          </cell>
          <cell r="F5038">
            <v>32.17</v>
          </cell>
          <cell r="G5038">
            <v>0</v>
          </cell>
        </row>
        <row r="5039">
          <cell r="A5039" t="str">
            <v>86881</v>
          </cell>
          <cell r="B5039" t="str">
            <v>SIFÃO DO TIPO GARRAFA EM METAL CROMADO 1 X 1.1/2 - FORNECIMENTO E INSTALAÇÃO. AF_01/2020</v>
          </cell>
          <cell r="C5039" t="str">
            <v>UN</v>
          </cell>
          <cell r="D5039">
            <v>351.3</v>
          </cell>
          <cell r="E5039">
            <v>7.52</v>
          </cell>
          <cell r="F5039">
            <v>343.78</v>
          </cell>
          <cell r="G5039">
            <v>0</v>
          </cell>
        </row>
        <row r="5040">
          <cell r="A5040" t="str">
            <v>86882</v>
          </cell>
          <cell r="B5040" t="str">
            <v>SIFÃO DO TIPO GARRAFA/COPO EM PVC 1.1/4  X 1.1/2 - FORNECIMENTO E INSTALAÇÃO. AF_01/2020</v>
          </cell>
          <cell r="C5040" t="str">
            <v>UN</v>
          </cell>
          <cell r="D5040">
            <v>29.68</v>
          </cell>
          <cell r="E5040">
            <v>3.72</v>
          </cell>
          <cell r="F5040">
            <v>25.96</v>
          </cell>
          <cell r="G5040">
            <v>0</v>
          </cell>
        </row>
        <row r="5041">
          <cell r="A5041" t="str">
            <v>86883</v>
          </cell>
          <cell r="B5041" t="str">
            <v>SIFÃO DO TIPO FLEXÍVEL EM PVC 1  X 1.1/2  - FORNECIMENTO E INSTALAÇÃO. AF_01/2020</v>
          </cell>
          <cell r="C5041" t="str">
            <v>UN</v>
          </cell>
          <cell r="D5041">
            <v>15.96</v>
          </cell>
          <cell r="E5041">
            <v>2.3199999999999998</v>
          </cell>
          <cell r="F5041">
            <v>13.64</v>
          </cell>
          <cell r="G5041">
            <v>0</v>
          </cell>
        </row>
        <row r="5042">
          <cell r="A5042" t="str">
            <v>86884</v>
          </cell>
          <cell r="B5042" t="str">
            <v>ENGATE FLEXÍVEL EM PLÁSTICO BRANCO, 1/2 X 30CM - FORNECIMENTO E INSTALAÇÃO. AF_01/2020</v>
          </cell>
          <cell r="C5042" t="str">
            <v>UN</v>
          </cell>
          <cell r="D5042">
            <v>13.11</v>
          </cell>
          <cell r="E5042">
            <v>4.2</v>
          </cell>
          <cell r="F5042">
            <v>8.91</v>
          </cell>
          <cell r="G5042">
            <v>0</v>
          </cell>
        </row>
        <row r="5043">
          <cell r="A5043" t="str">
            <v>86885</v>
          </cell>
          <cell r="B5043" t="str">
            <v>ENGATE FLEXÍVEL EM PLÁSTICO BRANCO, 1/2 X 40CM - FORNECIMENTO E INSTALAÇÃO. AF_01/2020</v>
          </cell>
          <cell r="C5043" t="str">
            <v>UN</v>
          </cell>
          <cell r="D5043">
            <v>15.16</v>
          </cell>
          <cell r="E5043">
            <v>4.2</v>
          </cell>
          <cell r="F5043">
            <v>10.96</v>
          </cell>
          <cell r="G5043">
            <v>0</v>
          </cell>
        </row>
        <row r="5044">
          <cell r="A5044" t="str">
            <v>86886</v>
          </cell>
          <cell r="B5044" t="str">
            <v>ENGATE FLEXÍVEL EM INOX, 1/2  X 30CM - FORNECIMENTO E INSTALAÇÃO. AF_01/2020</v>
          </cell>
          <cell r="C5044" t="str">
            <v>UN</v>
          </cell>
          <cell r="D5044">
            <v>83.67</v>
          </cell>
          <cell r="E5044">
            <v>4.1900000000000004</v>
          </cell>
          <cell r="F5044">
            <v>79.48</v>
          </cell>
          <cell r="G5044">
            <v>0</v>
          </cell>
        </row>
        <row r="5045">
          <cell r="A5045" t="str">
            <v>86887</v>
          </cell>
          <cell r="B5045" t="str">
            <v>ENGATE FLEXÍVEL EM INOX, 1/2  X 40CM - FORNECIMENTO E INSTALAÇÃO. AF_01/2020</v>
          </cell>
          <cell r="C5045" t="str">
            <v>UN</v>
          </cell>
          <cell r="D5045">
            <v>91.09</v>
          </cell>
          <cell r="E5045">
            <v>4.1900000000000004</v>
          </cell>
          <cell r="F5045">
            <v>86.9</v>
          </cell>
          <cell r="G5045">
            <v>0</v>
          </cell>
        </row>
        <row r="5046">
          <cell r="A5046" t="str">
            <v>86888</v>
          </cell>
          <cell r="B5046" t="str">
            <v>VASO SANITÁRIO SIFONADO COM CAIXA ACOPLADA LOUÇA BRANCA - FORNECIMENTO E INSTALAÇÃO. AF_01/2020</v>
          </cell>
          <cell r="C5046" t="str">
            <v>UN</v>
          </cell>
          <cell r="D5046">
            <v>481.69</v>
          </cell>
          <cell r="E5046">
            <v>24.53</v>
          </cell>
          <cell r="F5046">
            <v>457.16</v>
          </cell>
          <cell r="G5046">
            <v>0</v>
          </cell>
        </row>
        <row r="5047">
          <cell r="A5047" t="str">
            <v>86889</v>
          </cell>
          <cell r="B5047" t="str">
            <v>BANCADA DE GRANITO CINZA POLIDO, DE 1,50 X 0,60 M, PARA PIA DE COZINHA - FORNECIMENTO E INSTALAÇÃO. AF_01/2020</v>
          </cell>
          <cell r="C5047" t="str">
            <v>UN</v>
          </cell>
          <cell r="D5047">
            <v>694.14</v>
          </cell>
          <cell r="E5047">
            <v>45.7</v>
          </cell>
          <cell r="F5047">
            <v>648.44000000000005</v>
          </cell>
          <cell r="G5047">
            <v>0</v>
          </cell>
        </row>
        <row r="5048">
          <cell r="A5048" t="str">
            <v>86893</v>
          </cell>
          <cell r="B5048" t="str">
            <v>BANCADA DE MÁRMORE BRANCO POLIDO, DE 1,50 X 0,60 M, PARA PIA DE COZINHA - FORNECIMENTO E INSTALAÇÃO. AF_01/2020</v>
          </cell>
          <cell r="C5048" t="str">
            <v>UN</v>
          </cell>
          <cell r="D5048">
            <v>507.06</v>
          </cell>
          <cell r="E5048">
            <v>45.7</v>
          </cell>
          <cell r="F5048">
            <v>461.36</v>
          </cell>
          <cell r="G5048">
            <v>0</v>
          </cell>
        </row>
        <row r="5049">
          <cell r="A5049" t="str">
            <v>86894</v>
          </cell>
          <cell r="B5049" t="str">
            <v>BANCADA DE MÁRMORE SINTÉTICO, DE 120 X 60CM, COM CUBA INTEGRADA - FORNECIMENTO E INSTALAÇÃO. AF_01/2020</v>
          </cell>
          <cell r="C5049" t="str">
            <v>UN</v>
          </cell>
          <cell r="D5049">
            <v>346.71</v>
          </cell>
          <cell r="E5049">
            <v>28.73</v>
          </cell>
          <cell r="F5049">
            <v>317.98</v>
          </cell>
          <cell r="G5049">
            <v>0</v>
          </cell>
        </row>
        <row r="5050">
          <cell r="A5050" t="str">
            <v>86895</v>
          </cell>
          <cell r="B5050" t="str">
            <v>BANCADA DE GRANITO CINZA POLIDO, DE 0,50 X 0,60 M, PARA LAVATÓRIO - FORNECIMENTO E INSTALAÇÃO. AF_01/2020</v>
          </cell>
          <cell r="C5050" t="str">
            <v>UN</v>
          </cell>
          <cell r="D5050">
            <v>347.41</v>
          </cell>
          <cell r="E5050">
            <v>54.25</v>
          </cell>
          <cell r="F5050">
            <v>293.16000000000003</v>
          </cell>
          <cell r="G5050">
            <v>0</v>
          </cell>
        </row>
        <row r="5051">
          <cell r="A5051" t="str">
            <v>86899</v>
          </cell>
          <cell r="B5051" t="str">
            <v>BANCADA DE MÁRMORE BRANCO POLIDO, DE 0,50 X 0,60 M, PARA LAVATÓRIO - FORNECIMENTO E INSTALAÇÃO. AF_01/2020</v>
          </cell>
          <cell r="C5051" t="str">
            <v>UN</v>
          </cell>
          <cell r="D5051">
            <v>277.23</v>
          </cell>
          <cell r="E5051">
            <v>54.25</v>
          </cell>
          <cell r="F5051">
            <v>222.98</v>
          </cell>
          <cell r="G5051">
            <v>0</v>
          </cell>
        </row>
        <row r="5052">
          <cell r="A5052" t="str">
            <v>86900</v>
          </cell>
          <cell r="B5052" t="str">
            <v>CUBA DE EMBUTIR RETANGULAR DE AÇO INOXIDÁVEL, 46 X 30 X 12 CM - FORNECIMENTO E INSTALAÇÃO. AF_01/2020</v>
          </cell>
          <cell r="C5052" t="str">
            <v>UN</v>
          </cell>
          <cell r="D5052">
            <v>249.49</v>
          </cell>
          <cell r="E5052">
            <v>11.98</v>
          </cell>
          <cell r="F5052">
            <v>237.51</v>
          </cell>
          <cell r="G5052">
            <v>0</v>
          </cell>
        </row>
        <row r="5053">
          <cell r="A5053" t="str">
            <v>86901</v>
          </cell>
          <cell r="B5053" t="str">
            <v>CUBA DE EMBUTIR OVAL EM LOUÇA BRANCA, 35 X 50CM OU EQUIVALENTE - FORNECIMENTO E INSTALAÇÃO. AF_01/2020</v>
          </cell>
          <cell r="C5053" t="str">
            <v>UN</v>
          </cell>
          <cell r="D5053">
            <v>146.38999999999999</v>
          </cell>
          <cell r="E5053">
            <v>21.24</v>
          </cell>
          <cell r="F5053">
            <v>125.15</v>
          </cell>
          <cell r="G5053">
            <v>0</v>
          </cell>
        </row>
        <row r="5054">
          <cell r="A5054" t="str">
            <v>86902</v>
          </cell>
          <cell r="B5054" t="str">
            <v>LAVATÓRIO LOUÇA BRANCA COM COLUNA, *44 X 35,5* CM, PADRÃO POPULAR - FORNECIMENTO E INSTALAÇÃO. AF_01/2020</v>
          </cell>
          <cell r="C5054" t="str">
            <v>UN</v>
          </cell>
          <cell r="D5054">
            <v>310.22000000000003</v>
          </cell>
          <cell r="E5054">
            <v>26.89</v>
          </cell>
          <cell r="F5054">
            <v>283.33</v>
          </cell>
          <cell r="G5054">
            <v>0</v>
          </cell>
        </row>
        <row r="5055">
          <cell r="A5055" t="str">
            <v>86903</v>
          </cell>
          <cell r="B5055" t="str">
            <v>LAVATÓRIO LOUÇA BRANCA COM COLUNA, 45 X 55CM OU EQUIVALENTE, PADRÃO MÉDIO - FORNECIMENTO E INSTALAÇÃO. AF_01/2020</v>
          </cell>
          <cell r="C5055" t="str">
            <v>UN</v>
          </cell>
          <cell r="D5055">
            <v>351.18</v>
          </cell>
          <cell r="E5055">
            <v>43.46</v>
          </cell>
          <cell r="F5055">
            <v>307.72000000000003</v>
          </cell>
          <cell r="G5055">
            <v>0</v>
          </cell>
        </row>
        <row r="5056">
          <cell r="A5056" t="str">
            <v>86904</v>
          </cell>
          <cell r="B5056" t="str">
            <v>LAVATÓRIO LOUÇA BRANCA SUSPENSO, 29,5 X 39CM OU EQUIVALENTE, PADRÃO POPULAR - FORNECIMENTO E INSTALAÇÃO. AF_01/2020</v>
          </cell>
          <cell r="C5056" t="str">
            <v>UN</v>
          </cell>
          <cell r="D5056">
            <v>145.6</v>
          </cell>
          <cell r="E5056">
            <v>11.71</v>
          </cell>
          <cell r="F5056">
            <v>133.88999999999999</v>
          </cell>
          <cell r="G5056">
            <v>0</v>
          </cell>
        </row>
        <row r="5057">
          <cell r="A5057" t="str">
            <v>86905</v>
          </cell>
          <cell r="B5057" t="str">
            <v>APARELHO MISTURADOR DE MESA PARA LAVATÓRIO, PADRÃO MÉDIO - FORNECIMENTO E INSTALAÇÃO. AF_01/2020</v>
          </cell>
          <cell r="C5057" t="str">
            <v>UN</v>
          </cell>
          <cell r="D5057">
            <v>603.4</v>
          </cell>
          <cell r="E5057">
            <v>12.74</v>
          </cell>
          <cell r="F5057">
            <v>590.66</v>
          </cell>
          <cell r="G5057">
            <v>0</v>
          </cell>
        </row>
        <row r="5058">
          <cell r="A5058" t="str">
            <v>86906</v>
          </cell>
          <cell r="B5058" t="str">
            <v>TORNEIRA CROMADA DE MESA, 1/2 OU 3/4, PARA LAVATÓRIO, PADRÃO POPULAR - FORNECIMENTO E INSTALAÇÃO. AF_01/2020</v>
          </cell>
          <cell r="C5058" t="str">
            <v>UN</v>
          </cell>
          <cell r="D5058">
            <v>111.46</v>
          </cell>
          <cell r="E5058">
            <v>2.63</v>
          </cell>
          <cell r="F5058">
            <v>108.83</v>
          </cell>
          <cell r="G5058">
            <v>0</v>
          </cell>
        </row>
        <row r="5059">
          <cell r="A5059" t="str">
            <v>86908</v>
          </cell>
          <cell r="B5059" t="str">
            <v>APARELHO MISTURADOR DE MESA PARA PIA DE COZINHA, PADRÃO MÉDIO - FORNECIMENTO E INSTALAÇÃO. AF_01/2020</v>
          </cell>
          <cell r="C5059" t="str">
            <v>UN</v>
          </cell>
          <cell r="D5059">
            <v>727.44</v>
          </cell>
          <cell r="E5059">
            <v>6.23</v>
          </cell>
          <cell r="F5059">
            <v>721.21</v>
          </cell>
          <cell r="G5059">
            <v>0</v>
          </cell>
        </row>
        <row r="5060">
          <cell r="A5060" t="str">
            <v>86909</v>
          </cell>
          <cell r="B5060" t="str">
            <v>TORNEIRA CROMADA TUBO MÓVEL, DE MESA, 1/2 OU 3/4, PARA PIA DE COZINHA, PADRÃO ALTO - FORNECIMENTO E INSTALAÇÃO. AF_01/2020</v>
          </cell>
          <cell r="C5060" t="str">
            <v>UN</v>
          </cell>
          <cell r="D5060">
            <v>193.58</v>
          </cell>
          <cell r="E5060">
            <v>4.57</v>
          </cell>
          <cell r="F5060">
            <v>189.01</v>
          </cell>
          <cell r="G5060">
            <v>0</v>
          </cell>
        </row>
        <row r="5061">
          <cell r="A5061" t="str">
            <v>86910</v>
          </cell>
          <cell r="B5061" t="str">
            <v>TORNEIRA CROMADA TUBO MÓVEL, DE PAREDE, 1/2 OU 3/4, PARA PIA DE COZINHA, PADRÃO MÉDIO - FORNECIMENTO E INSTALAÇÃO. AF_01/2020</v>
          </cell>
          <cell r="C5061" t="str">
            <v>UN</v>
          </cell>
          <cell r="D5061">
            <v>191.28</v>
          </cell>
          <cell r="E5061">
            <v>3.19</v>
          </cell>
          <cell r="F5061">
            <v>188.09</v>
          </cell>
          <cell r="G5061">
            <v>0</v>
          </cell>
        </row>
        <row r="5062">
          <cell r="A5062" t="str">
            <v>86911</v>
          </cell>
          <cell r="B5062" t="str">
            <v>TORNEIRA CROMADA LONGA, DE PAREDE, 1/2 OU 3/4, PARA PIA DE COZINHA, PADRÃO POPULAR - FORNECIMENTO E INSTALAÇÃO. AF_01/2020</v>
          </cell>
          <cell r="C5062" t="str">
            <v>UN</v>
          </cell>
          <cell r="D5062">
            <v>130.38</v>
          </cell>
          <cell r="E5062">
            <v>3.19</v>
          </cell>
          <cell r="F5062">
            <v>127.19</v>
          </cell>
          <cell r="G5062">
            <v>0</v>
          </cell>
        </row>
        <row r="5063">
          <cell r="A5063" t="str">
            <v>86913</v>
          </cell>
          <cell r="B5063" t="str">
            <v>TORNEIRA CROMADA 1/2 OU 3/4 PARA TANQUE, PADRÃO POPULAR - FORNECIMENTO E INSTALAÇÃO. AF_01/2020</v>
          </cell>
          <cell r="C5063" t="str">
            <v>UN</v>
          </cell>
          <cell r="D5063">
            <v>80.47</v>
          </cell>
          <cell r="E5063">
            <v>4.1900000000000004</v>
          </cell>
          <cell r="F5063">
            <v>76.28</v>
          </cell>
          <cell r="G5063">
            <v>0</v>
          </cell>
        </row>
        <row r="5064">
          <cell r="A5064" t="str">
            <v>86914</v>
          </cell>
          <cell r="B5064" t="str">
            <v>TORNEIRA CROMADA 1/2 OU 3/4 PARA TANQUE, PADRÃO MÉDIO - FORNECIMENTO E INSTALAÇÃO. AF_01/2020</v>
          </cell>
          <cell r="C5064" t="str">
            <v>UN</v>
          </cell>
          <cell r="D5064">
            <v>146.08000000000001</v>
          </cell>
          <cell r="E5064">
            <v>4.1900000000000004</v>
          </cell>
          <cell r="F5064">
            <v>141.88999999999999</v>
          </cell>
          <cell r="G5064">
            <v>0</v>
          </cell>
        </row>
        <row r="5065">
          <cell r="A5065" t="str">
            <v>86915</v>
          </cell>
          <cell r="B5065" t="str">
            <v>TORNEIRA CROMADA DE MESA, 1/2 OU 3/4, PARA LAVATÓRIO, PADRÃO MÉDIO - FORNECIMENTO E INSTALAÇÃO. AF_01/2020</v>
          </cell>
          <cell r="C5065" t="str">
            <v>UN</v>
          </cell>
          <cell r="D5065">
            <v>214.68</v>
          </cell>
          <cell r="E5065">
            <v>2.63</v>
          </cell>
          <cell r="F5065">
            <v>212.05</v>
          </cell>
          <cell r="G5065">
            <v>0</v>
          </cell>
        </row>
        <row r="5066">
          <cell r="A5066" t="str">
            <v>86916</v>
          </cell>
          <cell r="B5066" t="str">
            <v>TORNEIRA PLÁSTICA 3/4 PARA TANQUE - FORNECIMENTO E INSTALAÇÃO. AF_01/2020</v>
          </cell>
          <cell r="C5066" t="str">
            <v>UN</v>
          </cell>
          <cell r="D5066">
            <v>30.13</v>
          </cell>
          <cell r="E5066">
            <v>4.1900000000000004</v>
          </cell>
          <cell r="F5066">
            <v>25.94</v>
          </cell>
          <cell r="G5066">
            <v>0</v>
          </cell>
        </row>
        <row r="5067">
          <cell r="A5067" t="str">
            <v>86919</v>
          </cell>
          <cell r="B5067" t="str">
            <v>TANQUE DE LOUÇA BRANCA COM COLUNA, 30L OU EQUIVALENTE, INCLUSO SIFÃO FLEXÍVEL EM PVC, VÁLVULA METÁLICA E TORNEIRA DE METAL CROMADO PADRÃO MÉDIO - FORNECIMENTO E INSTALAÇÃO. AF_01/2020</v>
          </cell>
          <cell r="C5067" t="str">
            <v>UN</v>
          </cell>
          <cell r="D5067">
            <v>986.74</v>
          </cell>
          <cell r="E5067">
            <v>62.51</v>
          </cell>
          <cell r="F5067">
            <v>924.23</v>
          </cell>
          <cell r="G5067">
            <v>0</v>
          </cell>
        </row>
        <row r="5068">
          <cell r="A5068" t="str">
            <v>86920</v>
          </cell>
          <cell r="B5068" t="str">
            <v>TANQUE DE LOUÇA BRANCA COM COLUNA, 30L OU EQUIVALENTE, INCLUSO SIFÃO FLEXÍVEL EM PVC, VÁLVULA PLÁSTICA E TORNEIRA DE METAL CROMADO PADRÃO POPULAR - FORNECIMENTO E INSTALAÇÃO. AF_01/2020</v>
          </cell>
          <cell r="C5068" t="str">
            <v>UN</v>
          </cell>
          <cell r="D5068">
            <v>819.4</v>
          </cell>
          <cell r="E5068">
            <v>61.12</v>
          </cell>
          <cell r="F5068">
            <v>758.28</v>
          </cell>
          <cell r="G5068">
            <v>0</v>
          </cell>
        </row>
        <row r="5069">
          <cell r="A5069" t="str">
            <v>86921</v>
          </cell>
          <cell r="B5069" t="str">
            <v>TANQUE DE LOUÇA BRANCA COM COLUNA, 30L OU EQUIVALENTE, INCLUSO SIFÃO FLEXÍVEL EM PVC, VÁLVULA PLÁSTICA E TORNEIRA DE PLÁSTICO - FORNECIMENTO E INSTALAÇÃO. AF_01/2020</v>
          </cell>
          <cell r="C5069" t="str">
            <v>UN</v>
          </cell>
          <cell r="D5069">
            <v>769.06</v>
          </cell>
          <cell r="E5069">
            <v>61.12</v>
          </cell>
          <cell r="F5069">
            <v>707.94</v>
          </cell>
          <cell r="G5069">
            <v>0</v>
          </cell>
        </row>
        <row r="5070">
          <cell r="A5070" t="str">
            <v>86922</v>
          </cell>
          <cell r="B5070" t="str">
            <v>TANQUE DE LOUÇA BRANCA SUSPENSO, 18L OU EQUIVALENTE, INCLUSO SIFÃO TIPO GARRAFA EM METAL CROMADO, VÁLVULA METÁLICA E TORNEIRA DE METAL CROMADO PADRÃO MÉDIO - FORNECIMENTO E INSTALAÇÃO. AF_01/2020</v>
          </cell>
          <cell r="C5070" t="str">
            <v>UN</v>
          </cell>
          <cell r="D5070">
            <v>1107.98</v>
          </cell>
          <cell r="E5070">
            <v>40.520000000000003</v>
          </cell>
          <cell r="F5070">
            <v>1067.46</v>
          </cell>
          <cell r="G5070">
            <v>0</v>
          </cell>
        </row>
        <row r="5071">
          <cell r="A5071" t="str">
            <v>86923</v>
          </cell>
          <cell r="B5071" t="str">
            <v>TANQUE DE LOUÇA BRANCA SUSPENSO, 18L OU EQUIVALENTE, INCLUSO SIFÃO TIPO GARRAFA EM PVC, VÁLVULA PLÁSTICA E TORNEIRA DE METAL CROMADO PADRÃO POPULAR - FORNECIMENTO E INSTALAÇÃO. AF_01/2020</v>
          </cell>
          <cell r="C5071" t="str">
            <v>UN</v>
          </cell>
          <cell r="D5071">
            <v>619.02</v>
          </cell>
          <cell r="E5071">
            <v>35.32</v>
          </cell>
          <cell r="F5071">
            <v>583.70000000000005</v>
          </cell>
          <cell r="G5071">
            <v>0</v>
          </cell>
        </row>
        <row r="5072">
          <cell r="A5072" t="str">
            <v>86924</v>
          </cell>
          <cell r="B5072" t="str">
            <v>TANQUE DE LOUÇA BRANCA SUSPENSO, 18L OU EQUIVALENTE, INCLUSO SIFÃO TIPO GARRAFA EM PVC, VÁLVULA PLÁSTICA E TORNEIRA DE PLÁSTICO - FORNECIMENTO E INSTALAÇÃO. AF_01/2020</v>
          </cell>
          <cell r="C5072" t="str">
            <v>UN</v>
          </cell>
          <cell r="D5072">
            <v>568.67999999999995</v>
          </cell>
          <cell r="E5072">
            <v>35.32</v>
          </cell>
          <cell r="F5072">
            <v>533.36</v>
          </cell>
          <cell r="G5072">
            <v>0</v>
          </cell>
        </row>
        <row r="5073">
          <cell r="A5073" t="str">
            <v>86925</v>
          </cell>
          <cell r="B5073" t="str">
            <v>TANQUE DE MÁRMORE SINTÉTICO COM COLUNA, 22L OU EQUIVALENTE, INCLUSO SIFÃO FLEXÍVEL EM PVC, VÁLVULA PLÁSTICA E TORNEIRA DE METAL CROMADO PADRÃO POPULAR - FORNECIMENTO E INSTALAÇÃO. AF_01/2020</v>
          </cell>
          <cell r="C5073" t="str">
            <v>UN</v>
          </cell>
          <cell r="D5073">
            <v>694.64</v>
          </cell>
          <cell r="E5073">
            <v>38.96</v>
          </cell>
          <cell r="F5073">
            <v>655.68</v>
          </cell>
          <cell r="G5073">
            <v>0</v>
          </cell>
        </row>
        <row r="5074">
          <cell r="A5074" t="str">
            <v>86926</v>
          </cell>
          <cell r="B5074" t="str">
            <v>TANQUE DE MÁRMORE SINTÉTICO COM COLUNA, 22L OU EQUIVALENTE, INCLUSO SIFÃO FLEXÍVEL EM PVC, VÁLVULA PLÁSTICA E TORNEIRA DE PLÁSTICO - FORNECIMENTO E INSTALAÇÃO. AF_01/2020</v>
          </cell>
          <cell r="C5074" t="str">
            <v>UN</v>
          </cell>
          <cell r="D5074">
            <v>644.29999999999995</v>
          </cell>
          <cell r="E5074">
            <v>38.96</v>
          </cell>
          <cell r="F5074">
            <v>605.34</v>
          </cell>
          <cell r="G5074">
            <v>0</v>
          </cell>
        </row>
        <row r="5075">
          <cell r="A5075" t="str">
            <v>86927</v>
          </cell>
          <cell r="B5075" t="str">
            <v>TANQUE DE MÁRMORE SINTÉTICO SUSPENSO, 22L OU EQUIVALENTE, INCLUSO SIFÃO TIPO GARRAFA EM PVC, VÁLVULA PLÁSTICA E TORNEIRA DE METAL CROMADO PADRÃO POPULAR - FORNEC. E INSTALAÇÃO. AF_01/2020</v>
          </cell>
          <cell r="C5075" t="str">
            <v>UN</v>
          </cell>
          <cell r="D5075">
            <v>455.54</v>
          </cell>
          <cell r="E5075">
            <v>32.35</v>
          </cell>
          <cell r="F5075">
            <v>423.19</v>
          </cell>
          <cell r="G5075">
            <v>0</v>
          </cell>
        </row>
        <row r="5076">
          <cell r="A5076" t="str">
            <v>86928</v>
          </cell>
          <cell r="B5076" t="str">
            <v>TANQUE DE MÁRMORE SINTÉTICO SUSPENSO, 22L OU EQUIVALENTE, INCLUSO SIFÃO TIPO GARRAFA EM PVC, VÁLVULA PLÁSTICA E TORNEIRA DE PLÁSTICO - FORNECIMENTO E INSTALAÇÃO. AF_01/2020</v>
          </cell>
          <cell r="C5076" t="str">
            <v>UN</v>
          </cell>
          <cell r="D5076">
            <v>405.2</v>
          </cell>
          <cell r="E5076">
            <v>32.36</v>
          </cell>
          <cell r="F5076">
            <v>372.84</v>
          </cell>
          <cell r="G5076">
            <v>0</v>
          </cell>
        </row>
        <row r="5077">
          <cell r="A5077" t="str">
            <v>86929</v>
          </cell>
          <cell r="B5077" t="str">
            <v>TANQUE DE MÁRMORE SINTÉTICO SUSPENSO, 22L OU EQUIVALENTE, INCLUSO SIFÃO FLEXÍVEL EM PVC, VÁLVULA PLÁSTICA E TORNEIRA DE METAL CROMADO PADRÃO POPULAR - FORNECIMENTO E INSTALAÇÃO. AF_01/2020</v>
          </cell>
          <cell r="C5077" t="str">
            <v>UN</v>
          </cell>
          <cell r="D5077">
            <v>441.82</v>
          </cell>
          <cell r="E5077">
            <v>30.94</v>
          </cell>
          <cell r="F5077">
            <v>410.88</v>
          </cell>
          <cell r="G5077">
            <v>0</v>
          </cell>
        </row>
        <row r="5078">
          <cell r="A5078" t="str">
            <v>86930</v>
          </cell>
          <cell r="B5078" t="str">
            <v>TANQUE DE MÁRMORE SINTÉTICO SUSPENSO, 22L OU EQUIVALENTE, INCLUSO SIFÃO FLEXÍVEL EM PVC, VÁLVULA PLÁSTICA E TORNEIRA DE PLÁSTICO - FORNECIMENTO E INSTALAÇÃO. AF_01/2020</v>
          </cell>
          <cell r="C5078" t="str">
            <v>UN</v>
          </cell>
          <cell r="D5078">
            <v>391.48</v>
          </cell>
          <cell r="E5078">
            <v>30.95</v>
          </cell>
          <cell r="F5078">
            <v>360.53</v>
          </cell>
          <cell r="G5078">
            <v>0</v>
          </cell>
        </row>
        <row r="5079">
          <cell r="A5079" t="str">
            <v>86931</v>
          </cell>
          <cell r="B5079" t="str">
            <v>VASO SANITÁRIO SIFONADO COM CAIXA ACOPLADA LOUÇA BRANCA, INCLUSO ENGATE FLEXÍVEL EM PLÁSTICO BRANCO, 1/2  X 40CM - FORNECIMENTO E INSTALAÇÃO. AF_01/2020</v>
          </cell>
          <cell r="C5079" t="str">
            <v>UN</v>
          </cell>
          <cell r="D5079">
            <v>496.85</v>
          </cell>
          <cell r="E5079">
            <v>28.72</v>
          </cell>
          <cell r="F5079">
            <v>468.13</v>
          </cell>
          <cell r="G5079">
            <v>0</v>
          </cell>
        </row>
        <row r="5080">
          <cell r="A5080" t="str">
            <v>86932</v>
          </cell>
          <cell r="B5080" t="str">
            <v>VASO SANITÁRIO SIFONADO COM CAIXA ACOPLADA LOUÇA BRANCA - PADRÃO MÉDIO, INCLUSO ENGATE FLEXÍVEL EM METAL CROMADO, 1/2  X 40CM - FORNECIMENTO E INSTALAÇÃO. AF_01/2020</v>
          </cell>
          <cell r="C5080" t="str">
            <v>UN</v>
          </cell>
          <cell r="D5080">
            <v>572.78</v>
          </cell>
          <cell r="E5080">
            <v>28.72</v>
          </cell>
          <cell r="F5080">
            <v>544.05999999999995</v>
          </cell>
          <cell r="G5080">
            <v>0</v>
          </cell>
        </row>
        <row r="5081">
          <cell r="A5081" t="str">
            <v>86933</v>
          </cell>
          <cell r="B5081" t="str">
            <v>BANCADA DE MÁRMORE SINTÉTICO 120 X 60CM, COM CUBA INTEGRADA, INCLUSO SIFÃO TIPO GARRAFA EM PVC, VÁLVULA EM PLÁSTICO CROMADO TIPO AMERICANA E TORNEIRA CROMADA LONGA, DE PAREDE, PADRÃO POPULAR - FORNECIMENTO E INSTALAÇÃO. AF_01/2020</v>
          </cell>
          <cell r="C5081" t="str">
            <v>UN</v>
          </cell>
          <cell r="D5081">
            <v>542.32000000000005</v>
          </cell>
          <cell r="E5081">
            <v>39.04</v>
          </cell>
          <cell r="F5081">
            <v>503.28</v>
          </cell>
          <cell r="G5081">
            <v>0</v>
          </cell>
        </row>
        <row r="5082">
          <cell r="A5082" t="str">
            <v>86934</v>
          </cell>
          <cell r="B5082" t="str">
            <v>BANCADA DE MÁRMORE SINTÉTICO 120 X 60CM, COM CUBA INTEGRADA, INCLUSO SIFÃO TIPO FLEXÍVEL EM PVC, VÁLVULA EM PLÁSTICO CROMADO TIPO AMERICANA E TORNEIRA CROMADA LONGA, DE PAREDE, PADRÃO POPULAR - FORNECIMENTO E INSTALAÇÃO. AF_01/2020</v>
          </cell>
          <cell r="C5082" t="str">
            <v>UN</v>
          </cell>
          <cell r="D5082">
            <v>528.6</v>
          </cell>
          <cell r="E5082">
            <v>37.630000000000003</v>
          </cell>
          <cell r="F5082">
            <v>490.97</v>
          </cell>
          <cell r="G5082">
            <v>0</v>
          </cell>
        </row>
        <row r="5083">
          <cell r="A5083" t="str">
            <v>86935</v>
          </cell>
          <cell r="B5083" t="str">
            <v>CUBA DE EMBUTIR DE AÇO INOXIDÁVEL MÉDIA, INCLUSO VÁLVULA TIPO AMERICANA EM METAL CROMADO E SIFÃO FLEXÍVEL EM PVC - FORNECIMENTO E INSTALAÇÃO. AF_01/2020</v>
          </cell>
          <cell r="C5083" t="str">
            <v>UN</v>
          </cell>
          <cell r="D5083">
            <v>388.33</v>
          </cell>
          <cell r="E5083">
            <v>19.07</v>
          </cell>
          <cell r="F5083">
            <v>369.26</v>
          </cell>
          <cell r="G5083">
            <v>0</v>
          </cell>
        </row>
        <row r="5084">
          <cell r="A5084" t="str">
            <v>86936</v>
          </cell>
          <cell r="B5084" t="str">
            <v>CUBA DE EMBUTIR DE AÇO INOXIDÁVEL MÉDIA, INCLUSO VÁLVULA TIPO AMERICANA E SIFÃO TIPO GARRAFA EM METAL CROMADO - FORNECIMENTO E INSTALAÇÃO. AF_01/2020</v>
          </cell>
          <cell r="C5084" t="str">
            <v>UN</v>
          </cell>
          <cell r="D5084">
            <v>723.67</v>
          </cell>
          <cell r="E5084">
            <v>24.28</v>
          </cell>
          <cell r="F5084">
            <v>699.39</v>
          </cell>
          <cell r="G5084">
            <v>0</v>
          </cell>
        </row>
        <row r="5085">
          <cell r="A5085" t="str">
            <v>86937</v>
          </cell>
          <cell r="B5085" t="str">
            <v>CUBA DE EMBUTIR OVAL EM LOUÇA BRANCA, 35 X 50CM OU EQUIVALENTE, INCLUSO VÁLVULA EM METAL CROMADO E SIFÃO FLEXÍVEL EM PVC - FORNECIMENTO E INSTALAÇÃO. AF_01/2020</v>
          </cell>
          <cell r="C5085" t="str">
            <v>UN</v>
          </cell>
          <cell r="D5085">
            <v>276.02</v>
          </cell>
          <cell r="E5085">
            <v>28.35</v>
          </cell>
          <cell r="F5085">
            <v>247.67</v>
          </cell>
          <cell r="G5085">
            <v>0</v>
          </cell>
        </row>
        <row r="5086">
          <cell r="A5086" t="str">
            <v>86938</v>
          </cell>
          <cell r="B5086" t="str">
            <v>CUBA DE EMBUTIR OVAL EM LOUÇA BRANCA, 35 X 50CM OU EQUIVALENTE, INCLUSO VÁLVULA E SIFÃO TIPO GARRAFA EM METAL CROMADO - FORNECIMENTO E INSTALAÇÃO. AF_01/2020</v>
          </cell>
          <cell r="C5086" t="str">
            <v>UN</v>
          </cell>
          <cell r="D5086">
            <v>611.36</v>
          </cell>
          <cell r="E5086">
            <v>33.549999999999997</v>
          </cell>
          <cell r="F5086">
            <v>577.80999999999995</v>
          </cell>
          <cell r="G5086">
            <v>0</v>
          </cell>
        </row>
        <row r="5087">
          <cell r="A5087" t="str">
            <v>86939</v>
          </cell>
          <cell r="B5087" t="str">
            <v>LAVATÓRIO LOUÇA BRANCA COM COLUNA, *44 X 35,5* CM, PADRÃO POPULAR, INCLUSO SIFÃO FLEXÍVEL EM PVC, VÁLVULA E ENGATE FLEXÍVEL 30CM EM PLÁSTICO E COM TORNEIRA CROMADA PADRÃO POPULAR - FORNECIMENTO E INSTALAÇÃO. AF_01/2020</v>
          </cell>
          <cell r="C5087" t="str">
            <v>UN</v>
          </cell>
          <cell r="D5087">
            <v>462.69</v>
          </cell>
          <cell r="E5087">
            <v>39.42</v>
          </cell>
          <cell r="F5087">
            <v>423.27</v>
          </cell>
          <cell r="G5087">
            <v>0</v>
          </cell>
        </row>
        <row r="5088">
          <cell r="A5088" t="str">
            <v>86940</v>
          </cell>
          <cell r="B5088" t="str">
            <v>LAVATÓRIO LOUÇA BRANCA COM COLUNA, 45 X 55CM OU EQUIVALENTE, PADRÃO MÉDIO, INCLUSO SIFÃO TIPO GARRAFA, VÁLVULA E ENGATE FLEXÍVEL DE 40CM EM METAL CROMADO, COM APARELHO MISTURADOR PADRÃO MÉDIO - FORNECIMENTO E INSTALAÇÃO. AF_01/2020</v>
          </cell>
          <cell r="C5088" t="str">
            <v>UN</v>
          </cell>
          <cell r="D5088">
            <v>1601.73</v>
          </cell>
          <cell r="E5088">
            <v>76.89</v>
          </cell>
          <cell r="F5088">
            <v>1524.84</v>
          </cell>
          <cell r="G5088">
            <v>0</v>
          </cell>
        </row>
        <row r="5089">
          <cell r="A5089" t="str">
            <v>86941</v>
          </cell>
          <cell r="B5089" t="str">
            <v>LAVATÓRIO LOUÇA BRANCA COM COLUNA, 45 X 55CM OU EQUIVALENTE, PADRÃO MÉDIO, INCLUSO SIFÃO TIPO GARRAFA, VÁLVULA E ENGATE FLEXÍVEL DE 40CM EM METAL CROMADO, COM TORNEIRA CROMADA DE MESA, PADRÃO MÉDIO - FORNECIMENTO E INSTALAÇÃO. AF_01/2020</v>
          </cell>
          <cell r="C5089" t="str">
            <v>UN</v>
          </cell>
          <cell r="D5089">
            <v>1121.92</v>
          </cell>
          <cell r="E5089">
            <v>62.59</v>
          </cell>
          <cell r="F5089">
            <v>1059.33</v>
          </cell>
          <cell r="G5089">
            <v>0</v>
          </cell>
        </row>
        <row r="5090">
          <cell r="A5090" t="str">
            <v>86942</v>
          </cell>
          <cell r="B5090" t="str">
            <v>LAVATÓRIO LOUÇA BRANCA SUSPENSO, 29,5 X 39CM OU EQUIVALENTE, PADRÃO POPULAR, INCLUSO SIFÃO TIPO GARRAFA EM PVC, VÁLVULA E ENGATE FLEXÍVEL 30CM EM PLÁSTICO E TORNEIRA CROMADA DE MESA, PADRÃO POPULAR - FORNECIMENTO E INSTALAÇÃO. AF_01/2020</v>
          </cell>
          <cell r="C5090" t="str">
            <v>UN</v>
          </cell>
          <cell r="D5090">
            <v>311.79000000000002</v>
          </cell>
          <cell r="E5090">
            <v>25.65</v>
          </cell>
          <cell r="F5090">
            <v>286.14</v>
          </cell>
          <cell r="G5090">
            <v>0</v>
          </cell>
        </row>
        <row r="5091">
          <cell r="A5091" t="str">
            <v>86943</v>
          </cell>
          <cell r="B5091" t="str">
            <v>LAVATÓRIO LOUÇA BRANCA SUSPENSO, 29,5 X 39CM OU EQUIVALENTE, PADRÃO POPULAR, INCLUSO SIFÃO FLEXÍVEL EM PVC, VÁLVULA E ENGATE FLEXÍVEL 30CM EM PLÁSTICO E TORNEIRA CROMADA DE MESA, PADRÃO POPULAR - FORNECIMENTO E INSTALAÇÃO. AF_01/2020</v>
          </cell>
          <cell r="C5091" t="str">
            <v>UN</v>
          </cell>
          <cell r="D5091">
            <v>298.07</v>
          </cell>
          <cell r="E5091">
            <v>24.24</v>
          </cell>
          <cell r="F5091">
            <v>273.83</v>
          </cell>
          <cell r="G5091">
            <v>0</v>
          </cell>
        </row>
        <row r="5092">
          <cell r="A5092" t="str">
            <v>86947</v>
          </cell>
          <cell r="B5092" t="str">
            <v>BANCADA MÁRMORE BRANCO, 50 X 60 CM, INCLUSO CUBA DE EMBUTIR OVAL EM LOUÇA BRANCA 35 X 50 CM, VÁLVULA, SIFÃO TIPO GARRAFA E ENGATE FLEXÍVEL 40 CM EM METAL CROMADO E APARELHO MISTURADOR DE MESA, PADRÃO MÉDIO - FORNEC. E INSTALAÇÃO. AF_01/2020</v>
          </cell>
          <cell r="C5092" t="str">
            <v>UN</v>
          </cell>
          <cell r="D5092">
            <v>1674.17</v>
          </cell>
          <cell r="E5092">
            <v>108.93</v>
          </cell>
          <cell r="F5092">
            <v>1565.24</v>
          </cell>
          <cell r="G5092">
            <v>0</v>
          </cell>
        </row>
        <row r="5093">
          <cell r="A5093" t="str">
            <v>93396</v>
          </cell>
          <cell r="B5093" t="str">
            <v>BANCADA GRANITO CINZA,  50 X 60 CM, INCL. CUBA DE EMBUTIR OVAL LOUÇA BRANCA 35 X 50 CM, VÁLVULA METAL CROMADO, SIFÃO FLEXÍVEL PVC, ENGATE 30 CM FLEXÍVEL PLÁSTICO E TORNEIRA CROMADA DE MESA, PADRÃO POPULAR - FORNEC. E INSTALAÇÃO. AF_01/2020</v>
          </cell>
          <cell r="C5093" t="str">
            <v>UN</v>
          </cell>
          <cell r="D5093">
            <v>748</v>
          </cell>
          <cell r="E5093">
            <v>89.44</v>
          </cell>
          <cell r="F5093">
            <v>658.56</v>
          </cell>
          <cell r="G5093">
            <v>0</v>
          </cell>
        </row>
        <row r="5094">
          <cell r="A5094" t="str">
            <v>93441</v>
          </cell>
          <cell r="B5094" t="str">
            <v>BANCADA GRANITO CINZA  150 X 60 CM, COM CUBA DE EMBUTIR DE AÇO, VÁLVULA AMERICANA EM METAL, SIFÃO FLEXÍVEL EM PVC, ENGATE FLEXÍVEL 30 CM, TORNEIRA CROMADA LONGA, DE PAREDE, 1/2 OU 3/4, P/ COZINHA, PADRÃO POPULAR - FORNEC. E INSTALAÇÃO. AF_01/2020</v>
          </cell>
          <cell r="C5094" t="str">
            <v>UN</v>
          </cell>
          <cell r="D5094">
            <v>1225.96</v>
          </cell>
          <cell r="E5094">
            <v>72.17</v>
          </cell>
          <cell r="F5094">
            <v>1153.79</v>
          </cell>
          <cell r="G5094">
            <v>0</v>
          </cell>
        </row>
        <row r="5095">
          <cell r="A5095" t="str">
            <v>93442</v>
          </cell>
          <cell r="B5095" t="str">
            <v>BANCADA MÁRMORE BRANCO 150 X 60 CM, COM CUBA DE EMBUTIR DE AÇO, VÁLVULA AMERICANA E SIFÃO TIPO GARRAFA EM METAL , ENGATE FLEXÍVEL 30 CM, TORNEIRA CROMADA, DE MESA, 1/2 OU 3/4, PARA PIA COZINHA, PADRÃO ALTO - FORNEC. E INSTALAÇÃO. AF_01/2020</v>
          </cell>
          <cell r="C5095" t="str">
            <v>UN</v>
          </cell>
          <cell r="D5095">
            <v>1437.42</v>
          </cell>
          <cell r="E5095">
            <v>78.760000000000005</v>
          </cell>
          <cell r="F5095">
            <v>1358.66</v>
          </cell>
          <cell r="G5095">
            <v>0</v>
          </cell>
        </row>
        <row r="5096">
          <cell r="A5096" t="str">
            <v>95469</v>
          </cell>
          <cell r="B5096" t="str">
            <v>VASO SANITARIO SIFONADO CONVENCIONAL COM  LOUÇA BRANCA - FORNECIMENTO E INSTALAÇÃO. AF_01/2020</v>
          </cell>
          <cell r="C5096" t="str">
            <v>UN</v>
          </cell>
          <cell r="D5096">
            <v>293.93</v>
          </cell>
          <cell r="E5096">
            <v>16.75</v>
          </cell>
          <cell r="F5096">
            <v>277.18</v>
          </cell>
          <cell r="G5096">
            <v>0</v>
          </cell>
        </row>
        <row r="5097">
          <cell r="A5097" t="str">
            <v>95470</v>
          </cell>
          <cell r="B5097" t="str">
            <v>VASO SANITARIO SIFONADO CONVENCIONAL COM LOUÇA BRANCA, INCLUSO CONJUNTO DE LIGAÇÃO PARA BACIA SANITÁRIA AJUSTÁVEL - FORNECIMENTO E INSTALAÇÃO. AF_10/2016</v>
          </cell>
          <cell r="C5097" t="str">
            <v>UN</v>
          </cell>
          <cell r="D5097">
            <v>303.25</v>
          </cell>
          <cell r="E5097">
            <v>16.75</v>
          </cell>
          <cell r="F5097">
            <v>286.5</v>
          </cell>
          <cell r="G5097">
            <v>0</v>
          </cell>
        </row>
        <row r="5098">
          <cell r="A5098" t="str">
            <v>95471</v>
          </cell>
          <cell r="B5098" t="str">
            <v>VASO SANITARIO SIFONADO CONVENCIONAL PARA PCD SEM FURO FRONTAL COM  LOUÇA BRANCA SEM ASSENTO -  FORNECIMENTO E INSTALAÇÃO. AF_01/2020</v>
          </cell>
          <cell r="C5098" t="str">
            <v>UN</v>
          </cell>
          <cell r="D5098">
            <v>756.17</v>
          </cell>
          <cell r="E5098">
            <v>34.869999999999997</v>
          </cell>
          <cell r="F5098">
            <v>721.3</v>
          </cell>
          <cell r="G5098">
            <v>0</v>
          </cell>
        </row>
        <row r="5099">
          <cell r="A5099" t="str">
            <v>95472</v>
          </cell>
          <cell r="B5099" t="str">
            <v>VASO SANITARIO SIFONADO CONVENCIONAL PARA PCD SEM FURO FRONTAL COM LOUÇA BRANCA SEM ASSENTO, INCLUSO CONJUNTO DE LIGAÇÃO PARA BACIA SANITÁRIA AJUSTÁVEL - FORNECIMENTO E INSTALAÇÃO. AF_01/2020</v>
          </cell>
          <cell r="C5099" t="str">
            <v>UN</v>
          </cell>
          <cell r="D5099">
            <v>765.49</v>
          </cell>
          <cell r="E5099">
            <v>34.869999999999997</v>
          </cell>
          <cell r="F5099">
            <v>730.62</v>
          </cell>
          <cell r="G5099">
            <v>0</v>
          </cell>
        </row>
        <row r="5100">
          <cell r="A5100" t="str">
            <v>95542</v>
          </cell>
          <cell r="B5100" t="str">
            <v>PORTA TOALHA ROSTO EM METAL CROMADO, TIPO ARGOLA, INCLUSO FIXAÇÃO. AF_01/2020</v>
          </cell>
          <cell r="C5100" t="str">
            <v>UN</v>
          </cell>
          <cell r="D5100">
            <v>65.56</v>
          </cell>
          <cell r="E5100">
            <v>8.6999999999999993</v>
          </cell>
          <cell r="F5100">
            <v>56.86</v>
          </cell>
          <cell r="G5100">
            <v>0</v>
          </cell>
        </row>
        <row r="5101">
          <cell r="A5101" t="str">
            <v>95543</v>
          </cell>
          <cell r="B5101" t="str">
            <v>PORTA TOALHA BANHO EM METAL CROMADO, TIPO BARRA, INCLUSO FIXAÇÃO. AF_01/2020</v>
          </cell>
          <cell r="C5101" t="str">
            <v>UN</v>
          </cell>
          <cell r="D5101">
            <v>106.85</v>
          </cell>
          <cell r="E5101">
            <v>17.41</v>
          </cell>
          <cell r="F5101">
            <v>89.44</v>
          </cell>
          <cell r="G5101">
            <v>0</v>
          </cell>
        </row>
        <row r="5102">
          <cell r="A5102" t="str">
            <v>95544</v>
          </cell>
          <cell r="B5102" t="str">
            <v>PAPELEIRA DE PAREDE EM METAL CROMADO SEM TAMPA, INCLUSO FIXAÇÃO. AF_01/2020</v>
          </cell>
          <cell r="C5102" t="str">
            <v>UN</v>
          </cell>
          <cell r="D5102">
            <v>82.49</v>
          </cell>
          <cell r="E5102">
            <v>8.6999999999999993</v>
          </cell>
          <cell r="F5102">
            <v>73.790000000000006</v>
          </cell>
          <cell r="G5102">
            <v>0</v>
          </cell>
        </row>
        <row r="5103">
          <cell r="A5103" t="str">
            <v>95545</v>
          </cell>
          <cell r="B5103" t="str">
            <v>SABONETEIRA DE PAREDE EM METAL CROMADO, INCLUSO FIXAÇÃO. AF_01/2020</v>
          </cell>
          <cell r="C5103" t="str">
            <v>UN</v>
          </cell>
          <cell r="D5103">
            <v>80.680000000000007</v>
          </cell>
          <cell r="E5103">
            <v>8.6999999999999993</v>
          </cell>
          <cell r="F5103">
            <v>71.98</v>
          </cell>
          <cell r="G5103">
            <v>0</v>
          </cell>
        </row>
        <row r="5104">
          <cell r="A5104" t="str">
            <v>95546</v>
          </cell>
          <cell r="B5104" t="str">
            <v>KIT DE ACESSORIOS PARA BANHEIRO EM METAL CROMADO, 5 PECAS, INCLUSO FIXAÇÃO. AF_01/2020</v>
          </cell>
          <cell r="C5104" t="str">
            <v>UN</v>
          </cell>
          <cell r="D5104">
            <v>248.96</v>
          </cell>
          <cell r="E5104">
            <v>52.3</v>
          </cell>
          <cell r="F5104">
            <v>196.66</v>
          </cell>
          <cell r="G5104">
            <v>0</v>
          </cell>
        </row>
        <row r="5105">
          <cell r="A5105" t="str">
            <v>95547</v>
          </cell>
          <cell r="B5105" t="str">
            <v>SABONETEIRA PLASTICA TIPO DISPENSER PARA SABONETE LIQUIDO COM RESERVATORIO 800 A 1500 ML, INCLUSO FIXAÇÃO. AF_01/2020</v>
          </cell>
          <cell r="C5105" t="str">
            <v>UN</v>
          </cell>
          <cell r="D5105">
            <v>47.28</v>
          </cell>
          <cell r="E5105">
            <v>8.7100000000000009</v>
          </cell>
          <cell r="F5105">
            <v>38.57</v>
          </cell>
          <cell r="G5105">
            <v>0</v>
          </cell>
        </row>
        <row r="5106">
          <cell r="A5106" t="str">
            <v>100848</v>
          </cell>
          <cell r="B5106" t="str">
            <v>VASO SANITÁRIO INFANTIL LOUÇA BRANCA - FORNECIMENTO E INSTALACAO. AF_01/2020</v>
          </cell>
          <cell r="C5106" t="str">
            <v>UN</v>
          </cell>
          <cell r="D5106">
            <v>543.1</v>
          </cell>
          <cell r="E5106">
            <v>16.75</v>
          </cell>
          <cell r="F5106">
            <v>526.35</v>
          </cell>
          <cell r="G5106">
            <v>0</v>
          </cell>
        </row>
        <row r="5107">
          <cell r="A5107" t="str">
            <v>100849</v>
          </cell>
          <cell r="B5107" t="str">
            <v>ASSENTO SANITÁRIO CONVENCIONAL - FORNECIMENTO E INSTALACAO. AF_01/2020</v>
          </cell>
          <cell r="C5107" t="str">
            <v>UN</v>
          </cell>
          <cell r="D5107">
            <v>41.56</v>
          </cell>
          <cell r="E5107">
            <v>4.22</v>
          </cell>
          <cell r="F5107">
            <v>37.340000000000003</v>
          </cell>
          <cell r="G5107">
            <v>0</v>
          </cell>
        </row>
        <row r="5108">
          <cell r="A5108" t="str">
            <v>100851</v>
          </cell>
          <cell r="B5108" t="str">
            <v>ASSENTO SANITÁRIO INFANTIL - FORNECIMENTO E INSTALACAO. AF_01/2020</v>
          </cell>
          <cell r="C5108" t="str">
            <v>UN</v>
          </cell>
          <cell r="D5108">
            <v>82.54</v>
          </cell>
          <cell r="E5108">
            <v>4.22</v>
          </cell>
          <cell r="F5108">
            <v>78.319999999999993</v>
          </cell>
          <cell r="G5108">
            <v>0</v>
          </cell>
        </row>
        <row r="5109">
          <cell r="A5109" t="str">
            <v>100852</v>
          </cell>
          <cell r="B5109" t="str">
            <v>CUBA DE EMBUTIR RETANGULAR DE AÇO INOXIDÁVEL, 56 X 33 X 12 CM - FORNECIMENTO E INSTALAÇÃO. AF_01/2020</v>
          </cell>
          <cell r="C5109" t="str">
            <v>UN</v>
          </cell>
          <cell r="D5109">
            <v>273.58</v>
          </cell>
          <cell r="E5109">
            <v>11.98</v>
          </cell>
          <cell r="F5109">
            <v>261.60000000000002</v>
          </cell>
          <cell r="G5109">
            <v>0</v>
          </cell>
        </row>
        <row r="5110">
          <cell r="A5110" t="str">
            <v>100853</v>
          </cell>
          <cell r="B5110" t="str">
            <v>TORNEIRA CROMADA DE MESA PARA LAVATORIO, TIPO MONOCOMANDO. AF_01/2020</v>
          </cell>
          <cell r="C5110" t="str">
            <v>UN</v>
          </cell>
          <cell r="D5110">
            <v>511.78</v>
          </cell>
          <cell r="E5110">
            <v>12.74</v>
          </cell>
          <cell r="F5110">
            <v>499.04</v>
          </cell>
          <cell r="G5110">
            <v>0</v>
          </cell>
        </row>
        <row r="5111">
          <cell r="A5111" t="str">
            <v>100854</v>
          </cell>
          <cell r="B5111" t="str">
            <v>TORNEIRA CROMADA DE MESA PARA LAVATÓRIO COM SENSOR DE PRESENCA. AF_01/2020</v>
          </cell>
          <cell r="C5111" t="str">
            <v>UN</v>
          </cell>
          <cell r="D5111">
            <v>2694.02</v>
          </cell>
          <cell r="E5111">
            <v>17.77</v>
          </cell>
          <cell r="F5111">
            <v>2676.25</v>
          </cell>
          <cell r="G5111">
            <v>0</v>
          </cell>
        </row>
        <row r="5112">
          <cell r="A5112" t="str">
            <v>100856</v>
          </cell>
          <cell r="B5112" t="str">
            <v>MANOPLA E CANOPLA CROMADA  FORNECIMENTO E INSTALAÇÃO. AF_01/2020</v>
          </cell>
          <cell r="C5112" t="str">
            <v>UN</v>
          </cell>
          <cell r="D5112">
            <v>55.86</v>
          </cell>
          <cell r="E5112">
            <v>2.63</v>
          </cell>
          <cell r="F5112">
            <v>53.23</v>
          </cell>
          <cell r="G5112">
            <v>0</v>
          </cell>
        </row>
        <row r="5113">
          <cell r="A5113" t="str">
            <v>100857</v>
          </cell>
          <cell r="B5113" t="str">
            <v>ACABAMENTO MONOCOMANDO PARA CHUVEIRO  FORNECIMENTO E INSTALAÇÃO. AF_01/2020</v>
          </cell>
          <cell r="C5113" t="str">
            <v>UN</v>
          </cell>
          <cell r="D5113">
            <v>787.24</v>
          </cell>
          <cell r="E5113">
            <v>9.48</v>
          </cell>
          <cell r="F5113">
            <v>777.76</v>
          </cell>
          <cell r="G5113">
            <v>0</v>
          </cell>
        </row>
        <row r="5114">
          <cell r="A5114" t="str">
            <v>100858</v>
          </cell>
          <cell r="B5114" t="str">
            <v>MICTÓRIO SIFONADO LOUÇA BRANCA  PADRÃO MÉDIO  FORNECIMENTO E INSTALAÇÃO. AF_01/2020</v>
          </cell>
          <cell r="C5114" t="str">
            <v>UN</v>
          </cell>
          <cell r="D5114">
            <v>694.44</v>
          </cell>
          <cell r="E5114">
            <v>27.8</v>
          </cell>
          <cell r="F5114">
            <v>666.64</v>
          </cell>
          <cell r="G5114">
            <v>0</v>
          </cell>
        </row>
        <row r="5115">
          <cell r="A5115" t="str">
            <v>100859</v>
          </cell>
          <cell r="B5115" t="str">
            <v>MICTÓRIO SIFONADO LOUÇA BRANCA PARA ENTRADA DE ÁGUA EMBUTIDA  PADRÃO ALTO  FORNECIMENTO E INSTALAÇÃO. AF_01/2020</v>
          </cell>
          <cell r="C5115" t="str">
            <v>UN</v>
          </cell>
          <cell r="D5115">
            <v>997.37</v>
          </cell>
          <cell r="E5115">
            <v>58.31</v>
          </cell>
          <cell r="F5115">
            <v>939.06</v>
          </cell>
          <cell r="G5115">
            <v>0</v>
          </cell>
        </row>
        <row r="5116">
          <cell r="A5116" t="str">
            <v>100860</v>
          </cell>
          <cell r="B5116" t="str">
            <v>CHUVEIRO ELÉTRICO COMUM CORPO PLÁSTICO, TIPO DUCHA  FORNECIMENTO E INSTALAÇÃO. AF_01/2020</v>
          </cell>
          <cell r="C5116" t="str">
            <v>UN</v>
          </cell>
          <cell r="D5116">
            <v>89.81</v>
          </cell>
          <cell r="E5116">
            <v>12.29</v>
          </cell>
          <cell r="F5116">
            <v>77.52</v>
          </cell>
          <cell r="G5116">
            <v>0</v>
          </cell>
        </row>
        <row r="5117">
          <cell r="A5117" t="str">
            <v>100861</v>
          </cell>
          <cell r="B5117" t="str">
            <v>SUPORTE MÃO FRANCESA EM AÇO, ABAS IGUAIS 30 CM, CAPACIDADE MINIMA 60 KG, BRANCO - FORNECIMENTO E INSTALAÇÃO. AF_01/2020</v>
          </cell>
          <cell r="C5117" t="str">
            <v>UN</v>
          </cell>
          <cell r="D5117">
            <v>43.48</v>
          </cell>
          <cell r="E5117">
            <v>13.08</v>
          </cell>
          <cell r="F5117">
            <v>30.4</v>
          </cell>
          <cell r="G5117">
            <v>0</v>
          </cell>
        </row>
        <row r="5118">
          <cell r="A5118" t="str">
            <v>100862</v>
          </cell>
          <cell r="B5118" t="str">
            <v>SUPORTE MÃO FRANCESA EM ACO, ABAS IGUAIS 40 CM, CAPACIDADE MINIMA 70 KG, BRANCO - FORNECIMENTO E INSTALAÇÃO. AF_01/2020</v>
          </cell>
          <cell r="C5118" t="str">
            <v>UN</v>
          </cell>
          <cell r="D5118">
            <v>48.44</v>
          </cell>
          <cell r="E5118">
            <v>13.08</v>
          </cell>
          <cell r="F5118">
            <v>35.36</v>
          </cell>
          <cell r="G5118">
            <v>0</v>
          </cell>
        </row>
        <row r="5119">
          <cell r="A5119" t="str">
            <v>100863</v>
          </cell>
          <cell r="B5119" t="str">
            <v>BARRA DE APOIO EM "L", EM ACO INOX POLIDO 70 X 70 CM, FIXADA NA PAREDE - FORNECIMENTO E INSTALACAO. AF_01/2020</v>
          </cell>
          <cell r="C5119" t="str">
            <v>UN</v>
          </cell>
          <cell r="D5119">
            <v>773</v>
          </cell>
          <cell r="E5119">
            <v>39.22</v>
          </cell>
          <cell r="F5119">
            <v>733.78</v>
          </cell>
          <cell r="G5119">
            <v>0</v>
          </cell>
        </row>
        <row r="5120">
          <cell r="A5120" t="str">
            <v>100864</v>
          </cell>
          <cell r="B5120" t="str">
            <v>BARRA DE APOIO EM "L", EM ACO INOX POLIDO 80 X 80 CM, FIXADA NA PAREDE - FORNECIMENTO E INSTALACAO. AF_01/2020</v>
          </cell>
          <cell r="C5120" t="str">
            <v>UN</v>
          </cell>
          <cell r="D5120">
            <v>856.33</v>
          </cell>
          <cell r="E5120">
            <v>39.22</v>
          </cell>
          <cell r="F5120">
            <v>817.11</v>
          </cell>
          <cell r="G5120">
            <v>0</v>
          </cell>
        </row>
        <row r="5121">
          <cell r="A5121" t="str">
            <v>100865</v>
          </cell>
          <cell r="B5121" t="str">
            <v>BARRA DE APOIO LATERAL ARTICULADA, COM TRAVA, EM ACO INOX POLIDO, FIXADA NA PAREDE - FORNECIMENTO E INSTALAÇÃO. AF_01/2020</v>
          </cell>
          <cell r="C5121" t="str">
            <v>UN</v>
          </cell>
          <cell r="D5121">
            <v>793.51</v>
          </cell>
          <cell r="E5121">
            <v>17.399999999999999</v>
          </cell>
          <cell r="F5121">
            <v>776.11</v>
          </cell>
          <cell r="G5121">
            <v>0</v>
          </cell>
        </row>
        <row r="5122">
          <cell r="A5122" t="str">
            <v>100866</v>
          </cell>
          <cell r="B5122" t="str">
            <v>BARRA DE APOIO RETA, EM ACO INOX POLIDO, COMPRIMENTO 60CM, FIXADA NA PAREDE - FORNECIMENTO E INSTALAÇÃO. AF_01/2020</v>
          </cell>
          <cell r="C5122" t="str">
            <v>UN</v>
          </cell>
          <cell r="D5122">
            <v>387.55</v>
          </cell>
          <cell r="E5122">
            <v>26.13</v>
          </cell>
          <cell r="F5122">
            <v>361.42</v>
          </cell>
          <cell r="G5122">
            <v>0</v>
          </cell>
        </row>
        <row r="5123">
          <cell r="A5123" t="str">
            <v>100867</v>
          </cell>
          <cell r="B5123" t="str">
            <v>BARRA DE APOIO RETA, EM ACO INOX POLIDO, COMPRIMENTO 70 CM,  FIXADA NA PAREDE - FORNECIMENTO E INSTALAÇÃO. AF_01/2020</v>
          </cell>
          <cell r="C5123" t="str">
            <v>UN</v>
          </cell>
          <cell r="D5123">
            <v>415.03</v>
          </cell>
          <cell r="E5123">
            <v>26.13</v>
          </cell>
          <cell r="F5123">
            <v>388.9</v>
          </cell>
          <cell r="G5123">
            <v>0</v>
          </cell>
        </row>
        <row r="5124">
          <cell r="A5124" t="str">
            <v>100868</v>
          </cell>
          <cell r="B5124" t="str">
            <v>BARRA DE APOIO RETA, EM ACO INOX POLIDO, COMPRIMENTO 80 CM,  FIXADA NA PAREDE - FORNECIMENTO E INSTALAÇÃO. AF_01/2020</v>
          </cell>
          <cell r="C5124" t="str">
            <v>UN</v>
          </cell>
          <cell r="D5124">
            <v>433.31</v>
          </cell>
          <cell r="E5124">
            <v>26.13</v>
          </cell>
          <cell r="F5124">
            <v>407.18</v>
          </cell>
          <cell r="G5124">
            <v>0</v>
          </cell>
        </row>
        <row r="5125">
          <cell r="A5125" t="str">
            <v>100869</v>
          </cell>
          <cell r="B5125" t="str">
            <v>BARRA DE APOIO RETA, EM ACO INOX POLIDO, COMPRIMENTO 90 CM,  FIXADA NA PAREDE - FORNECIMENTO E INSTALAÇÃO. AF_01/2020</v>
          </cell>
          <cell r="C5125" t="str">
            <v>UN</v>
          </cell>
          <cell r="D5125">
            <v>447.34</v>
          </cell>
          <cell r="E5125">
            <v>26.13</v>
          </cell>
          <cell r="F5125">
            <v>421.21</v>
          </cell>
          <cell r="G5125">
            <v>0</v>
          </cell>
        </row>
        <row r="5126">
          <cell r="A5126" t="str">
            <v>100870</v>
          </cell>
          <cell r="B5126" t="str">
            <v>BARRA DE APOIO RETA, EM ALUMINIO, COMPRIMENTO 60 CM,  FIXADA NA PAREDE - FORNECIMENTO E INSTALAÇÃO. AF_01/2020</v>
          </cell>
          <cell r="C5126" t="str">
            <v>UN</v>
          </cell>
          <cell r="D5126">
            <v>303.54000000000002</v>
          </cell>
          <cell r="E5126">
            <v>26.13</v>
          </cell>
          <cell r="F5126">
            <v>277.41000000000003</v>
          </cell>
          <cell r="G5126">
            <v>0</v>
          </cell>
        </row>
        <row r="5127">
          <cell r="A5127" t="str">
            <v>100871</v>
          </cell>
          <cell r="B5127" t="str">
            <v>BARRA DE APOIO RETA, EM ALUMINIO, COMPRIMENTO 70 CM,  FIXADA NA PAREDE - FORNECIMENTO E INSTALAÇÃO. AF_01/2020</v>
          </cell>
          <cell r="C5127" t="str">
            <v>UN</v>
          </cell>
          <cell r="D5127">
            <v>327.66000000000003</v>
          </cell>
          <cell r="E5127">
            <v>26.13</v>
          </cell>
          <cell r="F5127">
            <v>301.52999999999997</v>
          </cell>
          <cell r="G5127">
            <v>0</v>
          </cell>
        </row>
        <row r="5128">
          <cell r="A5128" t="str">
            <v>100872</v>
          </cell>
          <cell r="B5128" t="str">
            <v>BARRA DE APOIO RETA, EM ALUMINIO, COMPRIMENTO 80 CM,  FIXADA NA PAREDE - FORNECIMENTO E INSTALAÇÃO. AF_01/2020</v>
          </cell>
          <cell r="C5128" t="str">
            <v>UN</v>
          </cell>
          <cell r="D5128">
            <v>343.06</v>
          </cell>
          <cell r="E5128">
            <v>26.13</v>
          </cell>
          <cell r="F5128">
            <v>316.93</v>
          </cell>
          <cell r="G5128">
            <v>0</v>
          </cell>
        </row>
        <row r="5129">
          <cell r="A5129" t="str">
            <v>100873</v>
          </cell>
          <cell r="B5129" t="str">
            <v>BARRA DE APOIO RETA, EM ALUMINIO, COMPRIMENTO 90 CM,  FIXADA NA PAREDE - FORNECIMENTO E INSTALAÇÃO. AF_01/2020</v>
          </cell>
          <cell r="C5129" t="str">
            <v>UN</v>
          </cell>
          <cell r="D5129">
            <v>352.68</v>
          </cell>
          <cell r="E5129">
            <v>26.13</v>
          </cell>
          <cell r="F5129">
            <v>326.55</v>
          </cell>
          <cell r="G5129">
            <v>0</v>
          </cell>
        </row>
        <row r="5130">
          <cell r="A5130" t="str">
            <v>100874</v>
          </cell>
          <cell r="B5130" t="str">
            <v>PUXADOR PARA PCD, FIXADO NA PORTA - FORNECIMENTO E INSTALAÇÃO. AF_01/2020</v>
          </cell>
          <cell r="C5130" t="str">
            <v>UN</v>
          </cell>
          <cell r="D5130">
            <v>387.55</v>
          </cell>
          <cell r="E5130">
            <v>26.13</v>
          </cell>
          <cell r="F5130">
            <v>361.42</v>
          </cell>
          <cell r="G5130">
            <v>0</v>
          </cell>
        </row>
        <row r="5131">
          <cell r="A5131" t="str">
            <v>100875</v>
          </cell>
          <cell r="B5131" t="str">
            <v>BANCO ARTICULADO, EM ACO INOX, PARA PCD, FIXADO NA PAREDE - FORNECIMENTO E INSTALAÇÃO. AF_01/2020</v>
          </cell>
          <cell r="C5131" t="str">
            <v>UN</v>
          </cell>
          <cell r="D5131">
            <v>1459.63</v>
          </cell>
          <cell r="E5131">
            <v>34.86</v>
          </cell>
          <cell r="F5131">
            <v>1424.77</v>
          </cell>
          <cell r="G5131">
            <v>0</v>
          </cell>
        </row>
        <row r="5132">
          <cell r="A5132" t="str">
            <v>100878</v>
          </cell>
          <cell r="B5132" t="str">
            <v>VASO SANITÁRIO SIFONADO COM CAIXA ACOPLADA, LOUÇA BRANCA - PADRÃO ALTO - FORNECIMENTO E INSTALAÇÃO. AF_01/2020</v>
          </cell>
          <cell r="C5132" t="str">
            <v>UN</v>
          </cell>
          <cell r="D5132">
            <v>647.07000000000005</v>
          </cell>
          <cell r="E5132">
            <v>39.229999999999997</v>
          </cell>
          <cell r="F5132">
            <v>607.84</v>
          </cell>
          <cell r="G5132">
            <v>0</v>
          </cell>
        </row>
        <row r="5133">
          <cell r="A5133" t="str">
            <v>98052</v>
          </cell>
          <cell r="B5133" t="str">
            <v>TANQUE SÉPTICO CIRCULAR, EM CONCRETO PRÉ-MOLDADO, DIÂMETRO INTERNO = 1,10 M, ALTURA INTERNA = 2,50 M, VOLUME ÚTIL: 2138,2 L (PARA 5 CONTRIBUINTES). AF_12/2020_PA</v>
          </cell>
          <cell r="C5133" t="str">
            <v>UN</v>
          </cell>
          <cell r="D5133">
            <v>2035.74</v>
          </cell>
          <cell r="E5133">
            <v>220.18</v>
          </cell>
          <cell r="F5133">
            <v>1762.81</v>
          </cell>
          <cell r="G5133">
            <v>52.34</v>
          </cell>
        </row>
        <row r="5134">
          <cell r="A5134" t="str">
            <v>98053</v>
          </cell>
          <cell r="B5134" t="str">
            <v>TANQUE SÉPTICO CIRCULAR, EM CONCRETO PRÉ-MOLDADO, DIÂMETRO INTERNO = 1,40 M, ALTURA INTERNA = 2,50 M, VOLUME ÚTIL: 3463,6 L (PARA 13 CONTRIBUINTES). AF_12/2020_PA</v>
          </cell>
          <cell r="C5134" t="str">
            <v>UN</v>
          </cell>
          <cell r="D5134">
            <v>2792.79</v>
          </cell>
          <cell r="E5134">
            <v>295.02</v>
          </cell>
          <cell r="F5134">
            <v>2439.0300000000002</v>
          </cell>
          <cell r="G5134">
            <v>58.1</v>
          </cell>
        </row>
        <row r="5135">
          <cell r="A5135" t="str">
            <v>98054</v>
          </cell>
          <cell r="B5135" t="str">
            <v>TANQUE SÉPTICO CIRCULAR, EM CONCRETO PRÉ-MOLDADO, DIÂMETRO INTERNO = 1,88 M, ALTURA INTERNA = 2,50 M, VOLUME ÚTIL: 6245,8 L (PARA 32 CONTRIBUINTES). AF_12/2020_PA</v>
          </cell>
          <cell r="C5135" t="str">
            <v>UN</v>
          </cell>
          <cell r="D5135">
            <v>4533.6000000000004</v>
          </cell>
          <cell r="E5135">
            <v>313.61</v>
          </cell>
          <cell r="F5135">
            <v>4144.37</v>
          </cell>
          <cell r="G5135">
            <v>74.95</v>
          </cell>
        </row>
        <row r="5136">
          <cell r="A5136" t="str">
            <v>98055</v>
          </cell>
          <cell r="B5136" t="str">
            <v>TANQUE SÉPTICO CIRCULAR, EM CONCRETO PRÉ-MOLDADO, DIÂMETRO INTERNO = 2,38 M, ALTURA INTERNA = 2,50 M, VOLUME ÚTIL: 10009,8 L (PARA 69 CONTRIBUINTES). AF_12/2020_PA</v>
          </cell>
          <cell r="C5136" t="str">
            <v>UN</v>
          </cell>
          <cell r="D5136">
            <v>6165.68</v>
          </cell>
          <cell r="E5136">
            <v>430.84</v>
          </cell>
          <cell r="F5136">
            <v>5642.51</v>
          </cell>
          <cell r="G5136">
            <v>91.32</v>
          </cell>
        </row>
        <row r="5137">
          <cell r="A5137" t="str">
            <v>98056</v>
          </cell>
          <cell r="B5137" t="str">
            <v>TANQUE SÉPTICO CIRCULAR, EM CONCRETO PRÉ-MOLDADO, DIÂMETRO INTERNO = 2,38 M, ALTURA INTERNA = 3,0 M, VOLUME ÚTIL: 12234,2 L (PARA 86 CONTRIBUINTES). AF_12/2020_PA</v>
          </cell>
          <cell r="C5137" t="str">
            <v>UN</v>
          </cell>
          <cell r="D5137">
            <v>7179.67</v>
          </cell>
          <cell r="E5137">
            <v>461.89</v>
          </cell>
          <cell r="F5137">
            <v>6608.89</v>
          </cell>
          <cell r="G5137">
            <v>107.87</v>
          </cell>
        </row>
        <row r="5138">
          <cell r="A5138" t="str">
            <v>98057</v>
          </cell>
          <cell r="B5138" t="str">
            <v>TANQUE SÉPTICO CIRCULAR, EM CONCRETO PRÉ-MOLDADO, DIÂMETRO INTERNO = 2,88 M, ALTURA INTERNA = 2,50 M, VOLUME ÚTIL: 14657,4 L (PARA 105 CONTRIBUINTES). AF_12/2020_PA</v>
          </cell>
          <cell r="C5138" t="str">
            <v>UN</v>
          </cell>
          <cell r="D5138">
            <v>8562.66</v>
          </cell>
          <cell r="E5138">
            <v>568.76</v>
          </cell>
          <cell r="F5138">
            <v>7882.86</v>
          </cell>
          <cell r="G5138">
            <v>109.63</v>
          </cell>
        </row>
        <row r="5139">
          <cell r="A5139" t="str">
            <v>98058</v>
          </cell>
          <cell r="B5139" t="str">
            <v>FILTRO ANAERÓBIO CIRCULAR, EM CONCRETO PRÉ-MOLDADO, DIÂMETRO INTERNO = 1,10 M, ALTURA INTERNA = 1,50 M, VOLUME ÚTIL: 1140,4 L (PARA 5 CONTRIBUINTES). AF_12/2020_PA</v>
          </cell>
          <cell r="C5139" t="str">
            <v>UN</v>
          </cell>
          <cell r="D5139">
            <v>1741.59</v>
          </cell>
          <cell r="E5139">
            <v>257.37</v>
          </cell>
          <cell r="F5139">
            <v>1424.6</v>
          </cell>
          <cell r="G5139">
            <v>59.06</v>
          </cell>
        </row>
        <row r="5140">
          <cell r="A5140" t="str">
            <v>98059</v>
          </cell>
          <cell r="B5140" t="str">
            <v>FILTRO ANAERÓBIO CIRCULAR, EM CONCRETO PRÉ-MOLDADO, DIÂMETRO INTERNO = 1,88 M, ALTURA INTERNA = 1,50 M, VOLUME ÚTIL: 3331,1 L (PARA 19 CONTRIBUINTES). AF_12/2020_PA</v>
          </cell>
          <cell r="C5140" t="str">
            <v>UN</v>
          </cell>
          <cell r="D5140">
            <v>3732.71</v>
          </cell>
          <cell r="E5140">
            <v>385.58</v>
          </cell>
          <cell r="F5140">
            <v>3232.12</v>
          </cell>
          <cell r="G5140">
            <v>114.12</v>
          </cell>
        </row>
        <row r="5141">
          <cell r="A5141" t="str">
            <v>98060</v>
          </cell>
          <cell r="B5141" t="str">
            <v>FILTRO ANAERÓBIO CIRCULAR, EM CONCRETO PRÉ-MOLDADO, DIÂMETRO INTERNO = 2,38 M, ALTURA INTERNA = 1,50 M, VOLUME ÚTIL: 5338,6 L (PARA 34 CONTRIBUINTES). AF_12/2020_PA</v>
          </cell>
          <cell r="C5141" t="str">
            <v>UN</v>
          </cell>
          <cell r="D5141">
            <v>5206.97</v>
          </cell>
          <cell r="E5141">
            <v>561.03</v>
          </cell>
          <cell r="F5141">
            <v>4481.6099999999997</v>
          </cell>
          <cell r="G5141">
            <v>162.97</v>
          </cell>
        </row>
        <row r="5142">
          <cell r="A5142" t="str">
            <v>98061</v>
          </cell>
          <cell r="B5142" t="str">
            <v>FILTRO ANAERÓBIO CIRCULAR, EM CONCRETO PRÉ-MOLDADO, DIÂMETRO INTERNO = 2,88 M, ALTURA INTERNA = 1,50 M, VOLUME ÚTIL: 7817,3 L (PARA 75 CONTRIBUINTES). AF_12/2020_PA</v>
          </cell>
          <cell r="C5142" t="str">
            <v>UN</v>
          </cell>
          <cell r="D5142">
            <v>7253.73</v>
          </cell>
          <cell r="E5142">
            <v>772.74</v>
          </cell>
          <cell r="F5142">
            <v>6256.94</v>
          </cell>
          <cell r="G5142">
            <v>222.11</v>
          </cell>
        </row>
        <row r="5143">
          <cell r="A5143" t="str">
            <v>98062</v>
          </cell>
          <cell r="B5143" t="str">
            <v>SUMIDOURO CIRCULAR, EM CONCRETO PRÉ-MOLDADO, DIÂMETRO INTERNO = 1,88 M, ALTURA INTERNA = 2,00 M, ÁREA DE INFILTRAÇÃO: 13,1 M² (PARA 5 CONTRIBUINTES). AF_12/2020_PA</v>
          </cell>
          <cell r="C5143" t="str">
            <v>UN</v>
          </cell>
          <cell r="D5143">
            <v>3036.49</v>
          </cell>
          <cell r="E5143">
            <v>250.87</v>
          </cell>
          <cell r="F5143">
            <v>2724.04</v>
          </cell>
          <cell r="G5143">
            <v>60.98</v>
          </cell>
        </row>
        <row r="5144">
          <cell r="A5144" t="str">
            <v>98063</v>
          </cell>
          <cell r="B5144" t="str">
            <v>SUMIDOURO CIRCULAR, EM CONCRETO PRÉ-MOLDADO, DIÂMETRO INTERNO = 2,38 M, ALTURA INTERNA = 2,50 M, ÁREA DE INFILTRAÇÃO: 21,3 M² (PARA 8 CONTRIBUINTES). AF_12/2020_PA</v>
          </cell>
          <cell r="C5144" t="str">
            <v>UN</v>
          </cell>
          <cell r="D5144">
            <v>4625.6099999999997</v>
          </cell>
          <cell r="E5144">
            <v>371.89</v>
          </cell>
          <cell r="F5144">
            <v>4161.59</v>
          </cell>
          <cell r="G5144">
            <v>91.21</v>
          </cell>
        </row>
        <row r="5145">
          <cell r="A5145" t="str">
            <v>98064</v>
          </cell>
          <cell r="B5145" t="str">
            <v>SUMIDOURO CIRCULAR, EM CONCRETO PRÉ-MOLDADO, DIÂMETRO INTERNO = 2,38 M, ALTURA INTERNA = 3,0 M, ÁREA DE INFILTRAÇÃO: 25 M² (PARA 10 CONTRIBUINTES). AF_12/2020_PA</v>
          </cell>
          <cell r="C5145" t="str">
            <v>UN</v>
          </cell>
          <cell r="D5145">
            <v>5332.75</v>
          </cell>
          <cell r="E5145">
            <v>391.55</v>
          </cell>
          <cell r="F5145">
            <v>4832.5600000000004</v>
          </cell>
          <cell r="G5145">
            <v>107.72</v>
          </cell>
        </row>
        <row r="5146">
          <cell r="A5146" t="str">
            <v>98065</v>
          </cell>
          <cell r="B5146" t="str">
            <v>SUMIDOURO CIRCULAR, EM CONCRETO PRÉ-MOLDADO, DIÂMETRO INTERNO = 2,88 M, ALTURA INTERNA = 3,0 M, ÁREA DE INFILTRAÇÃO: 31,4 M² (PARA 12 CONTRIBUINTES). AF_12/2020_PA</v>
          </cell>
          <cell r="C5146" t="str">
            <v>UN</v>
          </cell>
          <cell r="D5146">
            <v>7403.49</v>
          </cell>
          <cell r="E5146">
            <v>518.30999999999995</v>
          </cell>
          <cell r="F5146">
            <v>6756.36</v>
          </cell>
          <cell r="G5146">
            <v>127.51</v>
          </cell>
        </row>
        <row r="5147">
          <cell r="A5147" t="str">
            <v>98066</v>
          </cell>
          <cell r="B5147" t="str">
            <v>TANQUE SÉPTICO RETANGULAR, EM ALVENARIA COM TIJOLOS CERÂMICOS MACIÇOS, DIMENSÕES INTERNAS: 1,0 X 2,0 X H=1,4 M, VOLUME ÚTIL: 2000 L (PARA 5 CONTRIBUINTES). AF_12/2020</v>
          </cell>
          <cell r="C5147" t="str">
            <v>UN</v>
          </cell>
          <cell r="D5147">
            <v>4528.22</v>
          </cell>
          <cell r="E5147">
            <v>1608.69</v>
          </cell>
          <cell r="F5147">
            <v>2894.79</v>
          </cell>
          <cell r="G5147">
            <v>21.53</v>
          </cell>
        </row>
        <row r="5148">
          <cell r="A5148" t="str">
            <v>98067</v>
          </cell>
          <cell r="B5148" t="str">
            <v>TANQUE SÉPTICO RETANGULAR, EM ALVENARIA COM TIJOLOS CERÂMICOS MACIÇOS, DIMENSÕES INTERNAS: 1,2 X 2,4 X H=1,6 M, VOLUME ÚTIL: 3456 L (PARA 13 CONTRIBUINTES). AF_12/2020</v>
          </cell>
          <cell r="C5148" t="str">
            <v>UN</v>
          </cell>
          <cell r="D5148">
            <v>6038.59</v>
          </cell>
          <cell r="E5148">
            <v>2152.0100000000002</v>
          </cell>
          <cell r="F5148">
            <v>3853.75</v>
          </cell>
          <cell r="G5148">
            <v>28.59</v>
          </cell>
        </row>
        <row r="5149">
          <cell r="A5149" t="str">
            <v>98068</v>
          </cell>
          <cell r="B5149" t="str">
            <v>TANQUE SÉPTICO RETANGULAR, EM ALVENARIA COM TIJOLOS CERÂMICOS MACIÇOS, DIMENSÕES INTERNAS: 1,4 X 3,2 X H=1,8 M, VOLUME ÚTIL: 6272 L (PARA 32 CONTRIBUINTES). AF_12/2020</v>
          </cell>
          <cell r="C5149" t="str">
            <v>UN</v>
          </cell>
          <cell r="D5149">
            <v>8532.83</v>
          </cell>
          <cell r="E5149">
            <v>3053.42</v>
          </cell>
          <cell r="F5149">
            <v>5432.58</v>
          </cell>
          <cell r="G5149">
            <v>40.82</v>
          </cell>
        </row>
        <row r="5150">
          <cell r="A5150" t="str">
            <v>98069</v>
          </cell>
          <cell r="B5150" t="str">
            <v>TANQUE SÉPTICO RETANGULAR, EM ALVENARIA COM TIJOLOS CERÂMICOS MACIÇOS, DIMENSÕES INTERNAS: 1,6 X 4,4 X H=1,8 M, VOLUME ÚTIL: 9856 L (PARA 68 CONTRIBUINTES). AF_12/2020</v>
          </cell>
          <cell r="C5150" t="str">
            <v>UN</v>
          </cell>
          <cell r="D5150">
            <v>11473.85</v>
          </cell>
          <cell r="E5150">
            <v>4132.37</v>
          </cell>
          <cell r="F5150">
            <v>7273.18</v>
          </cell>
          <cell r="G5150">
            <v>59.89</v>
          </cell>
        </row>
        <row r="5151">
          <cell r="A5151" t="str">
            <v>98070</v>
          </cell>
          <cell r="B5151" t="str">
            <v>TANQUE SÉPTICO RETANGULAR, EM ALVENARIA COM TIJOLOS CERÂMICOS MACIÇOS, DIMENSÕES INTERNAS: 1,6 X 4,8 X H=2,0 M, VOLUME ÚTIL: 12288 L (PARA 86 CONTRIBUINTES). AF_12/2020</v>
          </cell>
          <cell r="C5151" t="str">
            <v>UN</v>
          </cell>
          <cell r="D5151">
            <v>13112.35</v>
          </cell>
          <cell r="E5151">
            <v>4715.26</v>
          </cell>
          <cell r="F5151">
            <v>8322.76</v>
          </cell>
          <cell r="G5151">
            <v>64.98</v>
          </cell>
        </row>
        <row r="5152">
          <cell r="A5152" t="str">
            <v>98071</v>
          </cell>
          <cell r="B5152" t="str">
            <v>TANQUE SÉPTICO RETANGULAR, EM ALVENARIA COM TIJOLOS CERÂMICOS MACIÇOS, DIMENSÕES INTERNAS: 1,6 X 4,6 X H=2,4 M, VOLUME ÚTIL: 14720 L (PARA 105 CONTRIBUINTES). AF_12/2020</v>
          </cell>
          <cell r="C5152" t="str">
            <v>UN</v>
          </cell>
          <cell r="D5152">
            <v>14311.63</v>
          </cell>
          <cell r="E5152">
            <v>5123.17</v>
          </cell>
          <cell r="F5152">
            <v>9114.84</v>
          </cell>
          <cell r="G5152">
            <v>64</v>
          </cell>
        </row>
        <row r="5153">
          <cell r="A5153" t="str">
            <v>98072</v>
          </cell>
          <cell r="B5153" t="str">
            <v>FILTRO ANAERÓBIO RETANGULAR, EM ALVENARIA COM TIJOLOS CERÂMICOS MACIÇOS, DIMENSÕES INTERNAS: 0,8 X 1,2 X H=1,67 M, VOLUME ÚTIL: 1152 L (PARA 5 CONTRIBUINTES). AF_12/2020</v>
          </cell>
          <cell r="C5153" t="str">
            <v>UN</v>
          </cell>
          <cell r="D5153">
            <v>3798.02</v>
          </cell>
          <cell r="E5153">
            <v>1365.55</v>
          </cell>
          <cell r="F5153">
            <v>2388.08</v>
          </cell>
          <cell r="G5153">
            <v>41.63</v>
          </cell>
        </row>
        <row r="5154">
          <cell r="A5154" t="str">
            <v>98073</v>
          </cell>
          <cell r="B5154" t="str">
            <v>FILTRO ANAERÓBIO RETANGULAR, EM ALVENARIA COM TIJOLOS CERÂMICOS MACIÇOS, DIMENSÕES INTERNAS: 1,2 X 1,8 X H=1,67 M, VOLUME ÚTIL: 2592 L (PARA 13 CONTRIBUINTES). AF_12/2020</v>
          </cell>
          <cell r="C5154" t="str">
            <v>UN</v>
          </cell>
          <cell r="D5154">
            <v>5947.56</v>
          </cell>
          <cell r="E5154">
            <v>2153.83</v>
          </cell>
          <cell r="F5154">
            <v>3708.13</v>
          </cell>
          <cell r="G5154">
            <v>81.040000000000006</v>
          </cell>
        </row>
        <row r="5155">
          <cell r="A5155" t="str">
            <v>98074</v>
          </cell>
          <cell r="B5155" t="str">
            <v>FILTRO ANAERÓBIO RETANGULAR, EM ALVENARIA COM TIJOLOS CERÂMICOS MACIÇOS, DIMENSÕES INTERNAS: 1,4 X 3,0 X H=1,67 M, VOLUME ÚTIL: 5040 L (PARA 32 CONTRIBUINTES). AF_12/2020</v>
          </cell>
          <cell r="C5155" t="str">
            <v>UN</v>
          </cell>
          <cell r="D5155">
            <v>9241.44</v>
          </cell>
          <cell r="E5155">
            <v>3360.77</v>
          </cell>
          <cell r="F5155">
            <v>5717.83</v>
          </cell>
          <cell r="G5155">
            <v>155.44</v>
          </cell>
        </row>
        <row r="5156">
          <cell r="A5156" t="str">
            <v>98075</v>
          </cell>
          <cell r="B5156" t="str">
            <v>FILTRO ANAERÓBIO RETANGULAR, EM ALVENARIA COM TIJOLOS CERÂMICOS MACIÇOS, DIMENSÕES INTERNAS: 1,4 X 4,2 X H=1,67 M, VOLUME ÚTIL: 7056 L (PARA 67 CONTRIBUINTES). AF_12/2020</v>
          </cell>
          <cell r="C5156" t="str">
            <v>UN</v>
          </cell>
          <cell r="D5156">
            <v>12018.82</v>
          </cell>
          <cell r="E5156">
            <v>4375.93</v>
          </cell>
          <cell r="F5156">
            <v>7416.55</v>
          </cell>
          <cell r="G5156">
            <v>216.58</v>
          </cell>
        </row>
        <row r="5157">
          <cell r="A5157" t="str">
            <v>98076</v>
          </cell>
          <cell r="B5157" t="str">
            <v>FILTRO ANAERÓBIO RETANGULAR, EM ALVENARIA COM TIJOLOS CERÂMICOS MACIÇOS, DIMENSÕES INTERNAS: 1,6 X 4,6 X H=1,67 M, VOLUME ÚTIL: 8832 L (PARA 84 CONTRIBUINTES). AF_12/2020</v>
          </cell>
          <cell r="C5157" t="str">
            <v>UN</v>
          </cell>
          <cell r="D5157">
            <v>13855.83</v>
          </cell>
          <cell r="E5157">
            <v>5053.63</v>
          </cell>
          <cell r="F5157">
            <v>8522.94</v>
          </cell>
          <cell r="G5157">
            <v>267.79000000000002</v>
          </cell>
        </row>
        <row r="5158">
          <cell r="A5158" t="str">
            <v>98077</v>
          </cell>
          <cell r="B5158" t="str">
            <v>FILTRO ANAERÓBIO RETANGULAR, EM ALVENARIA COM TIJOLOS CERÂMICOS MACIÇOS, DIMENSÕES INTERNAS: 1,6 X 5,6 X H=1,67 M, VOLUME ÚTIL: 10752 L (PARA 103 CONTRIBUINTES). AF_12/2020</v>
          </cell>
          <cell r="C5158" t="str">
            <v>UN</v>
          </cell>
          <cell r="D5158">
            <v>16313.69</v>
          </cell>
          <cell r="E5158">
            <v>5953.33</v>
          </cell>
          <cell r="F5158">
            <v>10020.969999999999</v>
          </cell>
          <cell r="G5158">
            <v>325.79000000000002</v>
          </cell>
        </row>
        <row r="5159">
          <cell r="A5159" t="str">
            <v>98078</v>
          </cell>
          <cell r="B5159" t="str">
            <v>SUMIDOURO RETANGULAR, EM ALVENARIA COM TIJOLOS CERÂMICOS MACIÇOS, DIMENSÕES INTERNAS: 0,8 X 1,4 X H=3,0 M, ÁREA DE INFILTRAÇÃO: 13,2 M² (PARA 5 CONTRIBUINTES). AF_12/2020</v>
          </cell>
          <cell r="C5159" t="str">
            <v>UN</v>
          </cell>
          <cell r="D5159">
            <v>4218.45</v>
          </cell>
          <cell r="E5159">
            <v>1373.73</v>
          </cell>
          <cell r="F5159">
            <v>2821.12</v>
          </cell>
          <cell r="G5159">
            <v>21.92</v>
          </cell>
        </row>
        <row r="5160">
          <cell r="A5160" t="str">
            <v>98079</v>
          </cell>
          <cell r="B5160" t="str">
            <v>SUMIDOURO RETANGULAR, EM ALVENARIA COM TIJOLOS CERÂMICOS MACIÇOS, DIMENSÕES INTERNAS: 1,0 X 3,0 X H=3,0 M, ÁREA DE INFILTRAÇÃO: 25 M² (PARA 10 CONTRIBUINTES). AF_12/2020</v>
          </cell>
          <cell r="C5160" t="str">
            <v>UN</v>
          </cell>
          <cell r="D5160">
            <v>7380.41</v>
          </cell>
          <cell r="E5160">
            <v>2410.85</v>
          </cell>
          <cell r="F5160">
            <v>4914.87</v>
          </cell>
          <cell r="G5160">
            <v>51.56</v>
          </cell>
        </row>
        <row r="5161">
          <cell r="A5161" t="str">
            <v>98080</v>
          </cell>
          <cell r="B5161" t="str">
            <v>SUMIDOURO RETANGULAR, EM ALVENARIA COM TIJOLOS CERÂMICOS MACIÇOS, DIMENSÕES INTERNAS: 1,6 X 3,4 X H=3,0 M, ÁREA DE INFILTRAÇÃO: 32,9 M² (PARA 13 CONTRIBUINTES). AF_12/2020</v>
          </cell>
          <cell r="C5161" t="str">
            <v>UN</v>
          </cell>
          <cell r="D5161">
            <v>9473.9699999999993</v>
          </cell>
          <cell r="E5161">
            <v>3120.32</v>
          </cell>
          <cell r="F5161">
            <v>6263.13</v>
          </cell>
          <cell r="G5161">
            <v>86.17</v>
          </cell>
        </row>
        <row r="5162">
          <cell r="A5162" t="str">
            <v>98081</v>
          </cell>
          <cell r="B5162" t="str">
            <v>SUMIDOURO RETANGULAR, EM ALVENARIA COM TIJOLOS CERÂMICOS MACIÇOS, DIMENSÕES INTERNAS: 1,6 X 5,8 X H=3,0 M, ÁREA DE INFILTRAÇÃO: 50 M² (PARA 20 CONTRIBUINTES). AF_12/2020</v>
          </cell>
          <cell r="C5162" t="str">
            <v>UN</v>
          </cell>
          <cell r="D5162">
            <v>14022.78</v>
          </cell>
          <cell r="E5162">
            <v>4638.34</v>
          </cell>
          <cell r="F5162">
            <v>9234.4500000000007</v>
          </cell>
          <cell r="G5162">
            <v>143.30000000000001</v>
          </cell>
        </row>
        <row r="5163">
          <cell r="A5163" t="str">
            <v>98082</v>
          </cell>
          <cell r="B5163" t="str">
            <v>TANQUE SÉPTICO RETANGULAR, EM ALVENARIA COM BLOCOS DE CONCRETO, DIMENSÕES INTERNAS: 1,0 X 2,0 X H=1,4 M, VOLUME ÚTIL: 2000 L (PARA 5 CONTRIBUINTES). AF_12/2020</v>
          </cell>
          <cell r="C5163" t="str">
            <v>UN</v>
          </cell>
          <cell r="D5163">
            <v>3630.12</v>
          </cell>
          <cell r="E5163">
            <v>1269.2</v>
          </cell>
          <cell r="F5163">
            <v>2337.5500000000002</v>
          </cell>
          <cell r="G5163">
            <v>20.65</v>
          </cell>
        </row>
        <row r="5164">
          <cell r="A5164" t="str">
            <v>98083</v>
          </cell>
          <cell r="B5164" t="str">
            <v>TANQUE SÉPTICO RETANGULAR, EM ALVENARIA COM BLOCOS DE CONCRETO, DIMENSÕES INTERNAS: 1,2 X 2,4 X H=1,6 M, VOLUME ÚTIL: 3456 L (PARA 13 CONTRIBUINTES). AF_12/2020</v>
          </cell>
          <cell r="C5164" t="str">
            <v>UN</v>
          </cell>
          <cell r="D5164">
            <v>4787.97</v>
          </cell>
          <cell r="E5164">
            <v>1687.17</v>
          </cell>
          <cell r="F5164">
            <v>3069.87</v>
          </cell>
          <cell r="G5164">
            <v>27.37</v>
          </cell>
        </row>
        <row r="5165">
          <cell r="A5165" t="str">
            <v>98084</v>
          </cell>
          <cell r="B5165" t="str">
            <v>TANQUE SÉPTICO RETANGULAR, EM ALVENARIA COM BLOCOS DE CONCRETO, DIMENSÕES INTERNAS: 1,4 X 3,2 X H=1,8 M, VOLUME ÚTIL: 6272 L (PARA 32 CONTRIBUINTES). AF_12/2020</v>
          </cell>
          <cell r="C5165" t="str">
            <v>UN</v>
          </cell>
          <cell r="D5165">
            <v>6712.12</v>
          </cell>
          <cell r="E5165">
            <v>2386.14</v>
          </cell>
          <cell r="F5165">
            <v>4281.88</v>
          </cell>
          <cell r="G5165">
            <v>39.1</v>
          </cell>
        </row>
        <row r="5166">
          <cell r="A5166" t="str">
            <v>98085</v>
          </cell>
          <cell r="B5166" t="str">
            <v>TANQUE SÉPTICO RETANGULAR, EM ALVENARIA COM BLOCOS DE CONCRETO, DIMENSÕES INTERNAS: 1,6 X 4,4 X H=1,8 M, VOLUME ÚTIL: 9856 L (PARA 68 CONTRIBUINTES). AF_12/2020</v>
          </cell>
          <cell r="C5166" t="str">
            <v>UN</v>
          </cell>
          <cell r="D5166">
            <v>9091.16</v>
          </cell>
          <cell r="E5166">
            <v>3262.63</v>
          </cell>
          <cell r="F5166">
            <v>5763.81</v>
          </cell>
          <cell r="G5166">
            <v>57.65</v>
          </cell>
        </row>
        <row r="5167">
          <cell r="A5167" t="str">
            <v>98086</v>
          </cell>
          <cell r="B5167" t="str">
            <v>TANQUE SÉPTICO RETANGULAR, EM ALVENARIA COM BLOCOS DE CONCRETO, DIMENSÕES INTERNAS: 1,6 X 4,8 X H=2,0 M, VOLUME ÚTIL: 12288 L (PARA 86 CONTRIBUINTES). AF_12/2020</v>
          </cell>
          <cell r="C5167" t="str">
            <v>UN</v>
          </cell>
          <cell r="D5167">
            <v>10268.379999999999</v>
          </cell>
          <cell r="E5167">
            <v>3685.09</v>
          </cell>
          <cell r="F5167">
            <v>6513.23</v>
          </cell>
          <cell r="G5167">
            <v>62.3</v>
          </cell>
        </row>
        <row r="5168">
          <cell r="A5168" t="str">
            <v>98087</v>
          </cell>
          <cell r="B5168" t="str">
            <v>TANQUE SÉPTICO RETANGULAR, EM ALVENARIA COM BLOCOS DE CONCRETO, DIMENSÕES INTERNAS: 1,6 X 4,6 X H=2,4 M, VOLUME ÚTIL: 14720 L (PARA 105 CONTRIBUINTES). AF_12/2020</v>
          </cell>
          <cell r="C5168" t="str">
            <v>UN</v>
          </cell>
          <cell r="D5168">
            <v>10974.78</v>
          </cell>
          <cell r="E5168">
            <v>3926.22</v>
          </cell>
          <cell r="F5168">
            <v>6979.94</v>
          </cell>
          <cell r="G5168">
            <v>60.84</v>
          </cell>
        </row>
        <row r="5169">
          <cell r="A5169" t="str">
            <v>98088</v>
          </cell>
          <cell r="B5169" t="str">
            <v>FILTRO ANAERÓBIO RETANGULAR, EM ALVENARIA COM BLOCOS DE CONCRETO, DIMENSÕES INTERNAS: 0,8 X 1,2 X H=1,67 M, VOLUME ÚTIL: 1152 L (PARA 5 CONTRIBUINTES). AF_12/2020</v>
          </cell>
          <cell r="C5169" t="str">
            <v>UN</v>
          </cell>
          <cell r="D5169">
            <v>3131.97</v>
          </cell>
          <cell r="E5169">
            <v>1088.18</v>
          </cell>
          <cell r="F5169">
            <v>2014.34</v>
          </cell>
          <cell r="G5169">
            <v>27.03</v>
          </cell>
        </row>
        <row r="5170">
          <cell r="A5170" t="str">
            <v>98089</v>
          </cell>
          <cell r="B5170" t="str">
            <v>FILTRO ANAERÓBIO RETANGULAR, EM ALVENARIA COM BLOCOS DE CONCRETO, DIMENSÕES INTERNAS: 1,2 X 1,8 X H=1,67 M, VOLUME ÚTIL: 2592 L (PARA 13 CONTRIBUINTES). AF_12/2020</v>
          </cell>
          <cell r="C5170" t="str">
            <v>UN</v>
          </cell>
          <cell r="D5170">
            <v>4931.7299999999996</v>
          </cell>
          <cell r="E5170">
            <v>1739</v>
          </cell>
          <cell r="F5170">
            <v>3129.38</v>
          </cell>
          <cell r="G5170">
            <v>59.33</v>
          </cell>
        </row>
        <row r="5171">
          <cell r="A5171" t="str">
            <v>98090</v>
          </cell>
          <cell r="B5171" t="str">
            <v>FILTRO ANAERÓBIO RETANGULAR, EM ALVENARIA COM BLOCOS DE CONCRETO, DIMENSÕES INTERNAS: 1,4 X 3,0 X H=1,67 M, VOLUME ÚTIL: 5040 L (PARA 32 CONTRIBUINTES). AF_12/2020</v>
          </cell>
          <cell r="C5171" t="str">
            <v>UN</v>
          </cell>
          <cell r="D5171">
            <v>7719.33</v>
          </cell>
          <cell r="E5171">
            <v>2746.46</v>
          </cell>
          <cell r="F5171">
            <v>4848.57</v>
          </cell>
          <cell r="G5171">
            <v>117.75</v>
          </cell>
        </row>
        <row r="5172">
          <cell r="A5172" t="str">
            <v>98091</v>
          </cell>
          <cell r="B5172" t="str">
            <v>FILTRO ANAERÓBIO RETANGULAR, EM ALVENARIA COM BLOCOS DE CONCRETO, DIMENSÕES INTERNAS: 1,4 X 4,2 X H=1,67 M, VOLUME ÚTIL: 7056 L (PARA 67 CONTRIBUINTES). AF_12/2020</v>
          </cell>
          <cell r="C5172" t="str">
            <v>UN</v>
          </cell>
          <cell r="D5172">
            <v>10068.42</v>
          </cell>
          <cell r="E5172">
            <v>3593.05</v>
          </cell>
          <cell r="F5172">
            <v>6299.45</v>
          </cell>
          <cell r="G5172">
            <v>167.26</v>
          </cell>
        </row>
        <row r="5173">
          <cell r="A5173" t="str">
            <v>98092</v>
          </cell>
          <cell r="B5173" t="str">
            <v>FILTRO ANAERÓBIO RETANGULAR, EM ALVENARIA COM BLOCOS DE CONCRETO, DIMENSÕES INTERNAS: 1,6 X 4,6 X H=1,67 M, VOLUME ÚTIL: 8832 L (PARA 84 CONTRIBUINTES). AF_12/2020</v>
          </cell>
          <cell r="C5173" t="str">
            <v>UN</v>
          </cell>
          <cell r="D5173">
            <v>11678.17</v>
          </cell>
          <cell r="E5173">
            <v>4180.84</v>
          </cell>
          <cell r="F5173">
            <v>7279.12</v>
          </cell>
          <cell r="G5173">
            <v>207.98</v>
          </cell>
        </row>
        <row r="5174">
          <cell r="A5174" t="str">
            <v>98093</v>
          </cell>
          <cell r="B5174" t="str">
            <v>FILTRO ANAERÓBIO RETANGULAR, EM ALVENARIA COM BLOCOS DE CONCRETO, DIMENSÕES INTERNAS: 1,6 X 5,6 X H=1,67 M, VOLUME ÚTIL: 10752 L (PARA 103 CONTRIBUINTES). AF_12/2020</v>
          </cell>
          <cell r="C5174" t="str">
            <v>UN</v>
          </cell>
          <cell r="D5174">
            <v>13774.74</v>
          </cell>
          <cell r="E5174">
            <v>4938.26</v>
          </cell>
          <cell r="F5174">
            <v>8569.6200000000008</v>
          </cell>
          <cell r="G5174">
            <v>254.72</v>
          </cell>
        </row>
        <row r="5175">
          <cell r="A5175" t="str">
            <v>98094</v>
          </cell>
          <cell r="B5175" t="str">
            <v>SUMIDOURO RETANGULAR, EM ALVENARIA COM BLOCOS DE CONCRETO, DIMENSÕES INTERNAS: 0,8 X 1,4 X H=3,0 M, ÁREA DE INFILTRAÇÃO: 13,2 M² (PARA 5 CONTRIBUINTES). AF_12/2020</v>
          </cell>
          <cell r="C5175" t="str">
            <v>UN</v>
          </cell>
          <cell r="D5175">
            <v>2656.01</v>
          </cell>
          <cell r="E5175">
            <v>863.86</v>
          </cell>
          <cell r="F5175">
            <v>1769.91</v>
          </cell>
          <cell r="G5175">
            <v>21</v>
          </cell>
        </row>
        <row r="5176">
          <cell r="A5176" t="str">
            <v>98099</v>
          </cell>
          <cell r="B5176" t="str">
            <v>SUMIDOURO RETANGULAR, EM ALVENARIA COM BLOCOS DE CONCRETO, DIMENSÕES INTERNAS: 1,0 X 3,0 X H=3,0 M, ÁREA DE INFILTRAÇÃO: 25 M² (PARA 10 CONTRIBUINTES). AF_12/2020</v>
          </cell>
          <cell r="C5176" t="str">
            <v>UN</v>
          </cell>
          <cell r="D5176">
            <v>4522.6499999999996</v>
          </cell>
          <cell r="E5176">
            <v>1484.36</v>
          </cell>
          <cell r="F5176">
            <v>2986.29</v>
          </cell>
          <cell r="G5176">
            <v>49.84</v>
          </cell>
        </row>
        <row r="5177">
          <cell r="A5177" t="str">
            <v>98100</v>
          </cell>
          <cell r="B5177" t="str">
            <v>SUMIDOURO RETANGULAR, EM ALVENARIA COM BLOCOS DE CONCRETO, DIMENSÕES INTERNAS: 1,6 X 3,4 X H=3,0 M, ÁREA DE INFILTRAÇÃO: 32,9 M² (PARA 13 CONTRIBUINTES). . AF_12/2020</v>
          </cell>
          <cell r="C5177" t="str">
            <v>UN</v>
          </cell>
          <cell r="D5177">
            <v>5896.48</v>
          </cell>
          <cell r="E5177">
            <v>1962.4</v>
          </cell>
          <cell r="F5177">
            <v>3847.03</v>
          </cell>
          <cell r="G5177">
            <v>83.96</v>
          </cell>
        </row>
        <row r="5178">
          <cell r="A5178" t="str">
            <v>98101</v>
          </cell>
          <cell r="B5178" t="str">
            <v>SUMIDOURO RETANGULAR, EM ALVENARIA COM BLOCOS DE CONCRETO, DIMENSÕES INTERNAS: 1,6 X 5,8 X H=3,0 M, ÁREA DE INFILTRAÇÃO: 50 M² (PARA 20 CONTRIBUINTES). . AF_12/2020</v>
          </cell>
          <cell r="C5178" t="str">
            <v>UN</v>
          </cell>
          <cell r="D5178">
            <v>8694.32</v>
          </cell>
          <cell r="E5178">
            <v>2920.3</v>
          </cell>
          <cell r="F5178">
            <v>5629.34</v>
          </cell>
          <cell r="G5178">
            <v>139.97</v>
          </cell>
        </row>
        <row r="5179">
          <cell r="A5179" t="str">
            <v>98109</v>
          </cell>
          <cell r="B5179" t="str">
            <v>CAIXA DE GORDURA ESPECIAL (CAPACIDADE: 312 L - PARA ATÉ 146 PESSOAS SERVIDAS NO PICO), RETANGULAR, EM ALVENARIA COM BLOCOS DE CONCRETO, DIMENSÕES INTERNAS = 0,4X1,2 M, ALTURA INTERNA = 1 M. AF_12/2020</v>
          </cell>
          <cell r="C5179" t="str">
            <v>UN</v>
          </cell>
          <cell r="D5179">
            <v>782.03</v>
          </cell>
          <cell r="E5179">
            <v>342.62</v>
          </cell>
          <cell r="F5179">
            <v>436.86</v>
          </cell>
          <cell r="G5179">
            <v>2.11</v>
          </cell>
        </row>
        <row r="5180">
          <cell r="A5180" t="str">
            <v>98110</v>
          </cell>
          <cell r="B5180" t="str">
            <v>CAIXA DE GORDURA PEQUENA (CAPACIDADE: 19 L), CIRCULAR, EM PVC, DIÂMETRO INTERNO= 0,3 M. AF_12/2020</v>
          </cell>
          <cell r="C5180" t="str">
            <v>UN</v>
          </cell>
          <cell r="D5180">
            <v>419.49</v>
          </cell>
          <cell r="E5180">
            <v>10.58</v>
          </cell>
          <cell r="F5180">
            <v>408.91</v>
          </cell>
          <cell r="G5180">
            <v>0</v>
          </cell>
        </row>
        <row r="5181">
          <cell r="A5181" t="str">
            <v>98111</v>
          </cell>
          <cell r="B5181" t="str">
            <v>CAIXA DE INSPEÇÃO PARA ATERRAMENTO, CIRCULAR, EM POLIETILENO, DIÂMETRO INTERNO = 0,3 M. AF_12/2020</v>
          </cell>
          <cell r="C5181" t="str">
            <v>UN</v>
          </cell>
          <cell r="D5181">
            <v>55.48</v>
          </cell>
          <cell r="E5181">
            <v>5.81</v>
          </cell>
          <cell r="F5181">
            <v>49.67</v>
          </cell>
          <cell r="G5181">
            <v>0</v>
          </cell>
        </row>
        <row r="5182">
          <cell r="A5182" t="str">
            <v>98112</v>
          </cell>
          <cell r="B5182" t="str">
            <v>TIL (TUBO DE INSPEÇÃO E LIMPEZA) CONDOMINIAL PARA ESGOTO, EM PVC, DN 100 X 100 MM. AF_12/2020</v>
          </cell>
          <cell r="C5182" t="str">
            <v>UN</v>
          </cell>
          <cell r="D5182">
            <v>103.84</v>
          </cell>
          <cell r="E5182">
            <v>16.190000000000001</v>
          </cell>
          <cell r="F5182">
            <v>87.65</v>
          </cell>
          <cell r="G5182">
            <v>0</v>
          </cell>
        </row>
        <row r="5183">
          <cell r="A5183" t="str">
            <v>98114</v>
          </cell>
          <cell r="B5183" t="str">
            <v>TAMPA CIRCULAR PARA ESGOTO E DRENAGEM, EM FERRO FUNDIDO, DIÂMETRO INTERNO = 0,6 M. AF_12/2020</v>
          </cell>
          <cell r="C5183" t="str">
            <v>UN</v>
          </cell>
          <cell r="D5183">
            <v>689.05</v>
          </cell>
          <cell r="E5183">
            <v>39.33</v>
          </cell>
          <cell r="F5183">
            <v>649.63</v>
          </cell>
          <cell r="G5183">
            <v>0.06</v>
          </cell>
        </row>
        <row r="5184">
          <cell r="A5184" t="str">
            <v>98115</v>
          </cell>
          <cell r="B5184" t="str">
            <v>TAMPA CIRCULAR PARA ESGOTO E DRENAGEM, EM CONCRETO PRÉ-MOLDADO, DIÂMETRO INTERNO = 0,60 M E ALTURA = 0,10 M. AF_12/2020</v>
          </cell>
          <cell r="C5184" t="str">
            <v>UN</v>
          </cell>
          <cell r="D5184">
            <v>96.84</v>
          </cell>
          <cell r="E5184">
            <v>47.05</v>
          </cell>
          <cell r="F5184">
            <v>49.18</v>
          </cell>
          <cell r="G5184">
            <v>0.47</v>
          </cell>
        </row>
        <row r="5185">
          <cell r="A5185" t="str">
            <v>89957</v>
          </cell>
          <cell r="B5185" t="str">
            <v>PONTO DE CONSUMO TERMINAL DE ÁGUA FRIA (SUBRAMAL) COM TUBULAÇÃO DE PVC, DN 25 MM, INSTALADO EM RAMAL DE ÁGUA, INCLUSOS RASGO E CHUMBAMENTO EM ALVENARIA. AF_12/2014</v>
          </cell>
          <cell r="C5185" t="str">
            <v>UN</v>
          </cell>
          <cell r="D5185">
            <v>153.85</v>
          </cell>
          <cell r="E5185">
            <v>101.74</v>
          </cell>
          <cell r="F5185">
            <v>52.11</v>
          </cell>
          <cell r="G5185">
            <v>0</v>
          </cell>
        </row>
        <row r="5186">
          <cell r="A5186" t="str">
            <v>89959</v>
          </cell>
          <cell r="B5186" t="str">
            <v>PONTO DE CONSUMO TERMINAL DE ÁGUA QUENTE (SUBRAMAL) COM TUBULAÇÃO DE CPVC, DN 22 MM, INSTALADO EM RAMAL DE ÁGUA, INCLUSOS RASGO E CHUMBAMENTO EM ALVENARIA. AF_12/2014</v>
          </cell>
          <cell r="C5186" t="str">
            <v>UN</v>
          </cell>
          <cell r="D5186">
            <v>253.07</v>
          </cell>
          <cell r="E5186">
            <v>122.95</v>
          </cell>
          <cell r="F5186">
            <v>130.12</v>
          </cell>
          <cell r="G5186">
            <v>0</v>
          </cell>
        </row>
        <row r="5187">
          <cell r="A5187" t="str">
            <v>89349</v>
          </cell>
          <cell r="B5187" t="str">
            <v>REGISTRO DE PRESSÃO BRUTO, LATÃO, ROSCÁVEL, 1/2" - FORNECIMENTO E INSTALAÇÃO. AF_08/2021</v>
          </cell>
          <cell r="C5187" t="str">
            <v>UN</v>
          </cell>
          <cell r="D5187">
            <v>31.64</v>
          </cell>
          <cell r="E5187">
            <v>2.97</v>
          </cell>
          <cell r="F5187">
            <v>28.67</v>
          </cell>
          <cell r="G5187">
            <v>0</v>
          </cell>
        </row>
        <row r="5188">
          <cell r="A5188" t="str">
            <v>89351</v>
          </cell>
          <cell r="B5188" t="str">
            <v>REGISTRO DE PRESSÃO BRUTO, LATÃO,  ROSCÁVEL, 3/4'' - FORNECIMENTO E INSTALAÇÃO. AF_08/2021</v>
          </cell>
          <cell r="C5188" t="str">
            <v>UN</v>
          </cell>
          <cell r="D5188">
            <v>39.04</v>
          </cell>
          <cell r="E5188">
            <v>4.5599999999999996</v>
          </cell>
          <cell r="F5188">
            <v>34.479999999999997</v>
          </cell>
          <cell r="G5188">
            <v>0</v>
          </cell>
        </row>
        <row r="5189">
          <cell r="A5189" t="str">
            <v>89352</v>
          </cell>
          <cell r="B5189" t="str">
            <v>REGISTRO DE GAVETA BRUTO, LATÃO, ROSCÁVEL, 1/2" - FORNECIMENTO E INSTALAÇÃO. AF_08/2021</v>
          </cell>
          <cell r="C5189" t="str">
            <v>UN</v>
          </cell>
          <cell r="D5189">
            <v>43.08</v>
          </cell>
          <cell r="E5189">
            <v>2.97</v>
          </cell>
          <cell r="F5189">
            <v>40.11</v>
          </cell>
          <cell r="G5189">
            <v>0</v>
          </cell>
        </row>
        <row r="5190">
          <cell r="A5190" t="str">
            <v>89353</v>
          </cell>
          <cell r="B5190" t="str">
            <v>REGISTRO DE GAVETA BRUTO, LATÃO, ROSCÁVEL, 3/4" - FORNECIMENTO E INSTALAÇÃO. AF_08/2021</v>
          </cell>
          <cell r="C5190" t="str">
            <v>UN</v>
          </cell>
          <cell r="D5190">
            <v>47.23</v>
          </cell>
          <cell r="E5190">
            <v>4.5599999999999996</v>
          </cell>
          <cell r="F5190">
            <v>42.67</v>
          </cell>
          <cell r="G5190">
            <v>0</v>
          </cell>
        </row>
        <row r="5191">
          <cell r="A5191" t="str">
            <v>89354</v>
          </cell>
          <cell r="B5191" t="str">
            <v>MISTURADOR MONOCOMANDO PARA CHUVEIRO, BASE BRUTA E ACABAMENTO CROMADO - FORNECIMENTO E INSTALAÇÃO. AF_08/2021</v>
          </cell>
          <cell r="C5191" t="str">
            <v>UN</v>
          </cell>
          <cell r="D5191">
            <v>807.59</v>
          </cell>
          <cell r="E5191">
            <v>25.75</v>
          </cell>
          <cell r="F5191">
            <v>781.84</v>
          </cell>
          <cell r="G5191">
            <v>0</v>
          </cell>
        </row>
        <row r="5192">
          <cell r="A5192" t="str">
            <v>89969</v>
          </cell>
          <cell r="B5192" t="str">
            <v>KIT DE REGISTRO DE PRESSÃO BRUTO DE LATÃO ½", INCLUSIVE CONEXÕES,  ROSCÁVEL, INSTALADO EM RAMAL DE ÁGUA FRIA - FORNECIMENTO E INSTALAÇÃO. AF_12/2014</v>
          </cell>
          <cell r="C5192" t="str">
            <v>UN</v>
          </cell>
          <cell r="D5192">
            <v>48.46</v>
          </cell>
          <cell r="E5192">
            <v>9.67</v>
          </cell>
          <cell r="F5192">
            <v>38.79</v>
          </cell>
          <cell r="G5192">
            <v>0</v>
          </cell>
        </row>
        <row r="5193">
          <cell r="A5193" t="str">
            <v>89970</v>
          </cell>
          <cell r="B5193" t="str">
            <v>KIT DE REGISTRO DE PRESSÃO BRUTO DE LATÃO ¾", INCLUSIVE CONEXÕES, ROSCÁVEL, INSTALADO EM RAMAL DE ÁGUA FRIA - FORNECIMENTO E INSTALAÇÃO. AF_12/2014</v>
          </cell>
          <cell r="C5193" t="str">
            <v>UN</v>
          </cell>
          <cell r="D5193">
            <v>53.66</v>
          </cell>
          <cell r="E5193">
            <v>12.45</v>
          </cell>
          <cell r="F5193">
            <v>41.21</v>
          </cell>
          <cell r="G5193">
            <v>0</v>
          </cell>
        </row>
        <row r="5194">
          <cell r="A5194" t="str">
            <v>89971</v>
          </cell>
          <cell r="B5194" t="str">
            <v>KIT DE REGISTRO DE GAVETA BRUTO DE LATÃO ½", INCLUSIVE CONEXÕES, ROSCÁVEL, INSTALADO EM RAMAL DE ÁGUA FRIA - FORNECIMENTO E INSTALAÇÃO. AF_12/2014</v>
          </cell>
          <cell r="C5194" t="str">
            <v>UN</v>
          </cell>
          <cell r="D5194">
            <v>55.02</v>
          </cell>
          <cell r="E5194">
            <v>9.67</v>
          </cell>
          <cell r="F5194">
            <v>45.35</v>
          </cell>
          <cell r="G5194">
            <v>0</v>
          </cell>
        </row>
        <row r="5195">
          <cell r="A5195" t="str">
            <v>89972</v>
          </cell>
          <cell r="B5195" t="str">
            <v>KIT DE REGISTRO DE GAVETA BRUTO DE LATÃO ¾", INCLUSIVE CONEXÕES, ROSCÁVEL, INSTALADO EM RAMAL DE ÁGUA FRIA - FORNECIMENTO E INSTALAÇÃO. AF_12/2014</v>
          </cell>
          <cell r="C5195" t="str">
            <v>UN</v>
          </cell>
          <cell r="D5195">
            <v>61.15</v>
          </cell>
          <cell r="E5195">
            <v>12.44</v>
          </cell>
          <cell r="F5195">
            <v>48.71</v>
          </cell>
          <cell r="G5195">
            <v>0</v>
          </cell>
        </row>
        <row r="5196">
          <cell r="A5196" t="str">
            <v>89973</v>
          </cell>
          <cell r="B5196" t="str">
            <v>KIT DE MISTURADOR BASE BRUTA DE LATÃO ¾" MONOCOMANDO PARA CHUVEIRO, INCLUSIVE CONEXÕES, INSTALADO EM RAMAL DE ÁGUA - FORNECIMENTO E INSTALAÇÃO. AF_12/2014</v>
          </cell>
          <cell r="C5196" t="str">
            <v>UN</v>
          </cell>
          <cell r="D5196">
            <v>1032.69</v>
          </cell>
          <cell r="E5196">
            <v>81.48</v>
          </cell>
          <cell r="F5196">
            <v>951.21</v>
          </cell>
          <cell r="G5196">
            <v>0</v>
          </cell>
        </row>
        <row r="5197">
          <cell r="A5197" t="str">
            <v>89974</v>
          </cell>
          <cell r="B5197" t="str">
            <v>KIT DE TÊ MISTURADOR EM CPVC ¾" COM DUPLO COMANDO PARA CHUVEIRO, INCLUSIVE CONEXÕES, INSTALADO EM RAMAL DE ÁGUA - FORNECIMENTO E INSTALAÇÃO. AF_12/2014</v>
          </cell>
          <cell r="C5197" t="str">
            <v>UN</v>
          </cell>
          <cell r="D5197">
            <v>322.37</v>
          </cell>
          <cell r="E5197">
            <v>68.709999999999994</v>
          </cell>
          <cell r="F5197">
            <v>253.66</v>
          </cell>
          <cell r="G5197">
            <v>0</v>
          </cell>
        </row>
        <row r="5198">
          <cell r="A5198" t="str">
            <v>89984</v>
          </cell>
          <cell r="B5198" t="str">
            <v>REGISTRO DE PRESSÃO BRUTO, LATÃO, ROSCÁVEL, 1/2", COM ACABAMENTO E CANOPLA CROMADOS - FORNECIMENTO E INSTALAÇÃO. AF_08/2021</v>
          </cell>
          <cell r="C5198" t="str">
            <v>UN</v>
          </cell>
          <cell r="D5198">
            <v>101.72</v>
          </cell>
          <cell r="E5198">
            <v>7.6</v>
          </cell>
          <cell r="F5198">
            <v>94.12</v>
          </cell>
          <cell r="G5198">
            <v>0</v>
          </cell>
        </row>
        <row r="5199">
          <cell r="A5199" t="str">
            <v>89985</v>
          </cell>
          <cell r="B5199" t="str">
            <v>REGISTRO DE PRESSÃO BRUTO, LATÃO, ROSCÁVEL, 3/4", COM ACABAMENTO E CANOPLA CROMADOS - FORNECIMENTO E INSTALAÇÃO. AF_08/2021</v>
          </cell>
          <cell r="C5199" t="str">
            <v>UN</v>
          </cell>
          <cell r="D5199">
            <v>106.82</v>
          </cell>
          <cell r="E5199">
            <v>9.19</v>
          </cell>
          <cell r="F5199">
            <v>97.63</v>
          </cell>
          <cell r="G5199">
            <v>0</v>
          </cell>
        </row>
        <row r="5200">
          <cell r="A5200" t="str">
            <v>89986</v>
          </cell>
          <cell r="B5200" t="str">
            <v>REGISTRO DE GAVETA BRUTO, LATÃO, ROSCÁVEL, 1/2", COM ACABAMENTO E CANOPLA CROMADOS - FORNECIMENTO E INSTALAÇÃO. AF_08/2021</v>
          </cell>
          <cell r="C5200" t="str">
            <v>UN</v>
          </cell>
          <cell r="D5200">
            <v>99.09</v>
          </cell>
          <cell r="E5200">
            <v>7.6</v>
          </cell>
          <cell r="F5200">
            <v>91.49</v>
          </cell>
          <cell r="G5200">
            <v>0</v>
          </cell>
        </row>
        <row r="5201">
          <cell r="A5201" t="str">
            <v>89987</v>
          </cell>
          <cell r="B5201" t="str">
            <v>REGISTRO DE GAVETA BRUTO, LATÃO, ROSCÁVEL, 3/4", COM ACABAMENTO E CANOPLA CROMADOS - FORNECIMENTO E INSTALAÇÃO. AF_08/2021</v>
          </cell>
          <cell r="C5201" t="str">
            <v>UN</v>
          </cell>
          <cell r="D5201">
            <v>112.57</v>
          </cell>
          <cell r="E5201">
            <v>9.19</v>
          </cell>
          <cell r="F5201">
            <v>103.38</v>
          </cell>
          <cell r="G5201">
            <v>0</v>
          </cell>
        </row>
        <row r="5202">
          <cell r="A5202" t="str">
            <v>90371</v>
          </cell>
          <cell r="B5202" t="str">
            <v>REGISTRO DE ESFERA, PVC, ROSCÁVEL, COM VOLANTE, 3/4" - FORNECIMENTO E INSTALAÇÃO. AF_08/2021</v>
          </cell>
          <cell r="C5202" t="str">
            <v>UN</v>
          </cell>
          <cell r="D5202">
            <v>43.81</v>
          </cell>
          <cell r="E5202">
            <v>4.5599999999999996</v>
          </cell>
          <cell r="F5202">
            <v>39.25</v>
          </cell>
          <cell r="G5202">
            <v>0</v>
          </cell>
        </row>
        <row r="5203">
          <cell r="A5203" t="str">
            <v>94489</v>
          </cell>
          <cell r="B5203" t="str">
            <v>REGISTRO DE ESFERA, PVC, SOLDÁVEL, COM VOLANTE, DN  25 MM - FORNECIMENTO E INSTALAÇÃO. AF_08/2021</v>
          </cell>
          <cell r="C5203" t="str">
            <v>UN</v>
          </cell>
          <cell r="D5203">
            <v>44.41</v>
          </cell>
          <cell r="E5203">
            <v>3.3</v>
          </cell>
          <cell r="F5203">
            <v>41.11</v>
          </cell>
          <cell r="G5203">
            <v>0</v>
          </cell>
        </row>
        <row r="5204">
          <cell r="A5204" t="str">
            <v>94490</v>
          </cell>
          <cell r="B5204" t="str">
            <v>REGISTRO DE ESFERA, PVC, SOLDÁVEL, COM VOLANTE, DN  32 MM - FORNECIMENTO E INSTALAÇÃO. AF_08/2021</v>
          </cell>
          <cell r="C5204" t="str">
            <v>UN</v>
          </cell>
          <cell r="D5204">
            <v>67.05</v>
          </cell>
          <cell r="E5204">
            <v>3.3</v>
          </cell>
          <cell r="F5204">
            <v>63.75</v>
          </cell>
          <cell r="G5204">
            <v>0</v>
          </cell>
        </row>
        <row r="5205">
          <cell r="A5205" t="str">
            <v>94491</v>
          </cell>
          <cell r="B5205" t="str">
            <v>REGISTRO DE ESFERA, PVC, SOLDÁVEL, COM VOLANTE, DN  40 MM - FORNECIMENTO E INSTALAÇÃO. AF_08/2021</v>
          </cell>
          <cell r="C5205" t="str">
            <v>UN</v>
          </cell>
          <cell r="D5205">
            <v>90.94</v>
          </cell>
          <cell r="E5205">
            <v>4.6900000000000004</v>
          </cell>
          <cell r="F5205">
            <v>86.25</v>
          </cell>
          <cell r="G5205">
            <v>0</v>
          </cell>
        </row>
        <row r="5206">
          <cell r="A5206" t="str">
            <v>94492</v>
          </cell>
          <cell r="B5206" t="str">
            <v>REGISTRO DE ESFERA, PVC, SOLDÁVEL, COM VOLANTE, DN  50 MM - FORNECIMENTO E INSTALAÇÃO. AF_08/2021</v>
          </cell>
          <cell r="C5206" t="str">
            <v>UN</v>
          </cell>
          <cell r="D5206">
            <v>93.62</v>
          </cell>
          <cell r="E5206">
            <v>4.6900000000000004</v>
          </cell>
          <cell r="F5206">
            <v>88.93</v>
          </cell>
          <cell r="G5206">
            <v>0</v>
          </cell>
        </row>
        <row r="5207">
          <cell r="A5207" t="str">
            <v>94493</v>
          </cell>
          <cell r="B5207" t="str">
            <v>REGISTRO DE ESFERA, PVC, SOLDÁVEL, COM VOLANTE, DN  60 MM - FORNECIMENTO E INSTALAÇÃO. AF_08/2021</v>
          </cell>
          <cell r="C5207" t="str">
            <v>UN</v>
          </cell>
          <cell r="D5207">
            <v>171.51</v>
          </cell>
          <cell r="E5207">
            <v>7.63</v>
          </cell>
          <cell r="F5207">
            <v>163.88</v>
          </cell>
          <cell r="G5207">
            <v>0</v>
          </cell>
        </row>
        <row r="5208">
          <cell r="A5208" t="str">
            <v>94495</v>
          </cell>
          <cell r="B5208" t="str">
            <v>REGISTRO DE GAVETA BRUTO, LATÃO, ROSCÁVEL, 1" - FORNECIMENTO E INSTALAÇÃO. AF_08/2021</v>
          </cell>
          <cell r="C5208" t="str">
            <v>UN</v>
          </cell>
          <cell r="D5208">
            <v>73.209999999999994</v>
          </cell>
          <cell r="E5208">
            <v>6.17</v>
          </cell>
          <cell r="F5208">
            <v>67.040000000000006</v>
          </cell>
          <cell r="G5208">
            <v>0</v>
          </cell>
        </row>
        <row r="5209">
          <cell r="A5209" t="str">
            <v>94496</v>
          </cell>
          <cell r="B5209" t="str">
            <v>REGISTRO DE GAVETA BRUTO, LATÃO, ROSCÁVEL, 1 1/4" - FORNECIMENTO E INSTALAÇÃO. AF_08/2021</v>
          </cell>
          <cell r="C5209" t="str">
            <v>UN</v>
          </cell>
          <cell r="D5209">
            <v>99.75</v>
          </cell>
          <cell r="E5209">
            <v>8.41</v>
          </cell>
          <cell r="F5209">
            <v>91.34</v>
          </cell>
          <cell r="G5209">
            <v>0</v>
          </cell>
        </row>
        <row r="5210">
          <cell r="A5210" t="str">
            <v>94497</v>
          </cell>
          <cell r="B5210" t="str">
            <v>REGISTRO DE GAVETA BRUTO, LATÃO, ROSCÁVEL, 1 1/2" - FORNECIMENTO E INSTALAÇÃO. AF_08/2021</v>
          </cell>
          <cell r="C5210" t="str">
            <v>UN</v>
          </cell>
          <cell r="D5210">
            <v>126.33</v>
          </cell>
          <cell r="E5210">
            <v>10.94</v>
          </cell>
          <cell r="F5210">
            <v>115.39</v>
          </cell>
          <cell r="G5210">
            <v>0</v>
          </cell>
        </row>
        <row r="5211">
          <cell r="A5211" t="str">
            <v>94498</v>
          </cell>
          <cell r="B5211" t="str">
            <v>REGISTRO DE GAVETA BRUTO, LATÃO, ROSCÁVEL, 2" - FORNECIMENTO E INSTALAÇÃO. AF_08/2021</v>
          </cell>
          <cell r="C5211" t="str">
            <v>UN</v>
          </cell>
          <cell r="D5211">
            <v>174.52</v>
          </cell>
          <cell r="E5211">
            <v>14.13</v>
          </cell>
          <cell r="F5211">
            <v>160.38999999999999</v>
          </cell>
          <cell r="G5211">
            <v>0</v>
          </cell>
        </row>
        <row r="5212">
          <cell r="A5212" t="str">
            <v>94499</v>
          </cell>
          <cell r="B5212" t="str">
            <v>REGISTRO DE GAVETA BRUTO, LATÃO, ROSCÁVEL, 2 1/2" - FORNECIMENTO E INSTALAÇÃO. AF_08/2021</v>
          </cell>
          <cell r="C5212" t="str">
            <v>UN</v>
          </cell>
          <cell r="D5212">
            <v>348.8</v>
          </cell>
          <cell r="E5212">
            <v>18.91</v>
          </cell>
          <cell r="F5212">
            <v>329.89</v>
          </cell>
          <cell r="G5212">
            <v>0</v>
          </cell>
        </row>
        <row r="5213">
          <cell r="A5213" t="str">
            <v>94500</v>
          </cell>
          <cell r="B5213" t="str">
            <v>REGISTRO DE GAVETA BRUTO, LATÃO, ROSCÁVEL, 3" - FORNECIMENTO E INSTALAÇÃO. AF_08/2021</v>
          </cell>
          <cell r="C5213" t="str">
            <v>UN</v>
          </cell>
          <cell r="D5213">
            <v>423.25</v>
          </cell>
          <cell r="E5213">
            <v>23.7</v>
          </cell>
          <cell r="F5213">
            <v>399.55</v>
          </cell>
          <cell r="G5213">
            <v>0</v>
          </cell>
        </row>
        <row r="5214">
          <cell r="A5214" t="str">
            <v>94501</v>
          </cell>
          <cell r="B5214" t="str">
            <v>REGISTRO DE GAVETA BRUTO, LATÃO, ROSCÁVEL, 4" - FORNECIMENTO E INSTALAÇÃO. AF_08/2021</v>
          </cell>
          <cell r="C5214" t="str">
            <v>UN</v>
          </cell>
          <cell r="D5214">
            <v>857.65</v>
          </cell>
          <cell r="E5214">
            <v>30.08</v>
          </cell>
          <cell r="F5214">
            <v>827.57</v>
          </cell>
          <cell r="G5214">
            <v>0</v>
          </cell>
        </row>
        <row r="5215">
          <cell r="A5215" t="str">
            <v>94792</v>
          </cell>
          <cell r="B5215" t="str">
            <v>REGISTRO DE GAVETA BRUTO, LATÃO, ROSCÁVEL, 1", COM ACABAMENTO E CANOPLA CROMADOS - FORNECIMENTO E INSTALAÇÃO. AF_08/2021</v>
          </cell>
          <cell r="C5215" t="str">
            <v>UN</v>
          </cell>
          <cell r="D5215">
            <v>137.22999999999999</v>
          </cell>
          <cell r="E5215">
            <v>10.79</v>
          </cell>
          <cell r="F5215">
            <v>126.44</v>
          </cell>
          <cell r="G5215">
            <v>0</v>
          </cell>
        </row>
        <row r="5216">
          <cell r="A5216" t="str">
            <v>94793</v>
          </cell>
          <cell r="B5216" t="str">
            <v>REGISTRO DE GAVETA BRUTO, LATÃO, ROSCÁVEL, 1 1/4", COM ACABAMENTO E CANOPLA CROMADOS - FORNECIMENTO E INSTALAÇÃO. AF_08/2021</v>
          </cell>
          <cell r="C5216" t="str">
            <v>UN</v>
          </cell>
          <cell r="D5216">
            <v>188.33</v>
          </cell>
          <cell r="E5216">
            <v>13.02</v>
          </cell>
          <cell r="F5216">
            <v>175.31</v>
          </cell>
          <cell r="G5216">
            <v>0</v>
          </cell>
        </row>
        <row r="5217">
          <cell r="A5217" t="str">
            <v>94794</v>
          </cell>
          <cell r="B5217" t="str">
            <v>REGISTRO DE GAVETA BRUTO, LATÃO, ROSCÁVEL, 1 1/2", COM ACABAMENTO E CANOPLA CROMADOS - FORNECIMENTO E INSTALAÇÃO. AF_08/2021</v>
          </cell>
          <cell r="C5217" t="str">
            <v>UN</v>
          </cell>
          <cell r="D5217">
            <v>199.42</v>
          </cell>
          <cell r="E5217">
            <v>15.58</v>
          </cell>
          <cell r="F5217">
            <v>183.84</v>
          </cell>
          <cell r="G5217">
            <v>0</v>
          </cell>
        </row>
        <row r="5218">
          <cell r="A5218" t="str">
            <v>94795</v>
          </cell>
          <cell r="B5218" t="str">
            <v>TORNEIRA DE BOIA PARA CAIXA D'ÁGUA, ROSCÁVEL, 1/2" - FORNECIMENTO E INSTALAÇÃO. AF_08/2021</v>
          </cell>
          <cell r="C5218" t="str">
            <v>UN</v>
          </cell>
          <cell r="D5218">
            <v>70.099999999999994</v>
          </cell>
          <cell r="E5218">
            <v>5.15</v>
          </cell>
          <cell r="F5218">
            <v>64.95</v>
          </cell>
          <cell r="G5218">
            <v>0</v>
          </cell>
        </row>
        <row r="5219">
          <cell r="A5219" t="str">
            <v>94796</v>
          </cell>
          <cell r="B5219" t="str">
            <v>TORNEIRA DE BOIA PARA CAIXA D'ÁGUA, ROSCÁVEL, 3/4" - FORNECIMENTO E INSTALAÇÃO. AF_08/2021</v>
          </cell>
          <cell r="C5219" t="str">
            <v>UN</v>
          </cell>
          <cell r="D5219">
            <v>78.61</v>
          </cell>
          <cell r="E5219">
            <v>7.91</v>
          </cell>
          <cell r="F5219">
            <v>70.7</v>
          </cell>
          <cell r="G5219">
            <v>0</v>
          </cell>
        </row>
        <row r="5220">
          <cell r="A5220" t="str">
            <v>94797</v>
          </cell>
          <cell r="B5220" t="str">
            <v>TORNEIRA DE BOIA PARA CAIXA D'ÁGUA, ROSCÁVEL, 1" - FORNECIMENTO E INSTALAÇÃO. AF_08/2021</v>
          </cell>
          <cell r="C5220" t="str">
            <v>UN</v>
          </cell>
          <cell r="D5220">
            <v>167.94</v>
          </cell>
          <cell r="E5220">
            <v>10.66</v>
          </cell>
          <cell r="F5220">
            <v>157.28</v>
          </cell>
          <cell r="G5220">
            <v>0</v>
          </cell>
        </row>
        <row r="5221">
          <cell r="A5221" t="str">
            <v>94798</v>
          </cell>
          <cell r="B5221" t="str">
            <v>TORNEIRA DE BOIA PARA CAIXA D'ÁGUA, ROSCÁVEL, 1 1/4" - FORNECIMENTO E INSTALAÇÃO. AF_08/2021</v>
          </cell>
          <cell r="C5221" t="str">
            <v>UN</v>
          </cell>
          <cell r="D5221">
            <v>281.48</v>
          </cell>
          <cell r="E5221">
            <v>14.52</v>
          </cell>
          <cell r="F5221">
            <v>266.95999999999998</v>
          </cell>
          <cell r="G5221">
            <v>0</v>
          </cell>
        </row>
        <row r="5222">
          <cell r="A5222" t="str">
            <v>94799</v>
          </cell>
          <cell r="B5222" t="str">
            <v>TORNEIRA DE BOIA PARA CAIXA D'ÁGUA, ROSCÁVEL, 1 1/2" - FORNECIMENTO E INSTALAÇÃO. AF_08/2021</v>
          </cell>
          <cell r="C5222" t="str">
            <v>UN</v>
          </cell>
          <cell r="D5222">
            <v>344.59</v>
          </cell>
          <cell r="E5222">
            <v>18.920000000000002</v>
          </cell>
          <cell r="F5222">
            <v>325.67</v>
          </cell>
          <cell r="G5222">
            <v>0</v>
          </cell>
        </row>
        <row r="5223">
          <cell r="A5223" t="str">
            <v>94800</v>
          </cell>
          <cell r="B5223" t="str">
            <v>TORNEIRA DE BOIA PARA CAIXA D'ÁGUA, ROSCÁVEL, 2" - FORNECIMENTO E INSTALAÇÃO. AF_08/2021</v>
          </cell>
          <cell r="C5223" t="str">
            <v>UN</v>
          </cell>
          <cell r="D5223">
            <v>442.3</v>
          </cell>
          <cell r="E5223">
            <v>24.44</v>
          </cell>
          <cell r="F5223">
            <v>417.86</v>
          </cell>
          <cell r="G5223">
            <v>0</v>
          </cell>
        </row>
        <row r="5224">
          <cell r="A5224" t="str">
            <v>95248</v>
          </cell>
          <cell r="B5224" t="str">
            <v>VÁLVULA DE ESFERA BRUTA, BRONZE, ROSCÁVEL, 1/2" - FORNECIMENTO E INSTALAÇÃO. AF_08/2021</v>
          </cell>
          <cell r="C5224" t="str">
            <v>UN</v>
          </cell>
          <cell r="D5224">
            <v>62.68</v>
          </cell>
          <cell r="E5224">
            <v>2.97</v>
          </cell>
          <cell r="F5224">
            <v>59.71</v>
          </cell>
          <cell r="G5224">
            <v>0</v>
          </cell>
        </row>
        <row r="5225">
          <cell r="A5225" t="str">
            <v>95249</v>
          </cell>
          <cell r="B5225" t="str">
            <v>VÁLVULA DE ESFERA BRUTA, BRONZE, ROSCÁVEL, 3/4'' - FORNECIMENTO E INSTALAÇÃO. AF_08/2021</v>
          </cell>
          <cell r="C5225" t="str">
            <v>UN</v>
          </cell>
          <cell r="D5225">
            <v>73.760000000000005</v>
          </cell>
          <cell r="E5225">
            <v>4.5599999999999996</v>
          </cell>
          <cell r="F5225">
            <v>69.2</v>
          </cell>
          <cell r="G5225">
            <v>0</v>
          </cell>
        </row>
        <row r="5226">
          <cell r="A5226" t="str">
            <v>95250</v>
          </cell>
          <cell r="B5226" t="str">
            <v>VÁLVULA DE ESFERA BRUTA, BRONZE, ROSCÁVEL, 1'' - FORNECIMENTO E INSTALAÇÃO. AF_08/2021</v>
          </cell>
          <cell r="C5226" t="str">
            <v>UN</v>
          </cell>
          <cell r="D5226">
            <v>99.56</v>
          </cell>
          <cell r="E5226">
            <v>6.17</v>
          </cell>
          <cell r="F5226">
            <v>93.39</v>
          </cell>
          <cell r="G5226">
            <v>0</v>
          </cell>
        </row>
        <row r="5227">
          <cell r="A5227" t="str">
            <v>95251</v>
          </cell>
          <cell r="B5227" t="str">
            <v>VÁLVULA DE ESFERA BRUTA, BRONZE, ROSCÁVEL, 1 1/4'' - FORNECIMENTO E INSTALAÇÃO. AF_08/2021</v>
          </cell>
          <cell r="C5227" t="str">
            <v>UN</v>
          </cell>
          <cell r="D5227">
            <v>147.37</v>
          </cell>
          <cell r="E5227">
            <v>8.41</v>
          </cell>
          <cell r="F5227">
            <v>138.96</v>
          </cell>
          <cell r="G5227">
            <v>0</v>
          </cell>
        </row>
        <row r="5228">
          <cell r="A5228" t="str">
            <v>95252</v>
          </cell>
          <cell r="B5228" t="str">
            <v>VÁLVULA DE ESFERA BRUTA, BRONZE, ROSCÁVEL, 1 1/2'' - FORNECIMENTO E INSTALAÇÃO. AF_08/2021</v>
          </cell>
          <cell r="C5228" t="str">
            <v>UN</v>
          </cell>
          <cell r="D5228">
            <v>178.59</v>
          </cell>
          <cell r="E5228">
            <v>10.94</v>
          </cell>
          <cell r="F5228">
            <v>167.65</v>
          </cell>
          <cell r="G5228">
            <v>0</v>
          </cell>
        </row>
        <row r="5229">
          <cell r="A5229" t="str">
            <v>95253</v>
          </cell>
          <cell r="B5229" t="str">
            <v>VÁLVULA DE ESFERA BRUTA, BRONZE, ROSCÁVEL, 2'' - FORNECIMENTO E INSTALAÇÃO. AF_08/2021</v>
          </cell>
          <cell r="C5229" t="str">
            <v>UN</v>
          </cell>
          <cell r="D5229">
            <v>271.88</v>
          </cell>
          <cell r="E5229">
            <v>14.13</v>
          </cell>
          <cell r="F5229">
            <v>257.75</v>
          </cell>
          <cell r="G5229">
            <v>0</v>
          </cell>
        </row>
        <row r="5230">
          <cell r="A5230" t="str">
            <v>99619</v>
          </cell>
          <cell r="B5230" t="str">
            <v>VÁLVULA DE RETENÇÃO HORIZONTAL, DE BRONZE, ROSCÁVEL, 3/4" - FORNECIMENTO E INSTALAÇÃO. AF_08/2021</v>
          </cell>
          <cell r="C5230" t="str">
            <v>UN</v>
          </cell>
          <cell r="D5230">
            <v>123.96</v>
          </cell>
          <cell r="E5230">
            <v>4.5599999999999996</v>
          </cell>
          <cell r="F5230">
            <v>119.4</v>
          </cell>
          <cell r="G5230">
            <v>0</v>
          </cell>
        </row>
        <row r="5231">
          <cell r="A5231" t="str">
            <v>99620</v>
          </cell>
          <cell r="B5231" t="str">
            <v>VÁLVULA DE RETENÇÃO HORIZONTAL, DE BRONZE, ROSCÁVEL, 1" - FORNECIMENTO E INSTALAÇÃO. AF_08/2021</v>
          </cell>
          <cell r="C5231" t="str">
            <v>UN</v>
          </cell>
          <cell r="D5231">
            <v>168.4</v>
          </cell>
          <cell r="E5231">
            <v>6.17</v>
          </cell>
          <cell r="F5231">
            <v>162.22999999999999</v>
          </cell>
          <cell r="G5231">
            <v>0</v>
          </cell>
        </row>
        <row r="5232">
          <cell r="A5232" t="str">
            <v>99621</v>
          </cell>
          <cell r="B5232" t="str">
            <v>VÁLVULA DE RETENÇÃO HORIZONTAL, DE BRONZE, ROSCÁVEL, 1 1/4" - FORNECIMENTO E INSTALAÇÃO. AF_08/2021</v>
          </cell>
          <cell r="C5232" t="str">
            <v>UN</v>
          </cell>
          <cell r="D5232">
            <v>251.03</v>
          </cell>
          <cell r="E5232">
            <v>8.41</v>
          </cell>
          <cell r="F5232">
            <v>242.62</v>
          </cell>
          <cell r="G5232">
            <v>0</v>
          </cell>
        </row>
        <row r="5233">
          <cell r="A5233" t="str">
            <v>99622</v>
          </cell>
          <cell r="B5233" t="str">
            <v>VÁLVULA DE RETENÇÃO HORIZONTAL, DE BRONZE, ROSCÁVEL, 1 1/2"  - FORNECIMENTO E INSTALAÇÃO. AF_08/2021</v>
          </cell>
          <cell r="C5233" t="str">
            <v>UN</v>
          </cell>
          <cell r="D5233">
            <v>282.48</v>
          </cell>
          <cell r="E5233">
            <v>10.94</v>
          </cell>
          <cell r="F5233">
            <v>271.54000000000002</v>
          </cell>
          <cell r="G5233">
            <v>0</v>
          </cell>
        </row>
        <row r="5234">
          <cell r="A5234" t="str">
            <v>99623</v>
          </cell>
          <cell r="B5234" t="str">
            <v>VÁLVULA DE RETENÇÃO HORIZONTAL, DE BRONZE, ROSCÁVEL, 2"  - FORNECIMENTO E INSTALAÇÃO. AF_08/2021</v>
          </cell>
          <cell r="C5234" t="str">
            <v>UN</v>
          </cell>
          <cell r="D5234">
            <v>394.2</v>
          </cell>
          <cell r="E5234">
            <v>14.13</v>
          </cell>
          <cell r="F5234">
            <v>380.07</v>
          </cell>
          <cell r="G5234">
            <v>0</v>
          </cell>
        </row>
        <row r="5235">
          <cell r="A5235" t="str">
            <v>99624</v>
          </cell>
          <cell r="B5235" t="str">
            <v>VÁLVULA DE RETENÇÃO HORIZONTAL, DE BRONZE, ROSCÁVEL, 2 1/2" - FORNECIMENTO E INSTALAÇÃO. AF_08/2021</v>
          </cell>
          <cell r="C5235" t="str">
            <v>UN</v>
          </cell>
          <cell r="D5235">
            <v>562.05999999999995</v>
          </cell>
          <cell r="E5235">
            <v>18.91</v>
          </cell>
          <cell r="F5235">
            <v>543.15</v>
          </cell>
          <cell r="G5235">
            <v>0</v>
          </cell>
        </row>
        <row r="5236">
          <cell r="A5236" t="str">
            <v>99625</v>
          </cell>
          <cell r="B5236" t="str">
            <v>VÁLVULA DE RETENÇÃO HORIZONTAL, DE BRONZE, ROSCÁVEL, 3" - FORNECIMENTO E INSTALAÇÃO. AF_08/2021</v>
          </cell>
          <cell r="C5236" t="str">
            <v>UN</v>
          </cell>
          <cell r="D5236">
            <v>773.23</v>
          </cell>
          <cell r="E5236">
            <v>23.7</v>
          </cell>
          <cell r="F5236">
            <v>749.53</v>
          </cell>
          <cell r="G5236">
            <v>0</v>
          </cell>
        </row>
        <row r="5237">
          <cell r="A5237" t="str">
            <v>99626</v>
          </cell>
          <cell r="B5237" t="str">
            <v>VÁLVULA DE RETENÇÃO HORIZONTAL, DE BRONZE, ROSCÁVEL, 4" - FORNECIMENTO E INSTALAÇÃO. AF_08/2021</v>
          </cell>
          <cell r="C5237" t="str">
            <v>UN</v>
          </cell>
          <cell r="D5237">
            <v>1190.8800000000001</v>
          </cell>
          <cell r="E5237">
            <v>30.08</v>
          </cell>
          <cell r="F5237">
            <v>1160.8</v>
          </cell>
          <cell r="G5237">
            <v>0</v>
          </cell>
        </row>
        <row r="5238">
          <cell r="A5238" t="str">
            <v>99627</v>
          </cell>
          <cell r="B5238" t="str">
            <v>VÁLVULA DE RETENÇÃO VERTICAL, DE BRONZE, ROSCÁVEL, 1/2" - FORNECIMENTO E INSTALAÇÃO. AF_08/2021</v>
          </cell>
          <cell r="C5238" t="str">
            <v>UN</v>
          </cell>
          <cell r="D5238">
            <v>74.78</v>
          </cell>
          <cell r="E5238">
            <v>2.97</v>
          </cell>
          <cell r="F5238">
            <v>71.81</v>
          </cell>
          <cell r="G5238">
            <v>0</v>
          </cell>
        </row>
        <row r="5239">
          <cell r="A5239" t="str">
            <v>99628</v>
          </cell>
          <cell r="B5239" t="str">
            <v>VÁLVULA DE RETENÇÃO VERTICAL, DE BRONZE, ROSCÁVEL, 3/4" - FORNECIMENTO E INSTALAÇÃO. AF_08/2021</v>
          </cell>
          <cell r="C5239" t="str">
            <v>UN</v>
          </cell>
          <cell r="D5239">
            <v>81.55</v>
          </cell>
          <cell r="E5239">
            <v>4.5599999999999996</v>
          </cell>
          <cell r="F5239">
            <v>76.989999999999995</v>
          </cell>
          <cell r="G5239">
            <v>0</v>
          </cell>
        </row>
        <row r="5240">
          <cell r="A5240" t="str">
            <v>99629</v>
          </cell>
          <cell r="B5240" t="str">
            <v>VÁLVULA DE RETENÇÃO VERTICAL, DE BRONZE, ROSCÁVEL, 1" - FORNECIMENTO E INSTALAÇÃO. AF_08/2021</v>
          </cell>
          <cell r="C5240" t="str">
            <v>UN</v>
          </cell>
          <cell r="D5240">
            <v>90.57</v>
          </cell>
          <cell r="E5240">
            <v>6.17</v>
          </cell>
          <cell r="F5240">
            <v>84.4</v>
          </cell>
          <cell r="G5240">
            <v>0</v>
          </cell>
        </row>
        <row r="5241">
          <cell r="A5241" t="str">
            <v>99630</v>
          </cell>
          <cell r="B5241" t="str">
            <v>VÁLVULA DE RETENÇÃO VERTICAL, DE BRONZE, ROSCÁVEL, 1 1/4" - FORNECIMENTO E INSTALAÇÃO. AF_08/2021</v>
          </cell>
          <cell r="C5241" t="str">
            <v>UN</v>
          </cell>
          <cell r="D5241">
            <v>134.79</v>
          </cell>
          <cell r="E5241">
            <v>8.41</v>
          </cell>
          <cell r="F5241">
            <v>126.38</v>
          </cell>
          <cell r="G5241">
            <v>0</v>
          </cell>
        </row>
        <row r="5242">
          <cell r="A5242" t="str">
            <v>99631</v>
          </cell>
          <cell r="B5242" t="str">
            <v>VÁLVULA DE RETENÇÃO VERTICAL, DE BRONZE, ROSCÁVEL, 1 1/2" - FORNECIMENTO E INSTALAÇÃO. AF_08/2021</v>
          </cell>
          <cell r="C5242" t="str">
            <v>UN</v>
          </cell>
          <cell r="D5242">
            <v>156.84</v>
          </cell>
          <cell r="E5242">
            <v>10.94</v>
          </cell>
          <cell r="F5242">
            <v>145.9</v>
          </cell>
          <cell r="G5242">
            <v>0</v>
          </cell>
        </row>
        <row r="5243">
          <cell r="A5243" t="str">
            <v>99632</v>
          </cell>
          <cell r="B5243" t="str">
            <v>VÁLVULA DE RETENÇÃO VERTICAL, DE BRONZE, ROSCÁVEL, 2" - FORNECIMENTO E INSTALAÇÃO. AF_08/2021</v>
          </cell>
          <cell r="C5243" t="str">
            <v>UN</v>
          </cell>
          <cell r="D5243">
            <v>226.2</v>
          </cell>
          <cell r="E5243">
            <v>14.13</v>
          </cell>
          <cell r="F5243">
            <v>212.07</v>
          </cell>
          <cell r="G5243">
            <v>0</v>
          </cell>
        </row>
        <row r="5244">
          <cell r="A5244" t="str">
            <v>99633</v>
          </cell>
          <cell r="B5244" t="str">
            <v>VÁLVULA DE RETENÇÃO VERTICAL, DE BRONZE, ROSCÁVEL, 3" - FORNECIMENTO E INSTALAÇÃO. AF_08/2021</v>
          </cell>
          <cell r="C5244" t="str">
            <v>UN</v>
          </cell>
          <cell r="D5244">
            <v>485.8</v>
          </cell>
          <cell r="E5244">
            <v>23.7</v>
          </cell>
          <cell r="F5244">
            <v>462.1</v>
          </cell>
          <cell r="G5244">
            <v>0</v>
          </cell>
        </row>
        <row r="5245">
          <cell r="A5245" t="str">
            <v>99634</v>
          </cell>
          <cell r="B5245" t="str">
            <v>VÁLVULA DE RETENÇÃO VERTICAL, DE BRONZE, ROSCÁVEL, 4" - FORNECIMENTO E INSTALAÇÃO. AF_08/2021</v>
          </cell>
          <cell r="C5245" t="str">
            <v>UN</v>
          </cell>
          <cell r="D5245">
            <v>829.24</v>
          </cell>
          <cell r="E5245">
            <v>30.08</v>
          </cell>
          <cell r="F5245">
            <v>799.16</v>
          </cell>
          <cell r="G5245">
            <v>0</v>
          </cell>
        </row>
        <row r="5246">
          <cell r="A5246" t="str">
            <v>99635</v>
          </cell>
          <cell r="B5246" t="str">
            <v>VÁLVULA DE DESCARGA METÁLICA, BASE 1 1/2", ACABAMENTO METALICO CROMADO - FORNECIMENTO E INSTALAÇÃO. AF_08/2021</v>
          </cell>
          <cell r="C5246" t="str">
            <v>UN</v>
          </cell>
          <cell r="D5246">
            <v>347.69</v>
          </cell>
          <cell r="E5246">
            <v>38.51</v>
          </cell>
          <cell r="F5246">
            <v>309.18</v>
          </cell>
          <cell r="G5246">
            <v>0</v>
          </cell>
        </row>
        <row r="5247">
          <cell r="A5247" t="str">
            <v>103008</v>
          </cell>
          <cell r="B5247" t="str">
            <v>VÁLVULA DE RETENÇÃO HORIZONTAL, DE BRONZE, ROSCÁVEL, 1/2" - FORNECIMENTO E INSTALAÇÃO. AF_08/2021</v>
          </cell>
          <cell r="C5247" t="str">
            <v>UN</v>
          </cell>
          <cell r="D5247">
            <v>101.3</v>
          </cell>
          <cell r="E5247">
            <v>2.97</v>
          </cell>
          <cell r="F5247">
            <v>98.33</v>
          </cell>
          <cell r="G5247">
            <v>0</v>
          </cell>
        </row>
        <row r="5248">
          <cell r="A5248" t="str">
            <v>103009</v>
          </cell>
          <cell r="B5248" t="str">
            <v>VÁLVULA DE RETENÇÃO VERTICAL, DE BRONZE, ROSCÁVEL, 2 1/2" - FORNECIMENTO E INSTALAÇÃO. AF_08/2021</v>
          </cell>
          <cell r="C5248" t="str">
            <v>UN</v>
          </cell>
          <cell r="D5248">
            <v>357.74</v>
          </cell>
          <cell r="E5248">
            <v>18.91</v>
          </cell>
          <cell r="F5248">
            <v>338.83</v>
          </cell>
          <cell r="G5248">
            <v>0</v>
          </cell>
        </row>
        <row r="5249">
          <cell r="A5249" t="str">
            <v>103010</v>
          </cell>
          <cell r="B5249" t="str">
            <v>VÁLVULA DE RETENÇÃO, DE BRONZE, PÉ COM CRIVOS, ROSCÁVEL, 3/4" - FORNECIMENTO E INSTALAÇÃO. AF_08/2021</v>
          </cell>
          <cell r="C5249" t="str">
            <v>UN</v>
          </cell>
          <cell r="D5249">
            <v>76.81</v>
          </cell>
          <cell r="E5249">
            <v>2.27</v>
          </cell>
          <cell r="F5249">
            <v>74.540000000000006</v>
          </cell>
          <cell r="G5249">
            <v>0</v>
          </cell>
        </row>
        <row r="5250">
          <cell r="A5250" t="str">
            <v>103011</v>
          </cell>
          <cell r="B5250" t="str">
            <v>VÁLVULA DE RETENÇÃO, DE BRONZE, PÉ COM CRIVOS, ROSCÁVEL, 1" - FORNECIMENTO E INSTALAÇÃO. AF_08/2021</v>
          </cell>
          <cell r="C5250" t="str">
            <v>UN</v>
          </cell>
          <cell r="D5250">
            <v>85.64</v>
          </cell>
          <cell r="E5250">
            <v>3.08</v>
          </cell>
          <cell r="F5250">
            <v>82.56</v>
          </cell>
          <cell r="G5250">
            <v>0</v>
          </cell>
        </row>
        <row r="5251">
          <cell r="A5251" t="str">
            <v>103012</v>
          </cell>
          <cell r="B5251" t="str">
            <v>VÁLVULA DE RETENÇÃO, DE BRONZE, PÉ COM CRIVOS, ROSCÁVEL, 1 1/4" - FORNECIMENTO E INSTALAÇÃO. AF_08/2021</v>
          </cell>
          <cell r="C5251" t="str">
            <v>UN</v>
          </cell>
          <cell r="D5251">
            <v>135.05000000000001</v>
          </cell>
          <cell r="E5251">
            <v>4.1900000000000004</v>
          </cell>
          <cell r="F5251">
            <v>130.86000000000001</v>
          </cell>
          <cell r="G5251">
            <v>0</v>
          </cell>
        </row>
        <row r="5252">
          <cell r="A5252" t="str">
            <v>103013</v>
          </cell>
          <cell r="B5252" t="str">
            <v>VÁLVULA DE RETENÇÃO, DE BRONZE, PÉ COM CRIVOS, ROSCÁVEL, 1 1/2" - FORNECIMENTO E INSTALAÇÃO. AF_08/2021</v>
          </cell>
          <cell r="C5252" t="str">
            <v>UN</v>
          </cell>
          <cell r="D5252">
            <v>145.36000000000001</v>
          </cell>
          <cell r="E5252">
            <v>5.46</v>
          </cell>
          <cell r="F5252">
            <v>139.9</v>
          </cell>
          <cell r="G5252">
            <v>0</v>
          </cell>
        </row>
        <row r="5253">
          <cell r="A5253" t="str">
            <v>103014</v>
          </cell>
          <cell r="B5253" t="str">
            <v>VÁLVULA DE RETENÇÃO, DE BRONZE, PÉ COM CRIVOS, ROSCÁVEL, 2" - FORNECIMENTO E INSTALAÇÃO. AF_08/2021</v>
          </cell>
          <cell r="C5253" t="str">
            <v>UN</v>
          </cell>
          <cell r="D5253">
            <v>218.64</v>
          </cell>
          <cell r="E5253">
            <v>7.05</v>
          </cell>
          <cell r="F5253">
            <v>211.59</v>
          </cell>
          <cell r="G5253">
            <v>0</v>
          </cell>
        </row>
        <row r="5254">
          <cell r="A5254" t="str">
            <v>103015</v>
          </cell>
          <cell r="B5254" t="str">
            <v>VÁLVULA DE RETENÇÃO, DE BRONZE, PÉ COM CRIVOS, ROSCÁVEL, 2 1/2" - FORNECIMENTO E INSTALAÇÃO. AF_08/2021</v>
          </cell>
          <cell r="C5254" t="str">
            <v>UN</v>
          </cell>
          <cell r="D5254">
            <v>386.72</v>
          </cell>
          <cell r="E5254">
            <v>9.4499999999999993</v>
          </cell>
          <cell r="F5254">
            <v>377.27</v>
          </cell>
          <cell r="G5254">
            <v>0</v>
          </cell>
        </row>
        <row r="5255">
          <cell r="A5255" t="str">
            <v>103016</v>
          </cell>
          <cell r="B5255" t="str">
            <v>VÁLVULA DE RETENÇÃO, DE BRONZE, PÉ COM CRIVOS, ROSCÁVEL, 3" - FORNECIMENTO E INSTALAÇÃO. AF_08/2021</v>
          </cell>
          <cell r="C5255" t="str">
            <v>UN</v>
          </cell>
          <cell r="D5255">
            <v>528.71</v>
          </cell>
          <cell r="E5255">
            <v>11.84</v>
          </cell>
          <cell r="F5255">
            <v>516.87</v>
          </cell>
          <cell r="G5255">
            <v>0</v>
          </cell>
        </row>
        <row r="5256">
          <cell r="A5256" t="str">
            <v>103017</v>
          </cell>
          <cell r="B5256" t="str">
            <v>VÁLVULA DE RETENÇÃO, DE BRONZE, PÉ COM CRIVOS, ROSCÁVEL, 4" - FORNECIMENTO E INSTALAÇÃO. AF_08/2021</v>
          </cell>
          <cell r="C5256" t="str">
            <v>UN</v>
          </cell>
          <cell r="D5256">
            <v>923.2</v>
          </cell>
          <cell r="E5256">
            <v>15.02</v>
          </cell>
          <cell r="F5256">
            <v>908.18</v>
          </cell>
          <cell r="G5256">
            <v>0</v>
          </cell>
        </row>
        <row r="5257">
          <cell r="A5257" t="str">
            <v>103018</v>
          </cell>
          <cell r="B5257" t="str">
            <v>VÁLVULA DE DESCARGA METÁLICA, BASE 1 1/4", ACABAMENTO METALICO CROMADO - FORNECIMENTO E INSTALAÇÃO. AF_08/2021</v>
          </cell>
          <cell r="C5257" t="str">
            <v>UN</v>
          </cell>
          <cell r="D5257">
            <v>284.39999999999998</v>
          </cell>
          <cell r="E5257">
            <v>33.409999999999997</v>
          </cell>
          <cell r="F5257">
            <v>250.99</v>
          </cell>
          <cell r="G5257">
            <v>0</v>
          </cell>
        </row>
        <row r="5258">
          <cell r="A5258" t="str">
            <v>103019</v>
          </cell>
          <cell r="B5258" t="str">
            <v>REGISTRO OU VÁLVULA GLOBO ANGULAR EM LATÃO, PARA HIDRANTES EM INSTALAÇÃO PREDIAL DE INCÊNDIO, 45 GRAUS, 2 1/2" - FORNECIMENTO E INSTALAÇÃO. AF_08/2021</v>
          </cell>
          <cell r="C5258" t="str">
            <v>UN</v>
          </cell>
          <cell r="D5258">
            <v>189.66</v>
          </cell>
          <cell r="E5258">
            <v>18.91</v>
          </cell>
          <cell r="F5258">
            <v>170.75</v>
          </cell>
          <cell r="G5258">
            <v>0</v>
          </cell>
        </row>
        <row r="5259">
          <cell r="A5259" t="str">
            <v>103029</v>
          </cell>
          <cell r="B5259" t="str">
            <v>REGISTRO OU REGULADOR DE GÁS DE COZINHA - FORNECIMENTO E INSTALAÇÃO. AF_08/2021</v>
          </cell>
          <cell r="C5259" t="str">
            <v>UN</v>
          </cell>
          <cell r="D5259">
            <v>54.07</v>
          </cell>
          <cell r="E5259">
            <v>4.5599999999999996</v>
          </cell>
          <cell r="F5259">
            <v>49.51</v>
          </cell>
          <cell r="G5259">
            <v>0</v>
          </cell>
        </row>
        <row r="5260">
          <cell r="A5260" t="str">
            <v>103036</v>
          </cell>
          <cell r="B5260" t="str">
            <v>REGISTRO DE ESFERA, PVC, ROSCÁVEL, COM VOLANTE, 1/2" - FORNECIMENTO E INSTALAÇÃO. AF_08/2021</v>
          </cell>
          <cell r="C5260" t="str">
            <v>UN</v>
          </cell>
          <cell r="D5260">
            <v>35.520000000000003</v>
          </cell>
          <cell r="E5260">
            <v>2.97</v>
          </cell>
          <cell r="F5260">
            <v>32.549999999999997</v>
          </cell>
          <cell r="G5260">
            <v>0</v>
          </cell>
        </row>
        <row r="5261">
          <cell r="A5261" t="str">
            <v>103037</v>
          </cell>
          <cell r="B5261" t="str">
            <v>REGISTRO DE ESFERA, PVC, ROSCÁVEL, COM VOLANTE, 1" - FORNECIMENTO E INSTALAÇÃO. AF_08/2021</v>
          </cell>
          <cell r="C5261" t="str">
            <v>UN</v>
          </cell>
          <cell r="D5261">
            <v>69.819999999999993</v>
          </cell>
          <cell r="E5261">
            <v>6.17</v>
          </cell>
          <cell r="F5261">
            <v>63.65</v>
          </cell>
          <cell r="G5261">
            <v>0</v>
          </cell>
        </row>
        <row r="5262">
          <cell r="A5262" t="str">
            <v>103038</v>
          </cell>
          <cell r="B5262" t="str">
            <v>REGISTRO DE ESFERA, PVC, ROSCÁVEL, COM VOLANTE, 1 1/4" - FORNECIMENTO E INSTALAÇÃO. AF_08/2021</v>
          </cell>
          <cell r="C5262" t="str">
            <v>UN</v>
          </cell>
          <cell r="D5262">
            <v>93.42</v>
          </cell>
          <cell r="E5262">
            <v>8.41</v>
          </cell>
          <cell r="F5262">
            <v>85.01</v>
          </cell>
          <cell r="G5262">
            <v>0</v>
          </cell>
        </row>
        <row r="5263">
          <cell r="A5263" t="str">
            <v>103039</v>
          </cell>
          <cell r="B5263" t="str">
            <v>REGISTRO DE ESFERA, PVC, ROSCÁVEL, COM VOLANTE, 1 1/2" - FORNECIMENTO E INSTALAÇÃO. AF_08/2021</v>
          </cell>
          <cell r="C5263" t="str">
            <v>UN</v>
          </cell>
          <cell r="D5263">
            <v>100.74</v>
          </cell>
          <cell r="E5263">
            <v>10.94</v>
          </cell>
          <cell r="F5263">
            <v>89.8</v>
          </cell>
          <cell r="G5263">
            <v>0</v>
          </cell>
        </row>
        <row r="5264">
          <cell r="A5264" t="str">
            <v>103040</v>
          </cell>
          <cell r="B5264" t="str">
            <v>REGISTRO DE ESFERA, PVC, ROSCÁVEL, COM VOLANTE, 2" - FORNECIMENTO E INSTALAÇÃO. AF_08/2021</v>
          </cell>
          <cell r="C5264" t="str">
            <v>UN</v>
          </cell>
          <cell r="D5264">
            <v>150.84</v>
          </cell>
          <cell r="E5264">
            <v>14.13</v>
          </cell>
          <cell r="F5264">
            <v>136.71</v>
          </cell>
          <cell r="G5264">
            <v>0</v>
          </cell>
        </row>
        <row r="5265">
          <cell r="A5265" t="str">
            <v>103041</v>
          </cell>
          <cell r="B5265" t="str">
            <v>REGISTRO DE ESFERA, PVC, ROSCÁVEL, COM BORBOLETA, 1/2" - FORNECIMENTO E INSTALAÇÃO. AF_08/2021</v>
          </cell>
          <cell r="C5265" t="str">
            <v>UN</v>
          </cell>
          <cell r="D5265">
            <v>29.34</v>
          </cell>
          <cell r="E5265">
            <v>2.97</v>
          </cell>
          <cell r="F5265">
            <v>26.37</v>
          </cell>
          <cell r="G5265">
            <v>0</v>
          </cell>
        </row>
        <row r="5266">
          <cell r="A5266" t="str">
            <v>103042</v>
          </cell>
          <cell r="B5266" t="str">
            <v>REGISTRO DE ESFERA, PVC, ROSCÁVEL, COM BORBOLETA, 3/4" - FORNECIMENTO E INSTALAÇÃO. AF_08/2021</v>
          </cell>
          <cell r="C5266" t="str">
            <v>UN</v>
          </cell>
          <cell r="D5266">
            <v>35.81</v>
          </cell>
          <cell r="E5266">
            <v>4.57</v>
          </cell>
          <cell r="F5266">
            <v>31.24</v>
          </cell>
          <cell r="G5266">
            <v>0</v>
          </cell>
        </row>
        <row r="5267">
          <cell r="A5267" t="str">
            <v>103043</v>
          </cell>
          <cell r="B5267" t="str">
            <v>REGISTRO DE ESFERA, PVC, ROSCÁVEL, COM CABEÇA QUADRADA, 1/2" - FORNECIMENTO E INSTALAÇÃO. AF_08/2021</v>
          </cell>
          <cell r="C5267" t="str">
            <v>UN</v>
          </cell>
          <cell r="D5267">
            <v>34.130000000000003</v>
          </cell>
          <cell r="E5267">
            <v>2.97</v>
          </cell>
          <cell r="F5267">
            <v>31.16</v>
          </cell>
          <cell r="G5267">
            <v>0</v>
          </cell>
        </row>
        <row r="5268">
          <cell r="A5268" t="str">
            <v>103044</v>
          </cell>
          <cell r="B5268" t="str">
            <v>REGISTRO DE ESFERA, PVC, ROSCÁVEL, COM CABEÇA QUADRADA, 3/4" - FORNECIMENTO E INSTALAÇÃO. AF_08/2021</v>
          </cell>
          <cell r="C5268" t="str">
            <v>UN</v>
          </cell>
          <cell r="D5268">
            <v>45.77</v>
          </cell>
          <cell r="E5268">
            <v>4.5599999999999996</v>
          </cell>
          <cell r="F5268">
            <v>41.21</v>
          </cell>
          <cell r="G5268">
            <v>0</v>
          </cell>
        </row>
        <row r="5269">
          <cell r="A5269" t="str">
            <v>103045</v>
          </cell>
          <cell r="B5269" t="str">
            <v>REGISTRO DE PRESSÃO, PVC, ROSCÁVEL, VOLANTE SIMPLES, 1/2" - FORNECIMENTO E INSTALAÇÃO. AF_08/2021</v>
          </cell>
          <cell r="C5269" t="str">
            <v>UN</v>
          </cell>
          <cell r="D5269">
            <v>13.63</v>
          </cell>
          <cell r="E5269">
            <v>2.98</v>
          </cell>
          <cell r="F5269">
            <v>10.65</v>
          </cell>
          <cell r="G5269">
            <v>0</v>
          </cell>
        </row>
        <row r="5270">
          <cell r="A5270" t="str">
            <v>103046</v>
          </cell>
          <cell r="B5270" t="str">
            <v>REGISTRO DE PRESSÃO, PVC, ROSCÁVEL, VOLANTE SIMPLES, 3/4" - FORNECIMENTO E INSTALAÇÃO. AF_08/2021</v>
          </cell>
          <cell r="C5270" t="str">
            <v>UN</v>
          </cell>
          <cell r="D5270">
            <v>33.799999999999997</v>
          </cell>
          <cell r="E5270">
            <v>4.57</v>
          </cell>
          <cell r="F5270">
            <v>29.23</v>
          </cell>
          <cell r="G5270">
            <v>0</v>
          </cell>
        </row>
        <row r="5271">
          <cell r="A5271" t="str">
            <v>103047</v>
          </cell>
          <cell r="B5271" t="str">
            <v>REGISTRO DE ESFERA, PVC, SOLDÁVEL, COM VOLANTE, DN  20 MM - FORNECIMENTO E INSTALAÇÃO. AF_08/2021</v>
          </cell>
          <cell r="C5271" t="str">
            <v>UN</v>
          </cell>
          <cell r="D5271">
            <v>35.65</v>
          </cell>
          <cell r="E5271">
            <v>3.57</v>
          </cell>
          <cell r="F5271">
            <v>32.08</v>
          </cell>
          <cell r="G5271">
            <v>0</v>
          </cell>
        </row>
        <row r="5272">
          <cell r="A5272" t="str">
            <v>103048</v>
          </cell>
          <cell r="B5272" t="str">
            <v>REGISTRO DE PRESSÃO, PVC, SOLDÁVEL, VOLANTE SIMPLES, DN  20 MM - FORNECIMENTO E INSTALAÇÃO. AF_08/2021</v>
          </cell>
          <cell r="C5272" t="str">
            <v>UN</v>
          </cell>
          <cell r="D5272">
            <v>26.15</v>
          </cell>
          <cell r="E5272">
            <v>3.58</v>
          </cell>
          <cell r="F5272">
            <v>22.57</v>
          </cell>
          <cell r="G5272">
            <v>0</v>
          </cell>
        </row>
        <row r="5273">
          <cell r="A5273" t="str">
            <v>103049</v>
          </cell>
          <cell r="B5273" t="str">
            <v>REGISTRO DE PRESSÃO, PVC, SOLDÁVEL, VOLANTE SIMPLES, DN  25 MM - FORNECIMENTO E INSTALAÇÃO. AF_08/2021</v>
          </cell>
          <cell r="C5273" t="str">
            <v>UN</v>
          </cell>
          <cell r="D5273">
            <v>28.59</v>
          </cell>
          <cell r="E5273">
            <v>3.3</v>
          </cell>
          <cell r="F5273">
            <v>25.29</v>
          </cell>
          <cell r="G5273">
            <v>0</v>
          </cell>
        </row>
        <row r="5274">
          <cell r="A5274" t="str">
            <v>103050</v>
          </cell>
          <cell r="B5274" t="str">
            <v>SUBSTITUIÇÃO DE REGISTRO OU VÁLVULA, ROSCÁVEL, DN  20 MM. AF_08/2021</v>
          </cell>
          <cell r="C5274" t="str">
            <v>UN</v>
          </cell>
          <cell r="D5274">
            <v>26.16</v>
          </cell>
          <cell r="E5274">
            <v>16.399999999999999</v>
          </cell>
          <cell r="F5274">
            <v>9.76</v>
          </cell>
          <cell r="G5274">
            <v>0</v>
          </cell>
        </row>
        <row r="5275">
          <cell r="A5275" t="str">
            <v>103051</v>
          </cell>
          <cell r="B5275" t="str">
            <v>SUBSTITUIÇÃO DE REGISTRO OU VÁLVULA, ROSCÁVEL, DN  25 MM. AF_08/2021</v>
          </cell>
          <cell r="C5275" t="str">
            <v>UN</v>
          </cell>
          <cell r="D5275">
            <v>31.61</v>
          </cell>
          <cell r="E5275">
            <v>20.04</v>
          </cell>
          <cell r="F5275">
            <v>11.57</v>
          </cell>
          <cell r="G5275">
            <v>0</v>
          </cell>
        </row>
        <row r="5276">
          <cell r="A5276" t="str">
            <v>103052</v>
          </cell>
          <cell r="B5276" t="str">
            <v>SUBSTITUIÇÃO DE REGISTRO OU VÁLVULA, ROSCÁVEL, DN  32 MM. AF_08/2021</v>
          </cell>
          <cell r="C5276" t="str">
            <v>UN</v>
          </cell>
          <cell r="D5276">
            <v>42.67</v>
          </cell>
          <cell r="E5276">
            <v>24.7</v>
          </cell>
          <cell r="F5276">
            <v>17.97</v>
          </cell>
          <cell r="G5276">
            <v>0</v>
          </cell>
        </row>
        <row r="5277">
          <cell r="A5277" t="str">
            <v>95634</v>
          </cell>
          <cell r="B5277" t="str">
            <v>KIT CAVALETE PARA MEDIÇÃO DE ÁGUA - ENTRADA PRINCIPAL, EM PVC SOLDÁVEL DN 20 (½")   FORNECIMENTO E INSTALAÇÃO (EXCLUSIVE HIDRÔMETRO). AF_11/2016</v>
          </cell>
          <cell r="C5277" t="str">
            <v>UN</v>
          </cell>
          <cell r="D5277">
            <v>243.13</v>
          </cell>
          <cell r="E5277">
            <v>61.31</v>
          </cell>
          <cell r="F5277">
            <v>181.82</v>
          </cell>
          <cell r="G5277">
            <v>0</v>
          </cell>
        </row>
        <row r="5278">
          <cell r="A5278" t="str">
            <v>95635</v>
          </cell>
          <cell r="B5278" t="str">
            <v>KIT CAVALETE PARA MEDIÇÃO DE ÁGUA - ENTRADA PRINCIPAL, EM PVC SOLDÁVEL DN 25 (¾")   FORNECIMENTO E INSTALAÇÃO (EXCLUSIVE HIDRÔMETRO). AF_11/2016</v>
          </cell>
          <cell r="C5278" t="str">
            <v>UN</v>
          </cell>
          <cell r="D5278">
            <v>257.82</v>
          </cell>
          <cell r="E5278">
            <v>70.92</v>
          </cell>
          <cell r="F5278">
            <v>186.9</v>
          </cell>
          <cell r="G5278">
            <v>0</v>
          </cell>
        </row>
        <row r="5279">
          <cell r="A5279" t="str">
            <v>95636</v>
          </cell>
          <cell r="B5279" t="str">
            <v>KIT CAVALETE PARA MEDIÇÃO DE ÁGUA - ENTRADA PRINCIPAL, EM AÇO GALVANIZADO DN 25 (1 )   FORNECIMENTO E INSTALAÇÃO (EXCLUSIVE HIDRÔMETRO). AF_11/2016</v>
          </cell>
          <cell r="C5279" t="str">
            <v>UN</v>
          </cell>
          <cell r="D5279">
            <v>379.31</v>
          </cell>
          <cell r="E5279">
            <v>136.68</v>
          </cell>
          <cell r="F5279">
            <v>242.63</v>
          </cell>
          <cell r="G5279">
            <v>0</v>
          </cell>
        </row>
        <row r="5280">
          <cell r="A5280" t="str">
            <v>95637</v>
          </cell>
          <cell r="B5280" t="str">
            <v>KIT CAVALETE PARA MEDIÇÃO DE ÁGUA - ENTRADA PRINCIPAL, EM AÇO GALVANIZADO DN 32 (1 ¼)  FORNECIMENTO E INSTALAÇÃO (EXCLUSIVE HIDRÔMETRO). AF_11/2016</v>
          </cell>
          <cell r="C5280" t="str">
            <v>UN</v>
          </cell>
          <cell r="D5280">
            <v>589.24</v>
          </cell>
          <cell r="E5280">
            <v>234</v>
          </cell>
          <cell r="F5280">
            <v>355.24</v>
          </cell>
          <cell r="G5280">
            <v>0</v>
          </cell>
        </row>
        <row r="5281">
          <cell r="A5281" t="str">
            <v>95638</v>
          </cell>
          <cell r="B5281" t="str">
            <v>KIT CAVALETE PARA MEDIÇÃO DE ÁGUA - ENTRADA PRINCIPAL, EM AÇO GALVANIZADO DN 40 (1 ½)  FORNECIMENTO E INSTALAÇÃO (EXCLUSIVE HIDRÔMETRO). AF_11/2016</v>
          </cell>
          <cell r="C5281" t="str">
            <v>UN</v>
          </cell>
          <cell r="D5281">
            <v>715.38</v>
          </cell>
          <cell r="E5281">
            <v>269.79000000000002</v>
          </cell>
          <cell r="F5281">
            <v>445.59</v>
          </cell>
          <cell r="G5281">
            <v>0</v>
          </cell>
        </row>
        <row r="5282">
          <cell r="A5282" t="str">
            <v>95639</v>
          </cell>
          <cell r="B5282" t="str">
            <v>KIT CAVALETE PARA MEDIÇÃO DE ÁGUA - ENTRADA PRINCIPAL, EM AÇO GALVANIZADO DN 50 (2)  FORNECIMENTO E INSTALAÇÃO (EXCLUSIVE HIDRÔMETRO). AF_11/2016</v>
          </cell>
          <cell r="C5282" t="str">
            <v>UN</v>
          </cell>
          <cell r="D5282">
            <v>909.93</v>
          </cell>
          <cell r="E5282">
            <v>277.74</v>
          </cell>
          <cell r="F5282">
            <v>632.19000000000005</v>
          </cell>
          <cell r="G5282">
            <v>0</v>
          </cell>
        </row>
        <row r="5283">
          <cell r="A5283" t="str">
            <v>95641</v>
          </cell>
          <cell r="B5283" t="str">
            <v>KIT CAVALETE PARA MEDIÇÃO DE ÁGUA - ENTRADA INDIVIDUALIZADA, EM PVC DN 25 (¾), PARA 2 MEDIDORES  FORNECIMENTO E INSTALAÇÃO (EXCLUSIVE HIDRÔMETRO). AF_11/2016</v>
          </cell>
          <cell r="C5283" t="str">
            <v>UN</v>
          </cell>
          <cell r="D5283">
            <v>337.52</v>
          </cell>
          <cell r="E5283">
            <v>106.04</v>
          </cell>
          <cell r="F5283">
            <v>231.48</v>
          </cell>
          <cell r="G5283">
            <v>0</v>
          </cell>
        </row>
        <row r="5284">
          <cell r="A5284" t="str">
            <v>95642</v>
          </cell>
          <cell r="B5284" t="str">
            <v>KIT CAVALETE PARA MEDIÇÃO DE ÁGUA - ENTRADA INDIVIDUALIZADA, EM PVC DN 25 (¾), PARA 3 MEDIDORES  FORNECIMENTO E INSTALAÇÃO (EXCLUSIVE HIDRÔMETRO). AF_11/2016</v>
          </cell>
          <cell r="C5284" t="str">
            <v>UN</v>
          </cell>
          <cell r="D5284">
            <v>499.53</v>
          </cell>
          <cell r="E5284">
            <v>156.79</v>
          </cell>
          <cell r="F5284">
            <v>342.74</v>
          </cell>
          <cell r="G5284">
            <v>0</v>
          </cell>
        </row>
        <row r="5285">
          <cell r="A5285" t="str">
            <v>95643</v>
          </cell>
          <cell r="B5285" t="str">
            <v>KIT CAVALETE PARA MEDIÇÃO DE ÁGUA - ENTRADA INDIVIDUALIZADA, EM PVC DN 25 (¾), PARA 4 MEDIDORES  FORNECIMENTO E INSTALAÇÃO (EXCLUSIVE HIDRÔMETRO). AF_11/2016</v>
          </cell>
          <cell r="C5285" t="str">
            <v>UN</v>
          </cell>
          <cell r="D5285">
            <v>654.39</v>
          </cell>
          <cell r="E5285">
            <v>203.97</v>
          </cell>
          <cell r="F5285">
            <v>450.42</v>
          </cell>
          <cell r="G5285">
            <v>0</v>
          </cell>
        </row>
        <row r="5286">
          <cell r="A5286" t="str">
            <v>95644</v>
          </cell>
          <cell r="B5286" t="str">
            <v>KIT CAVALETE PARA MEDIÇÃO DE ÁGUA - ENTRADA INDIVIDUALIZADA, EM PVC DN 32 (1), PARA 1 MEDIDOR  FORNECIMENTO E INSTALAÇÃO (EXCLUSIVE HIDRÔMETRO). AF_11/2016</v>
          </cell>
          <cell r="C5286" t="str">
            <v>UN</v>
          </cell>
          <cell r="D5286">
            <v>246.96</v>
          </cell>
          <cell r="E5286">
            <v>67.13</v>
          </cell>
          <cell r="F5286">
            <v>179.83</v>
          </cell>
          <cell r="G5286">
            <v>0</v>
          </cell>
        </row>
        <row r="5287">
          <cell r="A5287" t="str">
            <v>95645</v>
          </cell>
          <cell r="B5287" t="str">
            <v>KIT CAVALETE PARA MEDIÇÃO DE ÁGUA - ENTRADA INDIVIDUALIZADA, EM PVC DN 32 (1), PARA 2 MEDIDORES  FORNECIMENTO E INSTALAÇÃO (EXCLUSIVE HIDRÔMETRO). AF_11/2016</v>
          </cell>
          <cell r="C5287" t="str">
            <v>UN</v>
          </cell>
          <cell r="D5287">
            <v>454.84</v>
          </cell>
          <cell r="E5287">
            <v>119.26</v>
          </cell>
          <cell r="F5287">
            <v>335.58</v>
          </cell>
          <cell r="G5287">
            <v>0</v>
          </cell>
        </row>
        <row r="5288">
          <cell r="A5288" t="str">
            <v>95646</v>
          </cell>
          <cell r="B5288" t="str">
            <v>KIT CAVALETE PARA MEDIÇÃO DE ÁGUA - ENTRADA INDIVIDUALIZADA, EM PVC DN 32 (1), PARA 3 MEDIDORES  FORNECIMENTO E INSTALAÇÃO (EXCLUSIVE HIDRÔMETRO). AF_11/2016</v>
          </cell>
          <cell r="C5288" t="str">
            <v>UN</v>
          </cell>
          <cell r="D5288">
            <v>678.24</v>
          </cell>
          <cell r="E5288">
            <v>177.08</v>
          </cell>
          <cell r="F5288">
            <v>501.16</v>
          </cell>
          <cell r="G5288">
            <v>0</v>
          </cell>
        </row>
        <row r="5289">
          <cell r="A5289" t="str">
            <v>95647</v>
          </cell>
          <cell r="B5289" t="str">
            <v>KIT CAVALETE PARA MEDIÇÃO DE ÁGUA - ENTRADA INDIVIDUALIZADA, EM PVC DN 32 (1), PARA 4 MEDIDORES  FORNECIMENTO E INSTALAÇÃO (EXCLUSIVE HIDRÔMETRO). AF_11/2016</v>
          </cell>
          <cell r="C5289" t="str">
            <v>UN</v>
          </cell>
          <cell r="D5289">
            <v>890.47</v>
          </cell>
          <cell r="E5289">
            <v>230.62</v>
          </cell>
          <cell r="F5289">
            <v>659.85</v>
          </cell>
          <cell r="G5289">
            <v>0</v>
          </cell>
        </row>
        <row r="5290">
          <cell r="A5290" t="str">
            <v>95648</v>
          </cell>
          <cell r="B5290" t="str">
            <v>KIT CAVALETE PARA MEDIÇÃO DE ÁGUA - ENTRADA INDIVIDUALIZADA, EM CPVC DN 28 (1"), PARA 1 MEDIDOR - FORNECIMENTO E INSTALAÇÃO (EXCLUSIVE HIDRÔMETRO). AF_11/2016</v>
          </cell>
          <cell r="C5290" t="str">
            <v>UN</v>
          </cell>
          <cell r="D5290">
            <v>573.70000000000005</v>
          </cell>
          <cell r="E5290">
            <v>64.790000000000006</v>
          </cell>
          <cell r="F5290">
            <v>508.91</v>
          </cell>
          <cell r="G5290">
            <v>0</v>
          </cell>
        </row>
        <row r="5291">
          <cell r="A5291" t="str">
            <v>95649</v>
          </cell>
          <cell r="B5291" t="str">
            <v>KIT CAVALETE PARA MEDIÇÃO DE ÁGUA - ENTRADA INDIVIDUALIZADA, EM CPVC DN 28 (1"), PARA 2 MEDIDORES - FORNECIMENTO E INSTALAÇÃO (EXCLUSIVE HIDRÔMETRO). AF_11/2016</v>
          </cell>
          <cell r="C5291" t="str">
            <v>UN</v>
          </cell>
          <cell r="D5291">
            <v>990.1</v>
          </cell>
          <cell r="E5291">
            <v>113.7</v>
          </cell>
          <cell r="F5291">
            <v>876.4</v>
          </cell>
          <cell r="G5291">
            <v>0</v>
          </cell>
        </row>
        <row r="5292">
          <cell r="A5292" t="str">
            <v>95650</v>
          </cell>
          <cell r="B5292" t="str">
            <v>KIT CAVALETE PARA MEDIÇÃO DE ÁGUA - ENTRADA INDIVIDUALIZADA, EM CPVC DN 28 (1"), PARA 3 MEDIDORES - FORNECIMENTO E INSTALAÇÃO (EXCLUSIVE HIDRÔMETRO). AF_11/2016</v>
          </cell>
          <cell r="C5292" t="str">
            <v>UN</v>
          </cell>
          <cell r="D5292">
            <v>1446.87</v>
          </cell>
          <cell r="E5292">
            <v>168.14</v>
          </cell>
          <cell r="F5292">
            <v>1278.73</v>
          </cell>
          <cell r="G5292">
            <v>0</v>
          </cell>
        </row>
        <row r="5293">
          <cell r="A5293" t="str">
            <v>95651</v>
          </cell>
          <cell r="B5293" t="str">
            <v>KIT CAVALETE PARA MEDIÇÃO DE ÁGUA - ENTRADA INDIVIDUALIZADA, EM CPVC DN 28 (1"), PARA 4 MEDIDORES - FORNECIMENTO E INSTALAÇÃO (EXCLUSIVE HIDRÔMETRO). AF_11/2016</v>
          </cell>
          <cell r="C5293" t="str">
            <v>UN</v>
          </cell>
          <cell r="D5293">
            <v>1879.7</v>
          </cell>
          <cell r="E5293">
            <v>218.71</v>
          </cell>
          <cell r="F5293">
            <v>1660.99</v>
          </cell>
          <cell r="G5293">
            <v>0</v>
          </cell>
        </row>
        <row r="5294">
          <cell r="A5294" t="str">
            <v>95652</v>
          </cell>
          <cell r="B5294" t="str">
            <v>KIT CAVALETE PARA MEDIÇÃO DE ÁGUA - ENTRADA INDIVIDUALIZADA, EM CPVC DN 35 (1 ¼"), PARA 1 MEDIDOR - FORNECIMENTO E INSTALAÇÃO (EXCLUSIVE HIDRÔMETRO). AF_11/2016</v>
          </cell>
          <cell r="C5294" t="str">
            <v>UN</v>
          </cell>
          <cell r="D5294">
            <v>713.9</v>
          </cell>
          <cell r="E5294">
            <v>71.959999999999994</v>
          </cell>
          <cell r="F5294">
            <v>641.94000000000005</v>
          </cell>
          <cell r="G5294">
            <v>0</v>
          </cell>
        </row>
        <row r="5295">
          <cell r="A5295" t="str">
            <v>95653</v>
          </cell>
          <cell r="B5295" t="str">
            <v>KIT CAVALETE PARA MEDIÇÃO DE ÁGUA - ENTRADA INDIVIDUALIZADA, EM CPVC DN 35 (1 ¼"), PARA 2 MEDIDORES - FORNECIMENTO E INSTALAÇÃO (EXCLUSIVE HIDRÔMETRO). AF_11/2016</v>
          </cell>
          <cell r="C5295" t="str">
            <v>UN</v>
          </cell>
          <cell r="D5295">
            <v>1268.6500000000001</v>
          </cell>
          <cell r="E5295">
            <v>127.87</v>
          </cell>
          <cell r="F5295">
            <v>1140.78</v>
          </cell>
          <cell r="G5295">
            <v>0</v>
          </cell>
        </row>
        <row r="5296">
          <cell r="A5296" t="str">
            <v>95654</v>
          </cell>
          <cell r="B5296" t="str">
            <v>KIT CAVALETE PARA MEDIÇÃO DE ÁGUA - ENTRADA INDIVIDUALIZADA, EM CPVC DN 35 (1 ¼"), PARA 3 MEDIDORES - FORNECIMENTO E INSTALAÇÃO (EXCLUSIVE HIDRÔMETRO). AF_11/2016</v>
          </cell>
          <cell r="C5296" t="str">
            <v>UN</v>
          </cell>
          <cell r="D5296">
            <v>1869.33</v>
          </cell>
          <cell r="E5296">
            <v>189.89</v>
          </cell>
          <cell r="F5296">
            <v>1679.44</v>
          </cell>
          <cell r="G5296">
            <v>0</v>
          </cell>
        </row>
        <row r="5297">
          <cell r="A5297" t="str">
            <v>95655</v>
          </cell>
          <cell r="B5297" t="str">
            <v>KIT CAVALETE PARA MEDIÇÃO DE ÁGUA - ENTRADA INDIVIDUALIZADA, EM CPVC DN 35 (1 ¼"), PARA 4 MEDIDORES - FORNECIMENTO E INSTALAÇÃO (EXCLUSIVE HIDRÔMETRO). AF_11/2016</v>
          </cell>
          <cell r="C5297" t="str">
            <v>UN</v>
          </cell>
          <cell r="D5297">
            <v>2439.2800000000002</v>
          </cell>
          <cell r="E5297">
            <v>247.32</v>
          </cell>
          <cell r="F5297">
            <v>2191.96</v>
          </cell>
          <cell r="G5297">
            <v>0</v>
          </cell>
        </row>
        <row r="5298">
          <cell r="A5298" t="str">
            <v>95657</v>
          </cell>
          <cell r="B5298" t="str">
            <v>KIT CAVALETE PARA MEDIÇÃO DE ÁGUA - ENTRADA INDIVIDUALIZADA, EM PPR PN20 DN 25 (¾") PARA 1 MEDIDOR - FORNECIMENTO E INSTALAÇÃO (EXCLUSIVE HIDRÔMETRO). AF_11/2016</v>
          </cell>
          <cell r="C5298" t="str">
            <v>UN</v>
          </cell>
          <cell r="D5298">
            <v>261.18</v>
          </cell>
          <cell r="E5298">
            <v>58.37</v>
          </cell>
          <cell r="F5298">
            <v>202.81</v>
          </cell>
          <cell r="G5298">
            <v>0</v>
          </cell>
        </row>
        <row r="5299">
          <cell r="A5299" t="str">
            <v>95658</v>
          </cell>
          <cell r="B5299" t="str">
            <v>KIT CAVALETE PARA MEDIÇÃO DE ÁGUA - ENTRADA INDIVIDUALIZADA, EM PPR PN20 DN 25 (¾" ) PARA 2 MEDIDORES - FORNECIMENTO E INSTALAÇÃO (EXCLUSIVE HIDRÔMETRO). AF_11/2016</v>
          </cell>
          <cell r="C5299" t="str">
            <v>UN</v>
          </cell>
          <cell r="D5299">
            <v>492.14</v>
          </cell>
          <cell r="E5299">
            <v>112.76</v>
          </cell>
          <cell r="F5299">
            <v>379.38</v>
          </cell>
          <cell r="G5299">
            <v>0</v>
          </cell>
        </row>
        <row r="5300">
          <cell r="A5300" t="str">
            <v>95659</v>
          </cell>
          <cell r="B5300" t="str">
            <v>KIT CAVALETE PARA MEDIÇÃO DE ÁGUA - ENTRADA INDIVIDUALIZADA, EM PPR PN20 DN 25 (¾") PARA 3 MEDIDORES - FORNECIMENTO E INSTALAÇÃO (EXCLUSIVE HIDRÔMETRO). AF_11/2016</v>
          </cell>
          <cell r="C5300" t="str">
            <v>UN</v>
          </cell>
          <cell r="D5300">
            <v>694.51</v>
          </cell>
          <cell r="E5300">
            <v>176.67</v>
          </cell>
          <cell r="F5300">
            <v>517.84</v>
          </cell>
          <cell r="G5300">
            <v>0</v>
          </cell>
        </row>
        <row r="5301">
          <cell r="A5301" t="str">
            <v>95660</v>
          </cell>
          <cell r="B5301" t="str">
            <v>KIT CAVALETE PARA MEDIÇÃO DE ÁGUA - ENTRADA INDIVIDUALIZADA, EM PPR PN20 DN 25 (¾") PARA 4 MEDIDORES - FORNECIMENTO E INSTALAÇÃO (EXCLUSIVE HIDRÔMETRO). AF_11/2016</v>
          </cell>
          <cell r="C5301" t="str">
            <v>UN</v>
          </cell>
          <cell r="D5301">
            <v>981.85</v>
          </cell>
          <cell r="E5301">
            <v>232.41</v>
          </cell>
          <cell r="F5301">
            <v>749.44</v>
          </cell>
          <cell r="G5301">
            <v>0</v>
          </cell>
        </row>
        <row r="5302">
          <cell r="A5302" t="str">
            <v>95661</v>
          </cell>
          <cell r="B5302" t="str">
            <v>KIT CAVALETE PARA MEDIÇÃO DE ÁGUA - ENTRADA INDIVIDUALIZADA, EM PPR PN20 DN 32 (1") PARA 1 MEDIDOR - FORNECIMENTO E INSTALAÇÃO (EXCLUSIVE HIDRÔMETRO). AF_11/2016</v>
          </cell>
          <cell r="C5302" t="str">
            <v>UN</v>
          </cell>
          <cell r="D5302">
            <v>337.71</v>
          </cell>
          <cell r="E5302">
            <v>69.59</v>
          </cell>
          <cell r="F5302">
            <v>268.12</v>
          </cell>
          <cell r="G5302">
            <v>0</v>
          </cell>
        </row>
        <row r="5303">
          <cell r="A5303" t="str">
            <v>95662</v>
          </cell>
          <cell r="B5303" t="str">
            <v>KIT CAVALETE PARA MEDIÇÃO DE ÁGUA - ENTRADA INDIVIDUALIZADA, EM PPR PN20 DN 32 (1") PARA 2 MEDIDORES - FORNECIMENTO E INSTALAÇÃO (EXCLUSIVE HIDRÔMETRO). AF_11/2016</v>
          </cell>
          <cell r="C5303" t="str">
            <v>UN</v>
          </cell>
          <cell r="D5303">
            <v>646.83000000000004</v>
          </cell>
          <cell r="E5303">
            <v>137.32</v>
          </cell>
          <cell r="F5303">
            <v>509.51</v>
          </cell>
          <cell r="G5303">
            <v>0</v>
          </cell>
        </row>
        <row r="5304">
          <cell r="A5304" t="str">
            <v>95663</v>
          </cell>
          <cell r="B5304" t="str">
            <v>KIT CAVALETE PARA MEDIÇÃO DE ÁGUA - ENTRADA INDIVIDUALIZADA, EM PPR PN20 DN 32 (1") PARA 3 MEDIDORES - FORNECIMENTO E INSTALAÇÃO (EXCLUSIVE HIDRÔMETRO). AF_11/2016</v>
          </cell>
          <cell r="C5304" t="str">
            <v>UN</v>
          </cell>
          <cell r="D5304">
            <v>976.64</v>
          </cell>
          <cell r="E5304">
            <v>210.65</v>
          </cell>
          <cell r="F5304">
            <v>765.99</v>
          </cell>
          <cell r="G5304">
            <v>0</v>
          </cell>
        </row>
        <row r="5305">
          <cell r="A5305" t="str">
            <v>95664</v>
          </cell>
          <cell r="B5305" t="str">
            <v>KIT CAVALETE PARA MEDIÇÃO DE ÁGUA - ENTRADA INDIVIDUALIZADA, EM PPR PN20 DN 32 (1") PARA 4 MEDIDORES - FORNECIMENTO E INSTALAÇÃO (EXCLUSIVE HIDRÔMETRO). AF_11/2016</v>
          </cell>
          <cell r="C5305" t="str">
            <v>UN</v>
          </cell>
          <cell r="D5305">
            <v>1287.06</v>
          </cell>
          <cell r="E5305">
            <v>277.13</v>
          </cell>
          <cell r="F5305">
            <v>1009.93</v>
          </cell>
          <cell r="G5305">
            <v>0</v>
          </cell>
        </row>
        <row r="5306">
          <cell r="A5306" t="str">
            <v>95665</v>
          </cell>
          <cell r="B5306" t="str">
            <v>KIT CAVALETE PARA MEDIÇÃO DE ÁGUA - ENTRADA INDIVIDUALIZADA, EM PPR PN25 DN 25 (¾") PARA 1 MEDIDOR - FORNECIMENTO E INSTALAÇÃO (EXCLUSIVE HIDRÔMETRO). AF_11/2016</v>
          </cell>
          <cell r="C5306" t="str">
            <v>UN</v>
          </cell>
          <cell r="D5306">
            <v>273.04000000000002</v>
          </cell>
          <cell r="E5306">
            <v>61.04</v>
          </cell>
          <cell r="F5306">
            <v>212</v>
          </cell>
          <cell r="G5306">
            <v>0</v>
          </cell>
        </row>
        <row r="5307">
          <cell r="A5307" t="str">
            <v>95666</v>
          </cell>
          <cell r="B5307" t="str">
            <v>KIT CAVALETE PARA MEDIÇÃO DE ÁGUA - ENTRADA INDIVIDUALIZADA, EM PPR PN25 DN 25 (¾") PARA 2 MEDIDORES - FORNECIMENTO E INSTALAÇÃO (EXCLUSIVE HIDRÔMETRO). AF_11/2016</v>
          </cell>
          <cell r="C5307" t="str">
            <v>UN</v>
          </cell>
          <cell r="D5307">
            <v>520.48</v>
          </cell>
          <cell r="E5307">
            <v>120.38</v>
          </cell>
          <cell r="F5307">
            <v>400.1</v>
          </cell>
          <cell r="G5307">
            <v>0</v>
          </cell>
        </row>
        <row r="5308">
          <cell r="A5308" t="str">
            <v>95667</v>
          </cell>
          <cell r="B5308" t="str">
            <v>KIT CAVALETE PARA MEDIÇÃO DE ÁGUA - ENTRADA INDIVIDUALIZADA, EM PPR PN25 DN 25 (¾") PARA 3 MEDIDORES - FORNECIMENTO E INSTALAÇÃO (EXCLUSIVE HIDRÔMETRO). AF_11/2016</v>
          </cell>
          <cell r="C5308" t="str">
            <v>UN</v>
          </cell>
          <cell r="D5308">
            <v>778.87</v>
          </cell>
          <cell r="E5308">
            <v>184.85</v>
          </cell>
          <cell r="F5308">
            <v>594.02</v>
          </cell>
          <cell r="G5308">
            <v>0</v>
          </cell>
        </row>
        <row r="5309">
          <cell r="A5309" t="str">
            <v>95668</v>
          </cell>
          <cell r="B5309" t="str">
            <v>KIT CAVALETE PARA MEDIÇÃO DE ÁGUA - ENTRADA INDIVIDUALIZADA, EM PPR PN25 DN 25 (¾") PARA 4 MEDIDORES - FORNECIMENTO E INSTALAÇÃO (EXCLUSIVE HIDRÔMETRO). AF_11/2016</v>
          </cell>
          <cell r="C5309" t="str">
            <v>UN</v>
          </cell>
          <cell r="D5309">
            <v>1022.27</v>
          </cell>
          <cell r="E5309">
            <v>243.06</v>
          </cell>
          <cell r="F5309">
            <v>779.21</v>
          </cell>
          <cell r="G5309">
            <v>0</v>
          </cell>
        </row>
        <row r="5310">
          <cell r="A5310" t="str">
            <v>95669</v>
          </cell>
          <cell r="B5310" t="str">
            <v>KIT CAVALETE PARA MEDIÇÃO DE ÁGUA - ENTRADA INDIVIDUALIZADA, EM PPR PN25 DN 32 (1") PARA 1 MEDIDOR - FORNECIMENTO E INSTALAÇÃO (EXCLUSIVE HIDRÔMETRO). AF_11/2016</v>
          </cell>
          <cell r="C5310" t="str">
            <v>UN</v>
          </cell>
          <cell r="D5310">
            <v>360.57</v>
          </cell>
          <cell r="E5310">
            <v>72.790000000000006</v>
          </cell>
          <cell r="F5310">
            <v>287.77999999999997</v>
          </cell>
          <cell r="G5310">
            <v>0</v>
          </cell>
        </row>
        <row r="5311">
          <cell r="A5311" t="str">
            <v>95670</v>
          </cell>
          <cell r="B5311" t="str">
            <v>KIT CAVALETE PARA MEDIÇÃO DE ÁGUA - ENTRADA INDIVIDUALIZADA, EM PPR PN25 DN 32 (1") PARA 2 MEDIDORES - FORNECIMENTO E INSTALAÇÃO (EXCLUSIVE HIDRÔMETRO). AF_11/2016</v>
          </cell>
          <cell r="C5311" t="str">
            <v>UN</v>
          </cell>
          <cell r="D5311">
            <v>673.42</v>
          </cell>
          <cell r="E5311">
            <v>143.55000000000001</v>
          </cell>
          <cell r="F5311">
            <v>529.87</v>
          </cell>
          <cell r="G5311">
            <v>0</v>
          </cell>
        </row>
        <row r="5312">
          <cell r="A5312" t="str">
            <v>95671</v>
          </cell>
          <cell r="B5312" t="str">
            <v>KIT CAVALETE PARA MEDIÇÃO DE ÁGUA - ENTRADA INDIVIDUALIZADA, EM PPR PN25 DN 32 (1") PARA 3 MEDIDORES - FORNECIMENTO E INSTALAÇÃO (EXCLUSIVE HIDRÔMETRO). AF_11/2016</v>
          </cell>
          <cell r="C5312" t="str">
            <v>UN</v>
          </cell>
          <cell r="D5312">
            <v>1011.77</v>
          </cell>
          <cell r="E5312">
            <v>220.42</v>
          </cell>
          <cell r="F5312">
            <v>791.35</v>
          </cell>
          <cell r="G5312">
            <v>0</v>
          </cell>
        </row>
        <row r="5313">
          <cell r="A5313" t="str">
            <v>95672</v>
          </cell>
          <cell r="B5313" t="str">
            <v>KIT CAVALETE PARA MEDIÇÃO DE ÁGUA - ENTRADA INDIVIDUALIZADA, EM PPR PN25 DN 32 (1") PARA 4 MEDIDORES - FORNECIMENTO E INSTALAÇÃO (EXCLUSIVE HIDRÔMETRO). AF_11/2016</v>
          </cell>
          <cell r="C5313" t="str">
            <v>UN</v>
          </cell>
          <cell r="D5313">
            <v>1351.34</v>
          </cell>
          <cell r="E5313">
            <v>289.82</v>
          </cell>
          <cell r="F5313">
            <v>1061.52</v>
          </cell>
          <cell r="G5313">
            <v>0</v>
          </cell>
        </row>
        <row r="5314">
          <cell r="A5314" t="str">
            <v>95673</v>
          </cell>
          <cell r="B5314" t="str">
            <v>HIDRÔMETRO DN 20 (½), 1,5 M³/H  FORNECIMENTO E INSTALAÇÃO. AF_11/2016</v>
          </cell>
          <cell r="C5314" t="str">
            <v>UN</v>
          </cell>
          <cell r="D5314">
            <v>186.33</v>
          </cell>
          <cell r="E5314">
            <v>18.920000000000002</v>
          </cell>
          <cell r="F5314">
            <v>167.41</v>
          </cell>
          <cell r="G5314">
            <v>0</v>
          </cell>
        </row>
        <row r="5315">
          <cell r="A5315" t="str">
            <v>95674</v>
          </cell>
          <cell r="B5315" t="str">
            <v>HIDRÔMETRO DN 20 (½), 3,0 M³/H  FORNECIMENTO E INSTALAÇÃO. AF_11/2016</v>
          </cell>
          <cell r="C5315" t="str">
            <v>UN</v>
          </cell>
          <cell r="D5315">
            <v>198.29</v>
          </cell>
          <cell r="E5315">
            <v>18.91</v>
          </cell>
          <cell r="F5315">
            <v>179.38</v>
          </cell>
          <cell r="G5315">
            <v>0</v>
          </cell>
        </row>
        <row r="5316">
          <cell r="A5316" t="str">
            <v>95675</v>
          </cell>
          <cell r="B5316" t="str">
            <v>HIDRÔMETRO DN 25 (¾ ), 5,0 M³/H FORNECIMENTO E INSTALAÇÃO. AF_11/2016</v>
          </cell>
          <cell r="C5316" t="str">
            <v>UN</v>
          </cell>
          <cell r="D5316">
            <v>242.71</v>
          </cell>
          <cell r="E5316">
            <v>21.89</v>
          </cell>
          <cell r="F5316">
            <v>220.82</v>
          </cell>
          <cell r="G5316">
            <v>0</v>
          </cell>
        </row>
        <row r="5317">
          <cell r="A5317" t="str">
            <v>95676</v>
          </cell>
          <cell r="B5317" t="str">
            <v>CAIXA EM CONCRETO PRÉ-MOLDADO PARA ABRIGO DE HIDRÔMETRO COM DN 20 (½)  FORNECIMENTO E INSTALAÇÃO. AF_11/2016</v>
          </cell>
          <cell r="C5317" t="str">
            <v>UN</v>
          </cell>
          <cell r="D5317">
            <v>126.28</v>
          </cell>
          <cell r="E5317">
            <v>9.01</v>
          </cell>
          <cell r="F5317">
            <v>117.27</v>
          </cell>
          <cell r="G5317">
            <v>0</v>
          </cell>
        </row>
        <row r="5318">
          <cell r="A5318" t="str">
            <v>97741</v>
          </cell>
          <cell r="B5318" t="str">
            <v>KIT CAVALETE PARA MEDIÇÃO DE ÁGUA - ENTRADA INDIVIDUALIZADA, EM PVC DN 25 (¾), PARA 1 MEDIDOR  FORNECIMENTO E INSTALAÇÃO (EXCLUSIVE HIDRÔMETRO). AF_11/2016</v>
          </cell>
          <cell r="C5318" t="str">
            <v>UN</v>
          </cell>
          <cell r="D5318">
            <v>187.75</v>
          </cell>
          <cell r="E5318">
            <v>60.42</v>
          </cell>
          <cell r="F5318">
            <v>127.33</v>
          </cell>
          <cell r="G5318">
            <v>0</v>
          </cell>
        </row>
        <row r="5319">
          <cell r="A5319" t="str">
            <v>90436</v>
          </cell>
          <cell r="B5319" t="str">
            <v>FURO EM ALVENARIA PARA DIÂMETROS MENORES OU IGUAIS A 40 MM. AF_05/2015</v>
          </cell>
          <cell r="C5319" t="str">
            <v>UN</v>
          </cell>
          <cell r="D5319">
            <v>15.37</v>
          </cell>
          <cell r="E5319">
            <v>12.68</v>
          </cell>
          <cell r="F5319">
            <v>2.69</v>
          </cell>
          <cell r="G5319">
            <v>0</v>
          </cell>
        </row>
        <row r="5320">
          <cell r="A5320" t="str">
            <v>90437</v>
          </cell>
          <cell r="B5320" t="str">
            <v>FURO EM ALVENARIA PARA DIÂMETROS MAIORES QUE 40 MM E MENORES OU IGUAIS A 75 MM. AF_05/2015</v>
          </cell>
          <cell r="C5320" t="str">
            <v>UN</v>
          </cell>
          <cell r="D5320">
            <v>37.33</v>
          </cell>
          <cell r="E5320">
            <v>30.67</v>
          </cell>
          <cell r="F5320">
            <v>6.66</v>
          </cell>
          <cell r="G5320">
            <v>0</v>
          </cell>
        </row>
        <row r="5321">
          <cell r="A5321" t="str">
            <v>90438</v>
          </cell>
          <cell r="B5321" t="str">
            <v>FURO EM ALVENARIA PARA DIÂMETROS MAIORES QUE 75 MM. AF_05/2015</v>
          </cell>
          <cell r="C5321" t="str">
            <v>UN</v>
          </cell>
          <cell r="D5321">
            <v>53.52</v>
          </cell>
          <cell r="E5321">
            <v>43.94</v>
          </cell>
          <cell r="F5321">
            <v>9.58</v>
          </cell>
          <cell r="G5321">
            <v>0</v>
          </cell>
        </row>
        <row r="5322">
          <cell r="A5322" t="str">
            <v>90439</v>
          </cell>
          <cell r="B5322" t="str">
            <v>FURO EM CONCRETO PARA DIÂMETROS MENORES OU IGUAIS A 40 MM. AF_05/2015</v>
          </cell>
          <cell r="C5322" t="str">
            <v>UN</v>
          </cell>
          <cell r="D5322">
            <v>72.849999999999994</v>
          </cell>
          <cell r="E5322">
            <v>58.16</v>
          </cell>
          <cell r="F5322">
            <v>11.54</v>
          </cell>
          <cell r="G5322">
            <v>3.15</v>
          </cell>
        </row>
        <row r="5323">
          <cell r="A5323" t="str">
            <v>90440</v>
          </cell>
          <cell r="B5323" t="str">
            <v>FURO EM CONCRETO PARA DIÂMETROS MAIORES QUE 40 MM E MENORES OU IGUAIS A 75 MM. AF_05/2015</v>
          </cell>
          <cell r="C5323" t="str">
            <v>UN</v>
          </cell>
          <cell r="D5323">
            <v>116.67</v>
          </cell>
          <cell r="E5323">
            <v>93.02</v>
          </cell>
          <cell r="F5323">
            <v>18.57</v>
          </cell>
          <cell r="G5323">
            <v>5.08</v>
          </cell>
        </row>
        <row r="5324">
          <cell r="A5324" t="str">
            <v>90441</v>
          </cell>
          <cell r="B5324" t="str">
            <v>FURO EM CONCRETO PARA DIÂMETROS MAIORES QUE 75 MM. AF_05/2015</v>
          </cell>
          <cell r="C5324" t="str">
            <v>UN</v>
          </cell>
          <cell r="D5324">
            <v>149.02000000000001</v>
          </cell>
          <cell r="E5324">
            <v>118.81</v>
          </cell>
          <cell r="F5324">
            <v>23.72</v>
          </cell>
          <cell r="G5324">
            <v>6.49</v>
          </cell>
        </row>
        <row r="5325">
          <cell r="A5325" t="str">
            <v>90443</v>
          </cell>
          <cell r="B5325" t="str">
            <v>RASGO EM ALVENARIA PARA RAMAIS/ DISTRIBUIÇÃO COM DIAMETROS MENORES OU IGUAIS A 40 MM. AF_05/2015</v>
          </cell>
          <cell r="C5325" t="str">
            <v>M</v>
          </cell>
          <cell r="D5325">
            <v>13.96</v>
          </cell>
          <cell r="E5325">
            <v>11.49</v>
          </cell>
          <cell r="F5325">
            <v>2.4700000000000002</v>
          </cell>
          <cell r="G5325">
            <v>0</v>
          </cell>
        </row>
        <row r="5326">
          <cell r="A5326" t="str">
            <v>90444</v>
          </cell>
          <cell r="B5326" t="str">
            <v>RASGO EM CONTRAPISO PARA RAMAIS/ DISTRIBUIÇÃO COM DIÂMETROS MENORES OU IGUAIS A 40 MM. AF_05/2015</v>
          </cell>
          <cell r="C5326" t="str">
            <v>M</v>
          </cell>
          <cell r="D5326">
            <v>31.26</v>
          </cell>
          <cell r="E5326">
            <v>25.01</v>
          </cell>
          <cell r="F5326">
            <v>4.9000000000000004</v>
          </cell>
          <cell r="G5326">
            <v>1.35</v>
          </cell>
        </row>
        <row r="5327">
          <cell r="A5327" t="str">
            <v>90445</v>
          </cell>
          <cell r="B5327" t="str">
            <v>RASGO EM CONTRAPISO PARA RAMAIS/ DISTRIBUIÇÃO COM DIÂMETROS MAIORES QUE 40 MM E MENORES OU IGUAIS A 75 MM. AF_05/2015</v>
          </cell>
          <cell r="C5327" t="str">
            <v>M</v>
          </cell>
          <cell r="D5327">
            <v>33.369999999999997</v>
          </cell>
          <cell r="E5327">
            <v>26.68</v>
          </cell>
          <cell r="F5327">
            <v>5.26</v>
          </cell>
          <cell r="G5327">
            <v>1.43</v>
          </cell>
        </row>
        <row r="5328">
          <cell r="A5328" t="str">
            <v>90446</v>
          </cell>
          <cell r="B5328" t="str">
            <v>RASGO EM CONTRAPISO PARA RAMAIS/ DISTRIBUIÇÃO COM DIÂMETROS MAIORES QUE 75 MM. AF_05/2015</v>
          </cell>
          <cell r="C5328" t="str">
            <v>M</v>
          </cell>
          <cell r="D5328">
            <v>36.25</v>
          </cell>
          <cell r="E5328">
            <v>28.99</v>
          </cell>
          <cell r="F5328">
            <v>5.7</v>
          </cell>
          <cell r="G5328">
            <v>1.56</v>
          </cell>
        </row>
        <row r="5329">
          <cell r="A5329" t="str">
            <v>90447</v>
          </cell>
          <cell r="B5329" t="str">
            <v>RASGO EM ALVENARIA PARA ELETRODUTOS COM DIAMETROS MENORES OU IGUAIS A 40 MM. AF_05/2015</v>
          </cell>
          <cell r="C5329" t="str">
            <v>M</v>
          </cell>
          <cell r="D5329">
            <v>6.75</v>
          </cell>
          <cell r="E5329">
            <v>5.43</v>
          </cell>
          <cell r="F5329">
            <v>1.32</v>
          </cell>
          <cell r="G5329">
            <v>0</v>
          </cell>
        </row>
        <row r="5330">
          <cell r="A5330" t="str">
            <v>90451</v>
          </cell>
          <cell r="B5330" t="str">
            <v>PASSANTE TIPO PEÇA EM POLIESTIRENO PARA ABERTURA PARA PASSAGEM DE 1 TUBO, FIXADO EM LAJE. AF_05/2015</v>
          </cell>
          <cell r="C5330" t="str">
            <v>UN</v>
          </cell>
          <cell r="D5330">
            <v>5.26</v>
          </cell>
          <cell r="E5330">
            <v>3.04</v>
          </cell>
          <cell r="F5330">
            <v>2.2200000000000002</v>
          </cell>
          <cell r="G5330">
            <v>0</v>
          </cell>
        </row>
        <row r="5331">
          <cell r="A5331" t="str">
            <v>90452</v>
          </cell>
          <cell r="B5331" t="str">
            <v>PASSANTE TIPO PEÇA EM POLIESTIRENO PARA ABERTURA PARA PASSAGEM DE MAIS DE 1 TUBO, FIXADO EM LAJE. AF_05/2015</v>
          </cell>
          <cell r="C5331" t="str">
            <v>UN</v>
          </cell>
          <cell r="D5331">
            <v>28.17</v>
          </cell>
          <cell r="E5331">
            <v>4.5999999999999996</v>
          </cell>
          <cell r="F5331">
            <v>23.57</v>
          </cell>
          <cell r="G5331">
            <v>0</v>
          </cell>
        </row>
        <row r="5332">
          <cell r="A5332" t="str">
            <v>90453</v>
          </cell>
          <cell r="B5332" t="str">
            <v>PASSANTE TIPO TUBO DE DIÂMETRO MENOR OU IGUAL A 40 MM, FIXADO EM LAJE. AF_05/2015</v>
          </cell>
          <cell r="C5332" t="str">
            <v>UN</v>
          </cell>
          <cell r="D5332">
            <v>3.25</v>
          </cell>
          <cell r="E5332">
            <v>1.69</v>
          </cell>
          <cell r="F5332">
            <v>1.56</v>
          </cell>
          <cell r="G5332">
            <v>0</v>
          </cell>
        </row>
        <row r="5333">
          <cell r="A5333" t="str">
            <v>90454</v>
          </cell>
          <cell r="B5333" t="str">
            <v>PASSANTE TIPO TUBO DE DIÂMETRO MAIORES QUE 40 MM E MENORES OU IGUAIS A 75 MM, FIXADO EM LAJE. AF_05/2015</v>
          </cell>
          <cell r="C5333" t="str">
            <v>UN</v>
          </cell>
          <cell r="D5333">
            <v>5.67</v>
          </cell>
          <cell r="E5333">
            <v>2.59</v>
          </cell>
          <cell r="F5333">
            <v>3.08</v>
          </cell>
          <cell r="G5333">
            <v>0</v>
          </cell>
        </row>
        <row r="5334">
          <cell r="A5334" t="str">
            <v>90455</v>
          </cell>
          <cell r="B5334" t="str">
            <v>PASSANTE TIPO TUBO DE DIÂMETRO MAIOR QUE 75 MM, FIXADO EM LAJE. AF_05/2015</v>
          </cell>
          <cell r="C5334" t="str">
            <v>UN</v>
          </cell>
          <cell r="D5334">
            <v>7.24</v>
          </cell>
          <cell r="E5334">
            <v>3.78</v>
          </cell>
          <cell r="F5334">
            <v>3.46</v>
          </cell>
          <cell r="G5334">
            <v>0</v>
          </cell>
        </row>
        <row r="5335">
          <cell r="A5335" t="str">
            <v>90456</v>
          </cell>
          <cell r="B5335" t="str">
            <v>QUEBRA EM ALVENARIA PARA INSTALAÇÃO DE CAIXA DE TOMADA (4X4 OU 4X2). AF_05/2015</v>
          </cell>
          <cell r="C5335" t="str">
            <v>UN</v>
          </cell>
          <cell r="D5335">
            <v>4.49</v>
          </cell>
          <cell r="E5335">
            <v>3.73</v>
          </cell>
          <cell r="F5335">
            <v>0.76</v>
          </cell>
          <cell r="G5335">
            <v>0</v>
          </cell>
        </row>
        <row r="5336">
          <cell r="A5336" t="str">
            <v>90457</v>
          </cell>
          <cell r="B5336" t="str">
            <v>QUEBRA EM ALVENARIA PARA INSTALAÇÃO DE QUADRO DISTRIBUIÇÃO PEQUENO (19X25 CM). AF_05/2015</v>
          </cell>
          <cell r="C5336" t="str">
            <v>UN</v>
          </cell>
          <cell r="D5336">
            <v>10.23</v>
          </cell>
          <cell r="E5336">
            <v>8.44</v>
          </cell>
          <cell r="F5336">
            <v>1.79</v>
          </cell>
          <cell r="G5336">
            <v>0</v>
          </cell>
        </row>
        <row r="5337">
          <cell r="A5337" t="str">
            <v>90458</v>
          </cell>
          <cell r="B5337" t="str">
            <v>QUEBRA EM ALVENARIA PARA INSTALAÇÃO DE QUADRO DISTRIBUIÇÃO GRANDE (76X40 CM). AF_05/2015</v>
          </cell>
          <cell r="C5337" t="str">
            <v>UN</v>
          </cell>
          <cell r="D5337">
            <v>29.01</v>
          </cell>
          <cell r="E5337">
            <v>23.84</v>
          </cell>
          <cell r="F5337">
            <v>5.17</v>
          </cell>
          <cell r="G5337">
            <v>0</v>
          </cell>
        </row>
        <row r="5338">
          <cell r="A5338" t="str">
            <v>90459</v>
          </cell>
          <cell r="B5338" t="str">
            <v>QUEBRA EM ALVENARIA PARA INSTALAÇÃO DE ABRIGO PARA MANGUEIRAS (90X60 CM). AF_05/2015</v>
          </cell>
          <cell r="C5338" t="str">
            <v>UN</v>
          </cell>
          <cell r="D5338">
            <v>40.909999999999997</v>
          </cell>
          <cell r="E5338">
            <v>33.6</v>
          </cell>
          <cell r="F5338">
            <v>7.31</v>
          </cell>
          <cell r="G5338">
            <v>0</v>
          </cell>
        </row>
        <row r="5339">
          <cell r="A5339" t="str">
            <v>90460</v>
          </cell>
          <cell r="B5339" t="str">
            <v>SUPORTE PARA ATÉ 3 TUBOS HORIZONTAIS, ESPAÇADO A CADA 1 M, EM PERFILADO DE SEÇÃO 38X76 MM, POR METRO DE TUBULAÇÃO FIXADA. AF_05/2015</v>
          </cell>
          <cell r="C5339" t="str">
            <v>M</v>
          </cell>
          <cell r="D5339">
            <v>13.49</v>
          </cell>
          <cell r="E5339">
            <v>1.36</v>
          </cell>
          <cell r="F5339">
            <v>12.13</v>
          </cell>
          <cell r="G5339">
            <v>0</v>
          </cell>
        </row>
        <row r="5340">
          <cell r="A5340" t="str">
            <v>90461</v>
          </cell>
          <cell r="B5340" t="str">
            <v>SUPORTE PARA MAIS DE 3 TUBOS HORIZONTAIS, ESPAÇADO A CADA 1 M, EM PERFILADO DE SEÇÃO 38X76 MM, POR METRO DE TUBULAÇÃO FIXADA. AF_05/2015</v>
          </cell>
          <cell r="C5340" t="str">
            <v>M</v>
          </cell>
          <cell r="D5340">
            <v>8.57</v>
          </cell>
          <cell r="E5340">
            <v>1.54</v>
          </cell>
          <cell r="F5340">
            <v>7.03</v>
          </cell>
          <cell r="G5340">
            <v>0</v>
          </cell>
        </row>
        <row r="5341">
          <cell r="A5341" t="str">
            <v>90462</v>
          </cell>
          <cell r="B5341" t="str">
            <v>SUPORTE PARA ATÉ 3 TUBOS VERTICAIS, ESPAÇADO A CADA 3 M, EM PERFILADO DE SEÇÃO 38X38 MM, POR METRO DE TUBULAÇÃO FIXADA. AF_05/2015</v>
          </cell>
          <cell r="C5341" t="str">
            <v>M</v>
          </cell>
          <cell r="D5341">
            <v>1.79</v>
          </cell>
          <cell r="E5341">
            <v>0.37</v>
          </cell>
          <cell r="F5341">
            <v>1.42</v>
          </cell>
          <cell r="G5341">
            <v>0</v>
          </cell>
        </row>
        <row r="5342">
          <cell r="A5342" t="str">
            <v>90463</v>
          </cell>
          <cell r="B5342" t="str">
            <v>SUPORTE PARA MAIS DE 3 TUBOS VERTICAIS, ESPAÇADO A CADA 3 M, EM PERFILADO DE SEÇÃO 38X38 MM, POR METRO DE TUBULAÇÃO FIXADA. AF_05/2015</v>
          </cell>
          <cell r="C5342" t="str">
            <v>M</v>
          </cell>
          <cell r="D5342">
            <v>1.55</v>
          </cell>
          <cell r="E5342">
            <v>0.41</v>
          </cell>
          <cell r="F5342">
            <v>1.1399999999999999</v>
          </cell>
          <cell r="G5342">
            <v>0</v>
          </cell>
        </row>
        <row r="5343">
          <cell r="A5343" t="str">
            <v>90466</v>
          </cell>
          <cell r="B5343" t="str">
            <v>CHUMBAMENTO LINEAR EM ALVENARIA PARA RAMAIS/DISTRIBUIÇÃO COM DIÂMETROS MENORES OU IGUAIS A 40 MM. AF_05/2015</v>
          </cell>
          <cell r="C5343" t="str">
            <v>M</v>
          </cell>
          <cell r="D5343">
            <v>14.01</v>
          </cell>
          <cell r="E5343">
            <v>10.34</v>
          </cell>
          <cell r="F5343">
            <v>3.67</v>
          </cell>
          <cell r="G5343">
            <v>0</v>
          </cell>
        </row>
        <row r="5344">
          <cell r="A5344" t="str">
            <v>90467</v>
          </cell>
          <cell r="B5344" t="str">
            <v>CHUMBAMENTO LINEAR EM ALVENARIA PARA RAMAIS/DISTRIBUIÇÃO COM DIÂMETROS MAIORES QUE 40 MM E MENORES OU IGUAIS A 75 MM. AF_05/2015</v>
          </cell>
          <cell r="C5344" t="str">
            <v>M</v>
          </cell>
          <cell r="D5344">
            <v>22.18</v>
          </cell>
          <cell r="E5344">
            <v>16.22</v>
          </cell>
          <cell r="F5344">
            <v>5.96</v>
          </cell>
          <cell r="G5344">
            <v>0</v>
          </cell>
        </row>
        <row r="5345">
          <cell r="A5345" t="str">
            <v>90468</v>
          </cell>
          <cell r="B5345" t="str">
            <v>CHUMBAMENTO LINEAR EM CONTRAPISO PARA RAMAIS/DISTRIBUIÇÃO COM DIÂMETROS MENORES OU IGUAIS A 40 MM. AF_05/2015</v>
          </cell>
          <cell r="C5345" t="str">
            <v>M</v>
          </cell>
          <cell r="D5345">
            <v>6.2</v>
          </cell>
          <cell r="E5345">
            <v>3.91</v>
          </cell>
          <cell r="F5345">
            <v>2.29</v>
          </cell>
          <cell r="G5345">
            <v>0</v>
          </cell>
        </row>
        <row r="5346">
          <cell r="A5346" t="str">
            <v>90469</v>
          </cell>
          <cell r="B5346" t="str">
            <v>CHUMBAMENTO LINEAR EM CONTRAPISO PARA RAMAIS/DISTRIBUIÇÃO COM DIÂMETROS MAIORES QUE 40 MM E MENORES OU IGUAIS A 75 MM. AF_05/2015</v>
          </cell>
          <cell r="C5346" t="str">
            <v>M</v>
          </cell>
          <cell r="D5346">
            <v>9.93</v>
          </cell>
          <cell r="E5346">
            <v>6.14</v>
          </cell>
          <cell r="F5346">
            <v>3.79</v>
          </cell>
          <cell r="G5346">
            <v>0</v>
          </cell>
        </row>
        <row r="5347">
          <cell r="A5347" t="str">
            <v>90470</v>
          </cell>
          <cell r="B5347" t="str">
            <v>CHUMBAMENTO LINEAR EM CONTRAPISO PARA RAMAIS/DISTRIBUIÇÃO COM DIÂMETROS MAIORES QUE 75 MM. AF_05/2015</v>
          </cell>
          <cell r="C5347" t="str">
            <v>M</v>
          </cell>
          <cell r="D5347">
            <v>13.71</v>
          </cell>
          <cell r="E5347">
            <v>8.01</v>
          </cell>
          <cell r="F5347">
            <v>5.7</v>
          </cell>
          <cell r="G5347">
            <v>0</v>
          </cell>
        </row>
        <row r="5348">
          <cell r="A5348" t="str">
            <v>91166</v>
          </cell>
          <cell r="B5348" t="str">
            <v>FIXAÇÃO DE TUBOS HORIZONTAIS DE PEX DIAMETROS IGUAIS OU INFERIORES A 40 MM COM ABRAÇADEIRA PLÁSTICA 390 MM, FIXADA EM LAJE. AF_05/2015</v>
          </cell>
          <cell r="C5348" t="str">
            <v>M</v>
          </cell>
          <cell r="D5348">
            <v>3.94</v>
          </cell>
          <cell r="E5348">
            <v>1.82</v>
          </cell>
          <cell r="F5348">
            <v>2.12</v>
          </cell>
          <cell r="G5348">
            <v>0</v>
          </cell>
        </row>
        <row r="5349">
          <cell r="A5349" t="str">
            <v>91167</v>
          </cell>
          <cell r="B5349" t="str">
            <v>FIXAÇÃO DE TUBOS HORIZONTAIS DE PPR DIÂMETROS MENORES OU IGUAIS A 40 MM COM ABRAÇADEIRA METÁLICA RÍGIDA TIPO D 1/2", FIXADA EM PERFILADO EM LAJE. AF_05/2015</v>
          </cell>
          <cell r="C5349" t="str">
            <v>M</v>
          </cell>
          <cell r="D5349">
            <v>12.59</v>
          </cell>
          <cell r="E5349">
            <v>6.77</v>
          </cell>
          <cell r="F5349">
            <v>5.82</v>
          </cell>
          <cell r="G5349">
            <v>0</v>
          </cell>
        </row>
        <row r="5350">
          <cell r="A5350" t="str">
            <v>91168</v>
          </cell>
          <cell r="B5350" t="str">
            <v>FIXAÇÃO DE TUBOS HORIZONTAIS DE PPR DIÂMETROS MAIORES QUE 40 MM E MENORES OU IGUAIS A 75 MM COM ABRAÇADEIRA METÁLICA RÍGIDA TIPO D 1 1/2", FIXADA EM PERFILADO EM LAJE. AF_05/2015</v>
          </cell>
          <cell r="C5350" t="str">
            <v>M</v>
          </cell>
          <cell r="D5350">
            <v>9.5299999999999994</v>
          </cell>
          <cell r="E5350">
            <v>5</v>
          </cell>
          <cell r="F5350">
            <v>4.53</v>
          </cell>
          <cell r="G5350">
            <v>0</v>
          </cell>
        </row>
        <row r="5351">
          <cell r="A5351" t="str">
            <v>91169</v>
          </cell>
          <cell r="B5351" t="str">
            <v>FIXAÇÃO DE TUBOS HORIZONTAIS DE PPR DIÂMETROS MAIORES QUE 75 MM COM ABRAÇADEIRA METÁLICA RÍGIDA TIPO D 3", FIXADA EM PERFILADO EM LAJE. AF_05/2015</v>
          </cell>
          <cell r="C5351" t="str">
            <v>M</v>
          </cell>
          <cell r="D5351">
            <v>11.29</v>
          </cell>
          <cell r="E5351">
            <v>5.98</v>
          </cell>
          <cell r="F5351">
            <v>5.31</v>
          </cell>
          <cell r="G5351">
            <v>0</v>
          </cell>
        </row>
        <row r="5352">
          <cell r="A5352" t="str">
            <v>91170</v>
          </cell>
          <cell r="B5352" t="str">
            <v>FIXAÇÃO DE TUBOS HORIZONTAIS DE PVC, CPVC OU COBRE DIÂMETROS MENORES OU IGUAIS A 40 MM OU ELETROCALHAS ATÉ 150MM DE LARGURA, COM ABRAÇADEIRA METÁLICA RÍGIDA TIPO D 1/2, FIXADA EM PERFILADO EM LAJE. AF_05/2015</v>
          </cell>
          <cell r="C5352" t="str">
            <v>M</v>
          </cell>
          <cell r="D5352">
            <v>3.23</v>
          </cell>
          <cell r="E5352">
            <v>1.75</v>
          </cell>
          <cell r="F5352">
            <v>1.48</v>
          </cell>
          <cell r="G5352">
            <v>0</v>
          </cell>
        </row>
        <row r="5353">
          <cell r="A5353" t="str">
            <v>91171</v>
          </cell>
          <cell r="B5353" t="str">
            <v>FIXAÇÃO DE TUBOS HORIZONTAIS DE PVC, CPVC OU COBRE DIÂMETROS MAIORES QUE 40 MM E MENORES OU IGUAIS A 75 MM COM ABRAÇADEIRA METÁLICA RÍGIDA TIPO D 1 1/2", FIXADA EM PERFILADO EM LAJE. AF_05/2015</v>
          </cell>
          <cell r="C5353" t="str">
            <v>M</v>
          </cell>
          <cell r="D5353">
            <v>4.0599999999999996</v>
          </cell>
          <cell r="E5353">
            <v>2.14</v>
          </cell>
          <cell r="F5353">
            <v>1.92</v>
          </cell>
          <cell r="G5353">
            <v>0</v>
          </cell>
        </row>
        <row r="5354">
          <cell r="A5354" t="str">
            <v>91172</v>
          </cell>
          <cell r="B5354" t="str">
            <v>FIXAÇÃO DE TUBOS HORIZONTAIS DE PVC, CPVC OU COBRE DIÂMETROS MAIORES QUE 75 MM COM ABRAÇADEIRA METÁLICA RÍGIDA TIPO D 3", FIXADA EM PERFILADO EM LAJE. AF_05/2015</v>
          </cell>
          <cell r="C5354" t="str">
            <v>M</v>
          </cell>
          <cell r="D5354">
            <v>5.96</v>
          </cell>
          <cell r="E5354">
            <v>3.17</v>
          </cell>
          <cell r="F5354">
            <v>2.79</v>
          </cell>
          <cell r="G5354">
            <v>0</v>
          </cell>
        </row>
        <row r="5355">
          <cell r="A5355" t="str">
            <v>91173</v>
          </cell>
          <cell r="B5355" t="str">
            <v>FIXAÇÃO DE TUBOS VERTICAIS DE PPR DIÂMETROS MENORES OU IGUAIS A 40 MM COM ABRAÇADEIRA METÁLICA RÍGIDA TIPO D 1/2", FIXADA EM PERFILADO EM ALVENARIA. AF_05/2015</v>
          </cell>
          <cell r="C5355" t="str">
            <v>M</v>
          </cell>
          <cell r="D5355">
            <v>1.63</v>
          </cell>
          <cell r="E5355">
            <v>0.9</v>
          </cell>
          <cell r="F5355">
            <v>0.73</v>
          </cell>
          <cell r="G5355">
            <v>0</v>
          </cell>
        </row>
        <row r="5356">
          <cell r="A5356" t="str">
            <v>91174</v>
          </cell>
          <cell r="B5356" t="str">
            <v>FIXAÇÃO DE TUBOS VERTICAIS DE PPR DIÂMETROS MAIORES QUE 40 MM E MENORES OU IGUAIS A 75 MM COM ABRAÇADEIRA METÁLICA RÍGIDA TIPO D 1 1/2", FIXADA EM PERFILADO EM ALVENARIA. AF_05/2015</v>
          </cell>
          <cell r="C5356" t="str">
            <v>M</v>
          </cell>
          <cell r="D5356">
            <v>3.22</v>
          </cell>
          <cell r="E5356">
            <v>1.7</v>
          </cell>
          <cell r="F5356">
            <v>1.52</v>
          </cell>
          <cell r="G5356">
            <v>0</v>
          </cell>
        </row>
        <row r="5357">
          <cell r="A5357" t="str">
            <v>91175</v>
          </cell>
          <cell r="B5357" t="str">
            <v>FIXAÇÃO DE TUBOS VERTICAIS DE PPR DIÂMETROS MAIORES QUE 75 MM COM ABRAÇADEIRA METÁLICA RÍGIDA TIPO D 3", FIXADA EM PERFILADO EM ALVENARIA. AF_05/2015</v>
          </cell>
          <cell r="C5357" t="str">
            <v>M</v>
          </cell>
          <cell r="D5357">
            <v>5.24</v>
          </cell>
          <cell r="E5357">
            <v>2.79</v>
          </cell>
          <cell r="F5357">
            <v>2.4500000000000002</v>
          </cell>
          <cell r="G5357">
            <v>0</v>
          </cell>
        </row>
        <row r="5358">
          <cell r="A5358" t="str">
            <v>91176</v>
          </cell>
          <cell r="B5358" t="str">
            <v>FIXAÇÃO DE TUBOS HORIZONTAIS DE PPR DIÂMETROS MENORES OU IGUAIS A 40 MM COM ABRAÇADEIRA METÁLICA RÍGIDA TIPO  D  1/2" , FIXADA DIRETAMENTE NA LAJE. AF_05/2015</v>
          </cell>
          <cell r="C5358" t="str">
            <v>M</v>
          </cell>
          <cell r="D5358">
            <v>30.41</v>
          </cell>
          <cell r="E5358">
            <v>13.82</v>
          </cell>
          <cell r="F5358">
            <v>16.59</v>
          </cell>
          <cell r="G5358">
            <v>0</v>
          </cell>
        </row>
        <row r="5359">
          <cell r="A5359" t="str">
            <v>91177</v>
          </cell>
          <cell r="B5359" t="str">
            <v>FIXAÇÃO DE TUBOS HORIZONTAIS DE PPR DIÂMETROS MAIORES QUE 40 MM E MENORES OU IGUAIS A 75 MM COM ABRAÇADEIRA METÁLICA RÍGIDA TIPO  D  1 1/2" , FIXADA DIRETAMENTE NA LAJE. AF_05/2015</v>
          </cell>
          <cell r="C5359" t="str">
            <v>M</v>
          </cell>
          <cell r="D5359">
            <v>14.65</v>
          </cell>
          <cell r="E5359">
            <v>7.75</v>
          </cell>
          <cell r="F5359">
            <v>6.9</v>
          </cell>
          <cell r="G5359">
            <v>0</v>
          </cell>
        </row>
        <row r="5360">
          <cell r="A5360" t="str">
            <v>91178</v>
          </cell>
          <cell r="B5360" t="str">
            <v>FIXAÇÃO DE TUBOS HORIZONTAIS DE PPR DIÂMETROS MAIORES QUE 75 MM COM ABRAÇADEIRA METÁLICA RÍGIDA TIPO  D  3" , FIXADA DIRETAMENTE NA LAJE. AF_05/2015</v>
          </cell>
          <cell r="C5360" t="str">
            <v>M</v>
          </cell>
          <cell r="D5360">
            <v>16.3</v>
          </cell>
          <cell r="E5360">
            <v>7.94</v>
          </cell>
          <cell r="F5360">
            <v>8.36</v>
          </cell>
          <cell r="G5360">
            <v>0</v>
          </cell>
        </row>
        <row r="5361">
          <cell r="A5361" t="str">
            <v>91179</v>
          </cell>
          <cell r="B5361" t="str">
            <v>FIXAÇÃO DE TUBOS HORIZONTAIS DE PVC, CPVC OU COBRE DIÂMETROS MENORES OU IGUAIS A 40 MM COM ABRAÇADEIRA METÁLICA RÍGIDA TIPO  D  1/2" , FIXADA DIRETAMENTE NA LAJE. AF_05/2015</v>
          </cell>
          <cell r="C5361" t="str">
            <v>M</v>
          </cell>
          <cell r="D5361">
            <v>7.81</v>
          </cell>
          <cell r="E5361">
            <v>3.56</v>
          </cell>
          <cell r="F5361">
            <v>4.25</v>
          </cell>
          <cell r="G5361">
            <v>0</v>
          </cell>
        </row>
        <row r="5362">
          <cell r="A5362" t="str">
            <v>91180</v>
          </cell>
          <cell r="B5362" t="str">
            <v>FIXAÇÃO DE TUBOS HORIZONTAIS DE PVC, CPVC OU COBRE DIÂMETROS MAIORES QUE 40 MM E MENORES OU IGUAIS A 75 MM COM ABRAÇADEIRA METÁLICA RÍGIDA TIPO D 1 1/2, FIXADA DIRETAMENTE NA LAJE. AF_05/2015</v>
          </cell>
          <cell r="C5362" t="str">
            <v>M</v>
          </cell>
          <cell r="D5362">
            <v>6.98</v>
          </cell>
          <cell r="E5362">
            <v>3.28</v>
          </cell>
          <cell r="F5362">
            <v>3.7</v>
          </cell>
          <cell r="G5362">
            <v>0</v>
          </cell>
        </row>
        <row r="5363">
          <cell r="A5363" t="str">
            <v>91181</v>
          </cell>
          <cell r="B5363" t="str">
            <v>FIXAÇÃO DE TUBOS HORIZONTAIS DE PVC, CPVC OU COBRE DIÂMETROS MAIORES QUE 75 MM COM ABRAÇADEIRA METÁLICA RÍGIDA TIPO  D  3" , FIXADA DIRETAMENTE NA LAJE. AF_05/2015</v>
          </cell>
          <cell r="C5363" t="str">
            <v>M</v>
          </cell>
          <cell r="D5363">
            <v>7.83</v>
          </cell>
          <cell r="E5363">
            <v>4.22</v>
          </cell>
          <cell r="F5363">
            <v>3.61</v>
          </cell>
          <cell r="G5363">
            <v>0</v>
          </cell>
        </row>
        <row r="5364">
          <cell r="A5364" t="str">
            <v>91182</v>
          </cell>
          <cell r="B5364" t="str">
            <v>FIXAÇÃO DE TUBOS HORIZONTAIS DE PPR DIÂMETROS MENORES OU IGUAIS A 40 MM COM ABRAÇADEIRA METÁLICA FLEXÍVEL 18 MM, FIXADA DIRETAMENTE NA LAJE. AF_05/2015</v>
          </cell>
          <cell r="C5364" t="str">
            <v>M</v>
          </cell>
          <cell r="D5364">
            <v>29.64</v>
          </cell>
          <cell r="E5364">
            <v>20.72</v>
          </cell>
          <cell r="F5364">
            <v>8.92</v>
          </cell>
          <cell r="G5364">
            <v>0</v>
          </cell>
        </row>
        <row r="5365">
          <cell r="A5365" t="str">
            <v>91183</v>
          </cell>
          <cell r="B5365" t="str">
            <v>FIXAÇÃO DE TUBOS HORIZONTAIS DE PPR DIÂMETROS MAIORES QUE 40 MM E MENORES OU IGUAIS A 75 MM COM ABRAÇADEIRA METÁLICA FLEXÍVEL 18 MM, FIXADA DIRETAMENTE NA LAJE. AF_05/2015</v>
          </cell>
          <cell r="C5365" t="str">
            <v>M</v>
          </cell>
          <cell r="D5365">
            <v>14.54</v>
          </cell>
          <cell r="E5365">
            <v>10.41</v>
          </cell>
          <cell r="F5365">
            <v>4.13</v>
          </cell>
          <cell r="G5365">
            <v>0</v>
          </cell>
        </row>
        <row r="5366">
          <cell r="A5366" t="str">
            <v>91184</v>
          </cell>
          <cell r="B5366" t="str">
            <v>FIXAÇÃO DE TUBOS HORIZONTAIS DE PPR DIÂMETROS MAIORES QUE 75 MM COM ABRAÇADEIRA METÁLICA FLEXÍVEL 18 MM, FIXADA DIRETAMENTE NA LAJE. AF_05/2015</v>
          </cell>
          <cell r="C5366" t="str">
            <v>M</v>
          </cell>
          <cell r="D5366">
            <v>13.54</v>
          </cell>
          <cell r="E5366">
            <v>9.93</v>
          </cell>
          <cell r="F5366">
            <v>3.61</v>
          </cell>
          <cell r="G5366">
            <v>0</v>
          </cell>
        </row>
        <row r="5367">
          <cell r="A5367" t="str">
            <v>91185</v>
          </cell>
          <cell r="B5367" t="str">
            <v>FIXAÇÃO DE TUBOS HORIZONTAIS DE PVC, CPVC OU COBRE DIÂMETROS MENORES OU IGUAIS A 40 MM COM ABRAÇADEIRA METÁLICA FLEXÍVEL 18 MM, FIXADA DIRETAMENTE NA LAJE. AF_05/2015</v>
          </cell>
          <cell r="C5367" t="str">
            <v>M</v>
          </cell>
          <cell r="D5367">
            <v>7.6</v>
          </cell>
          <cell r="E5367">
            <v>5.35</v>
          </cell>
          <cell r="F5367">
            <v>2.25</v>
          </cell>
          <cell r="G5367">
            <v>0</v>
          </cell>
        </row>
        <row r="5368">
          <cell r="A5368" t="str">
            <v>91186</v>
          </cell>
          <cell r="B5368" t="str">
            <v>FIXAÇÃO DE TUBOS HORIZONTAIS DE PVC, CPVC OU COBRE DIÂMETROS MAIORES QUE 40 MM E MENORES OU IGUAIS A 75 MM COM ABRAÇADEIRA METÁLICA FLEXÍVEL 18 MM, FIXADA DIRETAMENTE NA LAJE. AF_05/2015</v>
          </cell>
          <cell r="C5368" t="str">
            <v>M</v>
          </cell>
          <cell r="D5368">
            <v>6.2</v>
          </cell>
          <cell r="E5368">
            <v>4.46</v>
          </cell>
          <cell r="F5368">
            <v>1.74</v>
          </cell>
          <cell r="G5368">
            <v>0</v>
          </cell>
        </row>
        <row r="5369">
          <cell r="A5369" t="str">
            <v>91187</v>
          </cell>
          <cell r="B5369" t="str">
            <v>FIXAÇÃO DE TUBOS HORIZONTAIS DE PVC, CPVC OU COBRE DIÂMETROS MAIORES QUE 75 MM COM ABRAÇADEIRA METÁLICA FLEXÍVEL 18 MM, FIXADA DIRETAMENTE NA LAJE. AF_05/2015</v>
          </cell>
          <cell r="C5369" t="str">
            <v>M</v>
          </cell>
          <cell r="D5369">
            <v>7.15</v>
          </cell>
          <cell r="E5369">
            <v>5.29</v>
          </cell>
          <cell r="F5369">
            <v>1.86</v>
          </cell>
          <cell r="G5369">
            <v>0</v>
          </cell>
        </row>
        <row r="5370">
          <cell r="A5370" t="str">
            <v>91188</v>
          </cell>
          <cell r="B5370" t="str">
            <v>CHUMBAMENTO PONTUAL DE ABERTURA EM LAJE COM PASSAGEM DE 1 TUBO DE DIAMETRO EQUIVALENTE IGUAL À  50 MM. AF_05/2015</v>
          </cell>
          <cell r="C5370" t="str">
            <v>UN</v>
          </cell>
          <cell r="D5370">
            <v>8.23</v>
          </cell>
          <cell r="E5370">
            <v>4.9400000000000004</v>
          </cell>
          <cell r="F5370">
            <v>3.29</v>
          </cell>
          <cell r="G5370">
            <v>0</v>
          </cell>
        </row>
        <row r="5371">
          <cell r="A5371" t="str">
            <v>91189</v>
          </cell>
          <cell r="B5371" t="str">
            <v>CHUMBAMENTO PONTUAL DE ABERTURA EM LAJE COM PASSAGEM DE MAIS DE 1 TUBO DE  DIAMETRO EQUIVALENTE IGUAL À  50 MM. AF_05/2015</v>
          </cell>
          <cell r="C5371" t="str">
            <v>UN</v>
          </cell>
          <cell r="D5371">
            <v>62.9</v>
          </cell>
          <cell r="E5371">
            <v>22.03</v>
          </cell>
          <cell r="F5371">
            <v>40.869999999999997</v>
          </cell>
          <cell r="G5371">
            <v>0</v>
          </cell>
        </row>
        <row r="5372">
          <cell r="A5372" t="str">
            <v>91190</v>
          </cell>
          <cell r="B5372" t="str">
            <v>CHUMBAMENTO PONTUAL EM PASSAGEM DE TUBO COM DIÂMETRO MENOR OU IGUAL A 40 MM. AF_05/2015</v>
          </cell>
          <cell r="C5372" t="str">
            <v>UN</v>
          </cell>
          <cell r="D5372">
            <v>5.42</v>
          </cell>
          <cell r="E5372">
            <v>4.1100000000000003</v>
          </cell>
          <cell r="F5372">
            <v>1.31</v>
          </cell>
          <cell r="G5372">
            <v>0</v>
          </cell>
        </row>
        <row r="5373">
          <cell r="A5373" t="str">
            <v>91191</v>
          </cell>
          <cell r="B5373" t="str">
            <v>CHUMBAMENTO PONTUAL EM PASSAGEM DE TUBO COM DIÂMETROS ENTRE 40 MM E 75 MM. AF_05/2015</v>
          </cell>
          <cell r="C5373" t="str">
            <v>UN</v>
          </cell>
          <cell r="D5373">
            <v>5.75</v>
          </cell>
          <cell r="E5373">
            <v>4.37</v>
          </cell>
          <cell r="F5373">
            <v>1.38</v>
          </cell>
          <cell r="G5373">
            <v>0</v>
          </cell>
        </row>
        <row r="5374">
          <cell r="A5374" t="str">
            <v>91192</v>
          </cell>
          <cell r="B5374" t="str">
            <v>CHUMBAMENTO PONTUAL EM PASSAGEM DE TUBO COM DIÂMETRO MAIOR QUE 75 MM. AF_05/2015</v>
          </cell>
          <cell r="C5374" t="str">
            <v>UN</v>
          </cell>
          <cell r="D5374">
            <v>6.37</v>
          </cell>
          <cell r="E5374">
            <v>4.8899999999999997</v>
          </cell>
          <cell r="F5374">
            <v>1.48</v>
          </cell>
          <cell r="G5374">
            <v>0</v>
          </cell>
        </row>
        <row r="5375">
          <cell r="A5375" t="str">
            <v>91222</v>
          </cell>
          <cell r="B5375" t="str">
            <v>RASGO EM ALVENARIA PARA RAMAIS/ DISTRIBUIÇÃO COM DIÂMETROS MAIORES QUE 40 MM E MENORES OU IGUAIS A 75 MM. AF_05/2015</v>
          </cell>
          <cell r="C5375" t="str">
            <v>M</v>
          </cell>
          <cell r="D5375">
            <v>15.04</v>
          </cell>
          <cell r="E5375">
            <v>12.39</v>
          </cell>
          <cell r="F5375">
            <v>2.65</v>
          </cell>
          <cell r="G5375">
            <v>0</v>
          </cell>
        </row>
        <row r="5376">
          <cell r="A5376" t="str">
            <v>94480</v>
          </cell>
          <cell r="B5376" t="str">
            <v>CONJUNTO HIDRÁULICO PARA INSTALAÇÃO DE BOMBA EM AÇO ROSCÁVEL, DN SUCÇÃO 65 (2½) E DN RECALQUE 50 (2), PARA EDIFICAÇÃO ENTRE 12 E 18 PAVIMENTOS  FORNECIMENTO E INSTALAÇÃO. AF_06/2016</v>
          </cell>
          <cell r="C5376" t="str">
            <v>UN</v>
          </cell>
          <cell r="D5376">
            <v>2924.65</v>
          </cell>
          <cell r="E5376">
            <v>737.58</v>
          </cell>
          <cell r="F5376">
            <v>2187.0700000000002</v>
          </cell>
          <cell r="G5376">
            <v>0</v>
          </cell>
        </row>
        <row r="5377">
          <cell r="A5377" t="str">
            <v>94481</v>
          </cell>
          <cell r="B5377" t="str">
            <v>CONJUNTO HIDRÁULICO PARA INSTALAÇÃO DE BOMBA EM AÇO ROSCÁVEL, DN SUCÇÃO 50 (2) E DN RECALQUE 40 (1 1/2), PARA EDIFICAÇÃO ENTRE 8 E 12 PAVIMENTOS  FORNECIMENTO E INSTALAÇÃO. AF_06/2016</v>
          </cell>
          <cell r="C5377" t="str">
            <v>UN</v>
          </cell>
          <cell r="D5377">
            <v>2047.44</v>
          </cell>
          <cell r="E5377">
            <v>655.89</v>
          </cell>
          <cell r="F5377">
            <v>1391.55</v>
          </cell>
          <cell r="G5377">
            <v>0</v>
          </cell>
        </row>
        <row r="5378">
          <cell r="A5378" t="str">
            <v>94482</v>
          </cell>
          <cell r="B5378" t="str">
            <v>CONJUNTO HIDRÁULICO PARA INSTALAÇÃO DE BOMBA EM AÇO ROSCÁVEL, DN SUCÇÃO 40 (1 1/2) E DN RECALQUE 32 (1 1/4), PARA EDIFICAÇÃO ENTRE 4 E 8 PAVIMENTOS  FORNECIMENTO E INSTALAÇÃO. AF_06/2016</v>
          </cell>
          <cell r="C5378" t="str">
            <v>UN</v>
          </cell>
          <cell r="D5378">
            <v>1623.32</v>
          </cell>
          <cell r="E5378">
            <v>597.19000000000005</v>
          </cell>
          <cell r="F5378">
            <v>1026.1300000000001</v>
          </cell>
          <cell r="G5378">
            <v>0</v>
          </cell>
        </row>
        <row r="5379">
          <cell r="A5379" t="str">
            <v>94483</v>
          </cell>
          <cell r="B5379" t="str">
            <v>CONJUNTO HIDRÁULICO PARA INSTALAÇÃO DE BOMBA EM AÇO ROSCÁVEL, DN SUCÇÃO 32 (1 1/4) E DN RECALQUE 25 (1), PARA EDIFICAÇÃO ATÉ 4 PAVIMENTOS  FORNECIMENTO E INSTALAÇÃO. AF_06/2016</v>
          </cell>
          <cell r="C5379" t="str">
            <v>UN</v>
          </cell>
          <cell r="D5379">
            <v>1367.78</v>
          </cell>
          <cell r="E5379">
            <v>548.91999999999996</v>
          </cell>
          <cell r="F5379">
            <v>818.86</v>
          </cell>
          <cell r="G5379">
            <v>0</v>
          </cell>
        </row>
        <row r="5380">
          <cell r="A5380" t="str">
            <v>95541</v>
          </cell>
          <cell r="B5380" t="str">
            <v>FIXAÇÃO UTILIZANDO PARAFUSO E BUCHA DE NYLON, SOMENTE MÃO DE OBRA. AF_10/2016</v>
          </cell>
          <cell r="C5380" t="str">
            <v>UN</v>
          </cell>
          <cell r="D5380">
            <v>4.97</v>
          </cell>
          <cell r="E5380">
            <v>4.12</v>
          </cell>
          <cell r="F5380">
            <v>0.85</v>
          </cell>
          <cell r="G5380">
            <v>0</v>
          </cell>
        </row>
        <row r="5381">
          <cell r="A5381" t="str">
            <v>96559</v>
          </cell>
          <cell r="B5381" t="str">
            <v>SUPORTE PARA DUTO EM CHAPA GALVANIZADA BITOLA 26, ESPAÇADO A CADA 1 M, EM PERFILADO DE SEÇÃO 38X76 MM, POR ÁREA DE DUTO FIXADO. AF_07/2017</v>
          </cell>
          <cell r="C5381" t="str">
            <v>M2</v>
          </cell>
          <cell r="D5381">
            <v>37.53</v>
          </cell>
          <cell r="E5381">
            <v>3.9</v>
          </cell>
          <cell r="F5381">
            <v>33.630000000000003</v>
          </cell>
          <cell r="G5381">
            <v>0</v>
          </cell>
        </row>
        <row r="5382">
          <cell r="A5382" t="str">
            <v>96560</v>
          </cell>
          <cell r="B5382" t="str">
            <v>SUPORTE PARA DUTO EM CHAPA GALVANIZADA BITOLA 24, ESPAÇADO A CADA 1 M, EM PERFILADO DE SEÇÃO 38X76 MM, POR ÁREA DE DUTO FIXADO. AF_07/2017</v>
          </cell>
          <cell r="C5382" t="str">
            <v>M2</v>
          </cell>
          <cell r="D5382">
            <v>24.76</v>
          </cell>
          <cell r="E5382">
            <v>3.86</v>
          </cell>
          <cell r="F5382">
            <v>20.9</v>
          </cell>
          <cell r="G5382">
            <v>0</v>
          </cell>
        </row>
        <row r="5383">
          <cell r="A5383" t="str">
            <v>96561</v>
          </cell>
          <cell r="B5383" t="str">
            <v>SUPORTE PARA DUTO EM CHAPA GALVANIZADA BITOLA 22, ESPAÇADO A CADA 1 M, EM PERFILADO DE SEÇÃO 38X76 MM, POR ÁREA DE DUTO FIXADO. AF_07/2017</v>
          </cell>
          <cell r="C5383" t="str">
            <v>M2</v>
          </cell>
          <cell r="D5383">
            <v>18.14</v>
          </cell>
          <cell r="E5383">
            <v>2.13</v>
          </cell>
          <cell r="F5383">
            <v>16.010000000000002</v>
          </cell>
          <cell r="G5383">
            <v>0</v>
          </cell>
        </row>
        <row r="5384">
          <cell r="A5384" t="str">
            <v>96562</v>
          </cell>
          <cell r="B5384" t="str">
            <v>SUPORTE PARA ELETROCALHA LISA OU PERFURADA EM AÇO GALVANIZADO, LARGURA 200 OU 400 MM E ALTURA 50 MM, ESPAÇADO A CADA 1,5 M, EM PERFILADO DE SEÇÃO 38X76 MM, POR METRO DE ELETRECOLHA FIXADA. AF_07/2017</v>
          </cell>
          <cell r="C5384" t="str">
            <v>M</v>
          </cell>
          <cell r="D5384">
            <v>23.03</v>
          </cell>
          <cell r="E5384">
            <v>4.0599999999999996</v>
          </cell>
          <cell r="F5384">
            <v>18.97</v>
          </cell>
          <cell r="G5384">
            <v>0</v>
          </cell>
        </row>
        <row r="5385">
          <cell r="A5385" t="str">
            <v>96563</v>
          </cell>
          <cell r="B5385" t="str">
            <v>SUPORTE PARA ELETROCALHA LISA OU PERFURADA EM AÇO GALVANIZADO, LARGURA 500 OU 800 MM E ALTURA 50 MM, ESPAÇADO A CADA 1,5 M, EM PERFILADO DE SEÇÃO 38X76 MM, POR METRO DE ELETROCALHA FIXADA. AF_07/2017</v>
          </cell>
          <cell r="C5385" t="str">
            <v>M</v>
          </cell>
          <cell r="D5385">
            <v>28.98</v>
          </cell>
          <cell r="E5385">
            <v>4.05</v>
          </cell>
          <cell r="F5385">
            <v>24.93</v>
          </cell>
          <cell r="G5385">
            <v>0</v>
          </cell>
        </row>
        <row r="5386">
          <cell r="A5386" t="str">
            <v>100128</v>
          </cell>
          <cell r="B5386" t="str">
            <v>TIL (TUBO DE INSPEÇÃO E LIMPEZA) RADIAL PARA ESGOTO, EM PVC, DN 300X200 MM. AF_12/2020</v>
          </cell>
          <cell r="C5386" t="str">
            <v>UN</v>
          </cell>
          <cell r="D5386">
            <v>1782.46</v>
          </cell>
          <cell r="E5386">
            <v>23.25</v>
          </cell>
          <cell r="F5386">
            <v>1759.21</v>
          </cell>
          <cell r="G5386">
            <v>0</v>
          </cell>
        </row>
        <row r="5387">
          <cell r="A5387" t="str">
            <v>101802</v>
          </cell>
          <cell r="B5387" t="str">
            <v>CAIXA ENTERRADA RETENTORA DE AREIA RETANGULAR, EM ALVENARIA COM BLOCOS DE CONCRETO, DIMENSÕES INTERNAS: 1,00 X 1,00 X 1,20 M, EXCLUINDO TAMPÃO. AF_12/2020</v>
          </cell>
          <cell r="C5387" t="str">
            <v>UN</v>
          </cell>
          <cell r="D5387">
            <v>1722.71</v>
          </cell>
          <cell r="E5387">
            <v>573.20000000000005</v>
          </cell>
          <cell r="F5387">
            <v>1137.75</v>
          </cell>
          <cell r="G5387">
            <v>10.73</v>
          </cell>
        </row>
        <row r="5388">
          <cell r="A5388" t="str">
            <v>101803</v>
          </cell>
          <cell r="B5388" t="str">
            <v>CAIXA ENTERRADA SEPARADORA DE ÓLEO RETANGULAR, EM ALVENARIA COM BLOCOS DE CONCRETO, DIMENSÕES INTERNAS: 0,6 X 0,6 X 1,00 M, EXCLUINDO TAMPÃO. AF_12/2020</v>
          </cell>
          <cell r="C5388" t="str">
            <v>UN</v>
          </cell>
          <cell r="D5388">
            <v>1086.06</v>
          </cell>
          <cell r="E5388">
            <v>398.71</v>
          </cell>
          <cell r="F5388">
            <v>680.26</v>
          </cell>
          <cell r="G5388">
            <v>6.37</v>
          </cell>
        </row>
        <row r="5389">
          <cell r="A5389" t="str">
            <v>101804</v>
          </cell>
          <cell r="B5389" t="str">
            <v>CAIXA ENTERRADA SEPARADORA DE ÓLEO RETANGULAR, EM ALVENARIA COM BLOCOS DE CONCRETO, DIMENSÕES INTERNAS: 0,8 X 0,8 X 1,00 M, EXCLUINDO TAMPÃO. AF_12/2020</v>
          </cell>
          <cell r="C5389" t="str">
            <v>UN</v>
          </cell>
          <cell r="D5389">
            <v>1374.42</v>
          </cell>
          <cell r="E5389">
            <v>470.72</v>
          </cell>
          <cell r="F5389">
            <v>894.09</v>
          </cell>
          <cell r="G5389">
            <v>8.76</v>
          </cell>
        </row>
        <row r="5390">
          <cell r="A5390" t="str">
            <v>101805</v>
          </cell>
          <cell r="B5390" t="str">
            <v>CAIXA ENTERRADA SEPARADORA DE ÓLEO RETANGULAR, EM ALVENARIA COM BLOCOS DE CONCRETO, DIMENSÕES INTERNAS: 1,00 X 1,00 X 1,00 M, EXCLUINDO TAMPÃO. AF_12/2020</v>
          </cell>
          <cell r="C5390" t="str">
            <v>UN</v>
          </cell>
          <cell r="D5390">
            <v>1749.24</v>
          </cell>
          <cell r="E5390">
            <v>600.38</v>
          </cell>
          <cell r="F5390">
            <v>1136.68</v>
          </cell>
          <cell r="G5390">
            <v>11.05</v>
          </cell>
        </row>
        <row r="5391">
          <cell r="A5391" t="str">
            <v>102111</v>
          </cell>
          <cell r="B5391" t="str">
            <v>BOMBA CENTRÍFUGA, MONOFÁSICA, 0,5 CV OU 0,49 HP, HM 6 A 20 M, Q 1,2 A 8,3 M3/H - FORNECIMENTO E INSTALAÇÃO. AF_12/2020</v>
          </cell>
          <cell r="C5391" t="str">
            <v>UN</v>
          </cell>
          <cell r="D5391">
            <v>995.63</v>
          </cell>
          <cell r="E5391">
            <v>110.74</v>
          </cell>
          <cell r="F5391">
            <v>35.17</v>
          </cell>
          <cell r="G5391">
            <v>849.72</v>
          </cell>
        </row>
        <row r="5392">
          <cell r="A5392" t="str">
            <v>102112</v>
          </cell>
          <cell r="B5392" t="str">
            <v>BOMBA CENTRÍFUGA, MONOFÁSICA, 0,5 CV OU 0,49 HP, HM 6 A 20 M, Q 1,2 A 8,3 M3/H (NÃO INCLUI O FORNECIMENTO DA BOMBA). AF_12/2020</v>
          </cell>
          <cell r="C5392" t="str">
            <v>UN</v>
          </cell>
          <cell r="D5392">
            <v>146</v>
          </cell>
          <cell r="E5392">
            <v>110.81</v>
          </cell>
          <cell r="F5392">
            <v>35.19</v>
          </cell>
          <cell r="G5392">
            <v>0</v>
          </cell>
        </row>
        <row r="5393">
          <cell r="A5393" t="str">
            <v>102113</v>
          </cell>
          <cell r="B5393" t="str">
            <v>BOMBA CENTRÍFUGA, TRIFÁSICA, 1 CV OU 0,99 HP, HM 14 A 40 M, Q 0,6 A 8,4 M3/H - FORNECIMENTO E INSTALAÇÃO. AF_12/2020</v>
          </cell>
          <cell r="C5393" t="str">
            <v>UN</v>
          </cell>
          <cell r="D5393">
            <v>1581.9</v>
          </cell>
          <cell r="E5393">
            <v>113.73</v>
          </cell>
          <cell r="F5393">
            <v>35.85</v>
          </cell>
          <cell r="G5393">
            <v>1432.32</v>
          </cell>
        </row>
        <row r="5394">
          <cell r="A5394" t="str">
            <v>102114</v>
          </cell>
          <cell r="B5394" t="str">
            <v>BOMBA CENTRÍFUGA, TRIFÁSICA, 1 CV OU 0,99 HP, HM 14 A 40 M, Q 0,6 A 8,4 M3/H (NÃO INCLUI O FORNECIMENTO DA BOMBA). AF_12/2020</v>
          </cell>
          <cell r="C5394" t="str">
            <v>UN</v>
          </cell>
          <cell r="D5394">
            <v>149.69999999999999</v>
          </cell>
          <cell r="E5394">
            <v>113.83</v>
          </cell>
          <cell r="F5394">
            <v>35.869999999999997</v>
          </cell>
          <cell r="G5394">
            <v>0</v>
          </cell>
        </row>
        <row r="5395">
          <cell r="A5395" t="str">
            <v>102115</v>
          </cell>
          <cell r="B5395" t="str">
            <v>BOMBA CENTRÍFUGA, TRIFÁSICA, 1,5 CV OU 1,48 HP, HM 10 A 70 M, Q 1,8 A 5,3 M3/H - FORNECIMENTO E INSTALAÇÃO. AF_12/2020</v>
          </cell>
          <cell r="C5395" t="str">
            <v>UN</v>
          </cell>
          <cell r="D5395">
            <v>2757.81</v>
          </cell>
          <cell r="E5395">
            <v>162.66</v>
          </cell>
          <cell r="F5395">
            <v>47.23</v>
          </cell>
          <cell r="G5395">
            <v>2547.92</v>
          </cell>
        </row>
        <row r="5396">
          <cell r="A5396" t="str">
            <v>102116</v>
          </cell>
          <cell r="B5396" t="str">
            <v>BOMBA CENTRÍFUGA, TRIFÁSICA, 1,5 CV OU 1,48 HP, HM 10 A 24 M, Q 6,1 A 21,9 M3/H - FORNECIMENTO E INSTALAÇÃO. AF_12/2020</v>
          </cell>
          <cell r="C5396" t="str">
            <v>UN</v>
          </cell>
          <cell r="D5396">
            <v>1689.51</v>
          </cell>
          <cell r="E5396">
            <v>117.38</v>
          </cell>
          <cell r="F5396">
            <v>36.71</v>
          </cell>
          <cell r="G5396">
            <v>1535.42</v>
          </cell>
        </row>
        <row r="5397">
          <cell r="A5397" t="str">
            <v>102117</v>
          </cell>
          <cell r="B5397" t="str">
            <v>BOMBA CENTRÍFUGA, TRIFÁSICA, 1,5 CV OU 1,48 HP (NÃO INCLUI O FORNECIMENTO DA BOMBA). AF_12/2020</v>
          </cell>
          <cell r="C5397" t="str">
            <v>UN</v>
          </cell>
          <cell r="D5397">
            <v>154.19</v>
          </cell>
          <cell r="E5397">
            <v>117.46</v>
          </cell>
          <cell r="F5397">
            <v>36.729999999999997</v>
          </cell>
          <cell r="G5397">
            <v>0</v>
          </cell>
        </row>
        <row r="5398">
          <cell r="A5398" t="str">
            <v>102118</v>
          </cell>
          <cell r="B5398" t="str">
            <v>BOMBA CENTRÍFUGA, TRIFÁSICA, 3 CV OU 2,96 HP, HM 34 A 40 M, Q 8,6 A 14,8 M3/H - FORNECIMENTO E INSTALAÇÃO. AF_12/2020</v>
          </cell>
          <cell r="C5398" t="str">
            <v>UN</v>
          </cell>
          <cell r="D5398">
            <v>2300.31</v>
          </cell>
          <cell r="E5398">
            <v>120.52</v>
          </cell>
          <cell r="F5398">
            <v>37.43</v>
          </cell>
          <cell r="G5398">
            <v>2142.36</v>
          </cell>
        </row>
        <row r="5399">
          <cell r="A5399" t="str">
            <v>102119</v>
          </cell>
          <cell r="B5399" t="str">
            <v>BOMBA CENTRÍFUGA, TRIFÁSICA, 3 CV OU 2,96 HP, HM 34 A 40 M, Q 8,6 A 14,8 M3/H (NÃO INCLUI O FORNECIMENTO DA BOMBA). AF_12/2020</v>
          </cell>
          <cell r="C5399" t="str">
            <v>UN</v>
          </cell>
          <cell r="D5399">
            <v>158.06</v>
          </cell>
          <cell r="E5399">
            <v>120.61</v>
          </cell>
          <cell r="F5399">
            <v>37.450000000000003</v>
          </cell>
          <cell r="G5399">
            <v>0</v>
          </cell>
        </row>
        <row r="5400">
          <cell r="A5400" t="str">
            <v>102121</v>
          </cell>
          <cell r="B5400" t="str">
            <v>MOTO BOMBA HORIZONTAL ATÉ 10 CV, HM 75 A 80 M, Q 25,4 A 48 (NÃO INCLUI O FORNECIMENTO DA BOMBA). AF_12/2020</v>
          </cell>
          <cell r="C5400" t="str">
            <v>UN</v>
          </cell>
          <cell r="D5400">
            <v>198.48</v>
          </cell>
          <cell r="E5400">
            <v>153.38999999999999</v>
          </cell>
          <cell r="F5400">
            <v>45.09</v>
          </cell>
          <cell r="G5400">
            <v>0</v>
          </cell>
        </row>
        <row r="5401">
          <cell r="A5401" t="str">
            <v>102122</v>
          </cell>
          <cell r="B5401" t="str">
            <v>BOMBA CENTRÍFUGA, TRIFÁSICA, 10 CV OU 9,86 HP, HM 85 A 140 M, Q 4,2 A 14,9 M3/H - FORNECIMENTO E INSTALAÇÃO. AF_12/2020</v>
          </cell>
          <cell r="C5401" t="str">
            <v>UN</v>
          </cell>
          <cell r="D5401">
            <v>7765.4</v>
          </cell>
          <cell r="E5401">
            <v>162.66</v>
          </cell>
          <cell r="F5401">
            <v>47.23</v>
          </cell>
          <cell r="G5401">
            <v>7555.51</v>
          </cell>
        </row>
        <row r="5402">
          <cell r="A5402" t="str">
            <v>102123</v>
          </cell>
          <cell r="B5402" t="str">
            <v>BOMBA CENTRÍFUGA, TRIFÁSICA, 10 CV OU 9,86 HP, HM 85 A 140 M, Q 4,2 A 14,9 M3/H (NÃO INCLUI O FORNECIMENTO DA BOMBA). AF_12/2020</v>
          </cell>
          <cell r="C5402" t="str">
            <v>UN</v>
          </cell>
          <cell r="D5402">
            <v>210</v>
          </cell>
          <cell r="E5402">
            <v>162.75</v>
          </cell>
          <cell r="F5402">
            <v>47.25</v>
          </cell>
          <cell r="G5402">
            <v>0</v>
          </cell>
        </row>
        <row r="5403">
          <cell r="A5403" t="str">
            <v>102136</v>
          </cell>
          <cell r="B5403" t="str">
            <v>INSTALAÇÃO DE QUADRO ELÉTRICO PARA BOMBAS TRIFÁSICAS ATÉ 25 CV (NÃO INCLUI O FORNECIMENTO DO QUADRO). AF_12/2020</v>
          </cell>
          <cell r="C5403" t="str">
            <v>UN</v>
          </cell>
          <cell r="D5403">
            <v>73.64</v>
          </cell>
          <cell r="E5403">
            <v>56.98</v>
          </cell>
          <cell r="F5403">
            <v>16.66</v>
          </cell>
          <cell r="G5403">
            <v>0</v>
          </cell>
        </row>
        <row r="5404">
          <cell r="A5404" t="str">
            <v>102137</v>
          </cell>
          <cell r="B5404" t="str">
            <v>CHAVE DE BOIA AUTOMÁTICA SUPERIOR/INFERIOR 15A/250V - FORNECIMENTO E INSTALAÇÃO. AF_12/2020</v>
          </cell>
          <cell r="C5404" t="str">
            <v>UN</v>
          </cell>
          <cell r="D5404">
            <v>72.989999999999995</v>
          </cell>
          <cell r="E5404">
            <v>25.67</v>
          </cell>
          <cell r="F5404">
            <v>47.32</v>
          </cell>
          <cell r="G5404">
            <v>0</v>
          </cell>
        </row>
        <row r="5405">
          <cell r="A5405" t="str">
            <v>102138</v>
          </cell>
          <cell r="B5405" t="str">
            <v>MOTO BOMBA HORIZONTAL DE 12,5 A 25 CV, HM 140 M (NÃO INCLUI O FORNECIMENTO DA BOMBA). AF_12/2020</v>
          </cell>
          <cell r="C5405" t="str">
            <v>UN</v>
          </cell>
          <cell r="D5405">
            <v>228.74</v>
          </cell>
          <cell r="E5405">
            <v>177.95</v>
          </cell>
          <cell r="F5405">
            <v>50.79</v>
          </cell>
          <cell r="G5405">
            <v>0</v>
          </cell>
        </row>
        <row r="5406">
          <cell r="A5406" t="str">
            <v>103517</v>
          </cell>
          <cell r="B5406" t="str">
            <v>AQUECEDOR SOLAR COMPACTO, KIT PARA 1 COLETOR SOLAR EM VIDRO TEMPERADO E SERPENTINA EM TUBO DE COBRE COM SUPORTE, RESERVATÓRIO, FIXAÇÕES E TUBOS - FORNECIMENTO E INSTALAÇÃO. AF_12/2021</v>
          </cell>
          <cell r="C5406" t="str">
            <v>UN</v>
          </cell>
          <cell r="D5406">
            <v>6842.9</v>
          </cell>
          <cell r="E5406">
            <v>94.04</v>
          </cell>
          <cell r="F5406">
            <v>21.8</v>
          </cell>
          <cell r="G5406">
            <v>6727.06</v>
          </cell>
        </row>
        <row r="5407">
          <cell r="A5407" t="str">
            <v>103519</v>
          </cell>
          <cell r="B5407" t="str">
            <v>BLOCO CONCRETADO NO LOCAL, 20X20X15CM, PARA BASE DE FIXAÇÃO DA ESTRUTURA SOLAR PARA LAJE DE CONCRETO - FORNECIMENTO E INSTALAÇÃO. AF_12/2021</v>
          </cell>
          <cell r="C5407" t="str">
            <v>UN</v>
          </cell>
          <cell r="D5407">
            <v>11.2</v>
          </cell>
          <cell r="E5407">
            <v>3.73</v>
          </cell>
          <cell r="F5407">
            <v>5.26</v>
          </cell>
          <cell r="G5407">
            <v>2.21</v>
          </cell>
        </row>
        <row r="5408">
          <cell r="A5408" t="str">
            <v>103520</v>
          </cell>
          <cell r="B5408" t="str">
            <v>RESERVATÓRIO TÉRMICO/BOILER SOLAR EM AÇO INOX 400 L COM 2 PLACAS COLETORAS EM VIDRO TEMPERADO COM SERPENTINA EM TUBO DE COBRE 2 X 1 M - FORNECIMENTO E INSTALAÇÃO. AF_12/2021</v>
          </cell>
          <cell r="C5408" t="str">
            <v>UN</v>
          </cell>
          <cell r="D5408">
            <v>11435.06</v>
          </cell>
          <cell r="E5408">
            <v>25.82</v>
          </cell>
          <cell r="F5408">
            <v>5.92</v>
          </cell>
          <cell r="G5408">
            <v>11403.32</v>
          </cell>
        </row>
        <row r="5409">
          <cell r="A5409" t="str">
            <v>103521</v>
          </cell>
          <cell r="B5409" t="str">
            <v>RESERVATÓRIO TÉRMICO/BOILER SOLAR EM AÇO INOX 600 L COM 3 PLACAS COLETORAS EM VIDRO TEMPERADO COM SERPENTINA EM TUBO DE COBRE 2 X 1 M - FORNECIMENTO E INSTALAÇÃO. AF_12/2021</v>
          </cell>
          <cell r="C5409" t="str">
            <v>UN</v>
          </cell>
          <cell r="D5409">
            <v>15180.06</v>
          </cell>
          <cell r="E5409">
            <v>37.14</v>
          </cell>
          <cell r="F5409">
            <v>8.58</v>
          </cell>
          <cell r="G5409">
            <v>15134.34</v>
          </cell>
        </row>
        <row r="5410">
          <cell r="A5410" t="str">
            <v>103522</v>
          </cell>
          <cell r="B5410" t="str">
            <v>RESERVATÓRIO TÉRMICO/BOILER SOLAR EM AÇO INOX 800 L COM 4 PLACAS COLETORAS EM VIDRO TEMPERADO COM SERPENTINA EM TUBO DE COBRE 2 X 1 M - FORNECIMENTO E INSTALAÇÃO. AF_12/2021</v>
          </cell>
          <cell r="C5410" t="str">
            <v>UN</v>
          </cell>
          <cell r="D5410">
            <v>14714.31</v>
          </cell>
          <cell r="E5410">
            <v>170.66</v>
          </cell>
          <cell r="F5410">
            <v>35.1</v>
          </cell>
          <cell r="G5410">
            <v>14505.68</v>
          </cell>
        </row>
        <row r="5411">
          <cell r="A5411" t="str">
            <v>103523</v>
          </cell>
          <cell r="B5411" t="str">
            <v>RESERVATÓRIO TÉRMICO/BOILER SOLAR EM AÇO INOX 1000 L COM 5 PLACAS COLETORAS EM VIDRO TEMPERADO COM SERPENTINA EM TUBO DE COBRE 2 X 1 M - FORNECIMENTO E INSTALAÇÃO. AF_12/2021</v>
          </cell>
          <cell r="C5411" t="str">
            <v>UN</v>
          </cell>
          <cell r="D5411">
            <v>22453.01</v>
          </cell>
          <cell r="E5411">
            <v>177.83</v>
          </cell>
          <cell r="F5411">
            <v>36.799999999999997</v>
          </cell>
          <cell r="G5411">
            <v>22235.51</v>
          </cell>
        </row>
        <row r="5412">
          <cell r="A5412" t="str">
            <v>104031</v>
          </cell>
          <cell r="B5412" t="str">
            <v>COLAR DE TOMADA, PVC, COM TRAVAS, DE 60 MM X 1/2" OU 60 MM X 3/4", PARA LIGAÇÃO PREDIAL DE ÁGUA. AF_06/2022</v>
          </cell>
          <cell r="C5412" t="str">
            <v>UN</v>
          </cell>
          <cell r="D5412">
            <v>23.07</v>
          </cell>
          <cell r="E5412">
            <v>9.59</v>
          </cell>
          <cell r="F5412">
            <v>13.48</v>
          </cell>
          <cell r="G5412">
            <v>0</v>
          </cell>
        </row>
        <row r="5413">
          <cell r="A5413" t="str">
            <v>104032</v>
          </cell>
          <cell r="B5413" t="str">
            <v>COLAR DE TOMADA, PVC, COM TRAVAS, DE 75 MM X 1/2" OU 75 MM X 3/4", PARA LIGAÇÃO PREDIAL DE ÁGUA. AF_06/2022</v>
          </cell>
          <cell r="C5413" t="str">
            <v>UN</v>
          </cell>
          <cell r="D5413">
            <v>28.87</v>
          </cell>
          <cell r="E5413">
            <v>9.8000000000000007</v>
          </cell>
          <cell r="F5413">
            <v>19.07</v>
          </cell>
          <cell r="G5413">
            <v>0</v>
          </cell>
        </row>
        <row r="5414">
          <cell r="A5414" t="str">
            <v>104033</v>
          </cell>
          <cell r="B5414" t="str">
            <v>COLAR DE TOMADA, PVC, COM TRAVAS, DE 85 MM X 1/2" OU 85 MM X 3/4", PARA LIGAÇÃO PREDIAL DE ÁGUA. AF_06/2022</v>
          </cell>
          <cell r="C5414" t="str">
            <v>UN</v>
          </cell>
          <cell r="D5414">
            <v>26.4</v>
          </cell>
          <cell r="E5414">
            <v>9.94</v>
          </cell>
          <cell r="F5414">
            <v>16.46</v>
          </cell>
          <cell r="G5414">
            <v>0</v>
          </cell>
        </row>
        <row r="5415">
          <cell r="A5415" t="str">
            <v>104034</v>
          </cell>
          <cell r="B5415" t="str">
            <v>COLAR DE TOMADA, PVC, COM TRAVAS, DE 110 MM X 1/2" OU 110 MM X 3/4", PARA LIGAÇÃO PREDIAL DE ÁGUA. AF_06/2022</v>
          </cell>
          <cell r="C5415" t="str">
            <v>UN</v>
          </cell>
          <cell r="D5415">
            <v>34.26</v>
          </cell>
          <cell r="E5415">
            <v>10.16</v>
          </cell>
          <cell r="F5415">
            <v>24.1</v>
          </cell>
          <cell r="G5415">
            <v>0</v>
          </cell>
        </row>
        <row r="5416">
          <cell r="A5416" t="str">
            <v>104035</v>
          </cell>
          <cell r="B5416" t="str">
            <v>COLAR DE TOMADA, POLIPROPILENO, COM PARAFUSOS, 63 MM X 1/2", PARA LIGAÇÃO PREDIAL DE ÁGUA. AF_06/2022</v>
          </cell>
          <cell r="C5416" t="str">
            <v>UN</v>
          </cell>
          <cell r="D5416">
            <v>60.91</v>
          </cell>
          <cell r="E5416">
            <v>21.3</v>
          </cell>
          <cell r="F5416">
            <v>39.61</v>
          </cell>
          <cell r="G5416">
            <v>0</v>
          </cell>
        </row>
        <row r="5417">
          <cell r="A5417" t="str">
            <v>104036</v>
          </cell>
          <cell r="B5417" t="str">
            <v>COLAR DE TOMADA, POLIPROPILENO, COM PARAFUSOS, 63 MM X 3/4", PARA LIGAÇÃO PREDIAL DE ÁGUA. AF_06/2022</v>
          </cell>
          <cell r="C5417" t="str">
            <v>UN</v>
          </cell>
          <cell r="D5417">
            <v>62.78</v>
          </cell>
          <cell r="E5417">
            <v>22.06</v>
          </cell>
          <cell r="F5417">
            <v>40.72</v>
          </cell>
          <cell r="G5417">
            <v>0</v>
          </cell>
        </row>
        <row r="5418">
          <cell r="A5418" t="str">
            <v>104039</v>
          </cell>
          <cell r="B5418" t="str">
            <v>TÊ DE SERVIÇO INTEGRADO, POLIPROPILENO, PARA TUBOS EM PEAD, 63 MM X 20 MM, PARA LIGAÇÃO PREDIAL DE ÁGUA. AF_06/2022</v>
          </cell>
          <cell r="C5418" t="str">
            <v>UN</v>
          </cell>
          <cell r="D5418">
            <v>134.80000000000001</v>
          </cell>
          <cell r="E5418">
            <v>21.05</v>
          </cell>
          <cell r="F5418">
            <v>113.75</v>
          </cell>
          <cell r="G5418">
            <v>0</v>
          </cell>
        </row>
        <row r="5419">
          <cell r="A5419" t="str">
            <v>104043</v>
          </cell>
          <cell r="B5419" t="str">
            <v>ADAPTADOR, POLIPROPILENO, PARA TUBOS EM PEAD, 20 MM X 1/2", PARA LIGAÇÃO PREDIAL DE ÁGUA. AF_06/2022</v>
          </cell>
          <cell r="C5419" t="str">
            <v>UN</v>
          </cell>
          <cell r="D5419">
            <v>13.96</v>
          </cell>
          <cell r="E5419">
            <v>4.18</v>
          </cell>
          <cell r="F5419">
            <v>9.7799999999999994</v>
          </cell>
          <cell r="G5419">
            <v>0</v>
          </cell>
        </row>
        <row r="5420">
          <cell r="A5420" t="str">
            <v>104044</v>
          </cell>
          <cell r="B5420" t="str">
            <v>ADAPTADOR, POLIPROPILENO, PARA TUBOS EM PEAD, 20 MM X 3/4", PARA LIGAÇÃO PREDIAL DE ÁGUA. AF_06/2022</v>
          </cell>
          <cell r="C5420" t="str">
            <v>UN</v>
          </cell>
          <cell r="D5420">
            <v>14.41</v>
          </cell>
          <cell r="E5420">
            <v>4.9400000000000004</v>
          </cell>
          <cell r="F5420">
            <v>9.4700000000000006</v>
          </cell>
          <cell r="G5420">
            <v>0</v>
          </cell>
        </row>
        <row r="5421">
          <cell r="A5421" t="str">
            <v>104045</v>
          </cell>
          <cell r="B5421" t="str">
            <v>ADAPTADOR, POLIPROPILENO, PARA TUBOS EM PEAD, 32 MM X 1", PARA LIGAÇÃO PREDIAL DE ÁGUA. AF_06/2022</v>
          </cell>
          <cell r="C5421" t="str">
            <v>UN</v>
          </cell>
          <cell r="D5421">
            <v>24.37</v>
          </cell>
          <cell r="E5421">
            <v>5.68</v>
          </cell>
          <cell r="F5421">
            <v>18.690000000000001</v>
          </cell>
          <cell r="G5421">
            <v>0</v>
          </cell>
        </row>
        <row r="5422">
          <cell r="A5422" t="str">
            <v>104046</v>
          </cell>
          <cell r="B5422" t="str">
            <v>COTOVELO/JOELHO COM ADAPTADOR, POLIPROPILENO, PARA TUBOS EM PEAD, 20 MM X 1/2", PARA LIGAÇÃO PREDIAL DE ÁGUA. AF_06/2022</v>
          </cell>
          <cell r="C5422" t="str">
            <v>UN</v>
          </cell>
          <cell r="D5422">
            <v>13.17</v>
          </cell>
          <cell r="E5422">
            <v>4.18</v>
          </cell>
          <cell r="F5422">
            <v>8.99</v>
          </cell>
          <cell r="G5422">
            <v>0</v>
          </cell>
        </row>
        <row r="5423">
          <cell r="A5423" t="str">
            <v>104047</v>
          </cell>
          <cell r="B5423" t="str">
            <v>COTOVELO/JOELHO COM ADAPTADOR, POLIPROPILENO, PARA TUBOS EM PEAD, 20 MM X 3/4", PARA LIGAÇÃO PREDIAL DE ÁGUA. AF_06/2022</v>
          </cell>
          <cell r="C5423" t="str">
            <v>UN</v>
          </cell>
          <cell r="D5423">
            <v>15.2</v>
          </cell>
          <cell r="E5423">
            <v>4.9400000000000004</v>
          </cell>
          <cell r="F5423">
            <v>10.26</v>
          </cell>
          <cell r="G5423">
            <v>0</v>
          </cell>
        </row>
        <row r="5424">
          <cell r="A5424" t="str">
            <v>104048</v>
          </cell>
          <cell r="B5424" t="str">
            <v>COTOVELO/JOELHO COM ADAPTADOR, POLIPROPILENO, PARA TUBOS EM PEAD, 32 MM X 1", PARA LIGAÇÃO PREDIAL DE ÁGUA. AF_06/2022</v>
          </cell>
          <cell r="C5424" t="str">
            <v>UN</v>
          </cell>
          <cell r="D5424">
            <v>23.67</v>
          </cell>
          <cell r="E5424">
            <v>5.68</v>
          </cell>
          <cell r="F5424">
            <v>17.989999999999998</v>
          </cell>
          <cell r="G5424">
            <v>0</v>
          </cell>
        </row>
        <row r="5425">
          <cell r="A5425" t="str">
            <v>104049</v>
          </cell>
          <cell r="B5425" t="str">
            <v>ADAPTADOR, PVC, CURTO COM BOLSA E ROSCA, 20 MM X 1/2", PARA LIGAÇÃO PREDIAL DE ÁGUA. AF_06/2022</v>
          </cell>
          <cell r="C5425" t="str">
            <v>UN</v>
          </cell>
          <cell r="D5425">
            <v>6.89</v>
          </cell>
          <cell r="E5425">
            <v>4.78</v>
          </cell>
          <cell r="F5425">
            <v>2.11</v>
          </cell>
          <cell r="G5425">
            <v>0</v>
          </cell>
        </row>
        <row r="5426">
          <cell r="A5426" t="str">
            <v>104050</v>
          </cell>
          <cell r="B5426" t="str">
            <v>ADAPTADOR, PVC, CURTO COM BOLSA E ROSCA, 32 MM X 1", PARA LIGAÇÃO PREDIAL DE ÁGUA. AF_06/2022</v>
          </cell>
          <cell r="C5426" t="str">
            <v>UN</v>
          </cell>
          <cell r="D5426">
            <v>10.29</v>
          </cell>
          <cell r="E5426">
            <v>6.52</v>
          </cell>
          <cell r="F5426">
            <v>3.77</v>
          </cell>
          <cell r="G5426">
            <v>0</v>
          </cell>
        </row>
        <row r="5427">
          <cell r="A5427" t="str">
            <v>104051</v>
          </cell>
          <cell r="B5427" t="str">
            <v>COTOVELO/JOELHO 90°, POLIPROPILENO, PARA TUBOS EM PEAD, 20 X 20 MM, PARA LIGAÇÃO PREDIAL DE ÁGUA. AF_06/2022</v>
          </cell>
          <cell r="C5427" t="str">
            <v>UN</v>
          </cell>
          <cell r="D5427">
            <v>12.32</v>
          </cell>
          <cell r="E5427">
            <v>3.95</v>
          </cell>
          <cell r="F5427">
            <v>8.3699999999999992</v>
          </cell>
          <cell r="G5427">
            <v>0</v>
          </cell>
        </row>
        <row r="5428">
          <cell r="A5428" t="str">
            <v>104052</v>
          </cell>
          <cell r="B5428" t="str">
            <v>COTOVELO/JOELHO 90°, POLIPROPILENO, PARA TUBOS EM PEAD, 32 X 32 MM, PARA LIGAÇÃO PREDIAL DE ÁGUA. AF_06/2022</v>
          </cell>
          <cell r="C5428" t="str">
            <v>UN</v>
          </cell>
          <cell r="D5428">
            <v>17.37</v>
          </cell>
          <cell r="E5428">
            <v>5.39</v>
          </cell>
          <cell r="F5428">
            <v>11.98</v>
          </cell>
          <cell r="G5428">
            <v>0</v>
          </cell>
        </row>
        <row r="5429">
          <cell r="A5429" t="str">
            <v>104053</v>
          </cell>
          <cell r="B5429" t="str">
            <v>UNIÃO, POLIPROPILENO, PARA TUBOS EM PEAD, 20 MM, PARA LIGAÇÃO PREDIAL DE ÁGUA. AF_06/2022</v>
          </cell>
          <cell r="C5429" t="str">
            <v>UN</v>
          </cell>
          <cell r="D5429">
            <v>14.9</v>
          </cell>
          <cell r="E5429">
            <v>3.95</v>
          </cell>
          <cell r="F5429">
            <v>10.95</v>
          </cell>
          <cell r="G5429">
            <v>0</v>
          </cell>
        </row>
        <row r="5430">
          <cell r="A5430" t="str">
            <v>104054</v>
          </cell>
          <cell r="B5430" t="str">
            <v>UNIÃO, POLIPROPILENO, PARA TUBOS EM PEAD, 32 MM, PARA LIGAÇÃO PREDIAL DE ÁGUA. AF_06/2022</v>
          </cell>
          <cell r="C5430" t="str">
            <v>UN</v>
          </cell>
          <cell r="D5430">
            <v>31.61</v>
          </cell>
          <cell r="E5430">
            <v>5.38</v>
          </cell>
          <cell r="F5430">
            <v>26.23</v>
          </cell>
          <cell r="G5430">
            <v>0</v>
          </cell>
        </row>
        <row r="5431">
          <cell r="A5431" t="str">
            <v>104055</v>
          </cell>
          <cell r="B5431" t="str">
            <v>REGISTRO ESFERA, PVC, DE PASSEIO, PARA POLIETILENO, 20 MM, PARA LIGAÇÃO PREDIAL DE ÁGUA. AF_06/2022</v>
          </cell>
          <cell r="C5431" t="str">
            <v>UN</v>
          </cell>
          <cell r="D5431">
            <v>23.45</v>
          </cell>
          <cell r="E5431">
            <v>3.94</v>
          </cell>
          <cell r="F5431">
            <v>19.510000000000002</v>
          </cell>
          <cell r="G5431">
            <v>0</v>
          </cell>
        </row>
        <row r="5432">
          <cell r="A5432" t="str">
            <v>104056</v>
          </cell>
          <cell r="B5432" t="str">
            <v>REGISTRO ESFERA, PVC, COM ROSCA, 1/2", PARA LIGAÇÃO PREDIAL DE ÁGUA. AF_06/2022</v>
          </cell>
          <cell r="C5432" t="str">
            <v>UN</v>
          </cell>
          <cell r="D5432">
            <v>35.68</v>
          </cell>
          <cell r="E5432">
            <v>4.38</v>
          </cell>
          <cell r="F5432">
            <v>31.3</v>
          </cell>
          <cell r="G5432">
            <v>0</v>
          </cell>
        </row>
        <row r="5433">
          <cell r="A5433" t="str">
            <v>104058</v>
          </cell>
          <cell r="B5433" t="str">
            <v>LUVA, PVC, ROSCÁVEL, 1/2", PARA LIGAÇÃO PREDIAL DE ÁGUA. AF_06/2022</v>
          </cell>
          <cell r="C5433" t="str">
            <v>UN</v>
          </cell>
          <cell r="D5433">
            <v>6.49</v>
          </cell>
          <cell r="E5433">
            <v>3.81</v>
          </cell>
          <cell r="F5433">
            <v>2.68</v>
          </cell>
          <cell r="G5433">
            <v>0</v>
          </cell>
        </row>
        <row r="5434">
          <cell r="A5434" t="str">
            <v>104059</v>
          </cell>
          <cell r="B5434" t="str">
            <v>LUVA, PVC, ROSCÁVEL, 1", PARA LIGAÇÃO PREDIAL DE ÁGUA. AF_06/2022</v>
          </cell>
          <cell r="C5434" t="str">
            <v>UN</v>
          </cell>
          <cell r="D5434">
            <v>12.47</v>
          </cell>
          <cell r="E5434">
            <v>6</v>
          </cell>
          <cell r="F5434">
            <v>6.47</v>
          </cell>
          <cell r="G5434">
            <v>0</v>
          </cell>
        </row>
        <row r="5435">
          <cell r="A5435" t="str">
            <v>104060</v>
          </cell>
          <cell r="B5435" t="str">
            <v>TUBO, PEAD, PE-80, DE = 20 MM X 2,3 MM, PARA LIGAÇÃO PREDIAL DE ÁGUA. AF_06/2022</v>
          </cell>
          <cell r="C5435" t="str">
            <v>M</v>
          </cell>
          <cell r="D5435">
            <v>9.64</v>
          </cell>
          <cell r="E5435">
            <v>3.58</v>
          </cell>
          <cell r="F5435">
            <v>6.06</v>
          </cell>
          <cell r="G5435">
            <v>0</v>
          </cell>
        </row>
        <row r="5436">
          <cell r="A5436" t="str">
            <v>104061</v>
          </cell>
          <cell r="B5436" t="str">
            <v>TUBO, PEAD, PE-80, DE = 32 MM X 3,0 MM, PARA LIGAÇÃO PREDIAL DE ÁGUA. AF_06/2022</v>
          </cell>
          <cell r="C5436" t="str">
            <v>M</v>
          </cell>
          <cell r="D5436">
            <v>17.07</v>
          </cell>
          <cell r="E5436">
            <v>5.41</v>
          </cell>
          <cell r="F5436">
            <v>11.66</v>
          </cell>
          <cell r="G5436">
            <v>0</v>
          </cell>
        </row>
        <row r="5437">
          <cell r="A5437" t="str">
            <v>104112</v>
          </cell>
          <cell r="B5437" t="str">
            <v>(COMPOSIÇÃO REPRESENTATIVA) LIGAÇÃO PREDIAL DE ÁGUA, REDE DN 50 MM, RAMAL PREDIAL DE 20 MM, L = 2,0 M, LARGURA DA VALA = 0,65 M; COM COLAR DE TOMADA DE PVC; ESCAVAÇÃO MECANIZADA, PREPARO DE FUNDO DE VALA E REATERRO COMPACTADO. AF_06/2022</v>
          </cell>
          <cell r="C5437" t="str">
            <v>UN</v>
          </cell>
          <cell r="D5437">
            <v>181.3</v>
          </cell>
          <cell r="E5437">
            <v>75.23</v>
          </cell>
          <cell r="F5437">
            <v>93.49</v>
          </cell>
          <cell r="G5437">
            <v>12.58</v>
          </cell>
        </row>
        <row r="5438">
          <cell r="A5438" t="str">
            <v>104114</v>
          </cell>
          <cell r="B5438" t="str">
            <v>(COMPOSIÇÃO REPRESENTATIVA) LIGAÇÃO PREDIAL DE ÁGUA, REDE DN 50 MM, RAMAL PREDIAL DE 20 MM, L = 4,0 M, LARGURA DA VALA = 0,65 M; COM COLAR DE TOMADA DE PVC; ESCAVAÇÃO MECANIZADA, PREPARO DE FUNDO DE VALA E REATERRO COMPACTADO. AF_06/2022</v>
          </cell>
          <cell r="C5438" t="str">
            <v>UN</v>
          </cell>
          <cell r="D5438">
            <v>261.41000000000003</v>
          </cell>
          <cell r="E5438">
            <v>114.78</v>
          </cell>
          <cell r="F5438">
            <v>124.87</v>
          </cell>
          <cell r="G5438">
            <v>21.76</v>
          </cell>
        </row>
        <row r="5439">
          <cell r="A5439" t="str">
            <v>104116</v>
          </cell>
          <cell r="B5439" t="str">
            <v>(COMPOSIÇÃO REPRESENTATIVA) LIGAÇÃO PREDIAL DE ÁGUA, REDE DN 50 MM, RAMAL PREDIAL DE 20 MM, L = 6,0 M, LARGURA DA VALA = 0,65 M; COM COLAR DE TOMADA DE PVC; ESCAVAÇÃO MECANIZADA, PREPARO DE FUNDO DE VALA E REATERRO COMPACTADO. AF_06/2022</v>
          </cell>
          <cell r="C5439" t="str">
            <v>UN</v>
          </cell>
          <cell r="D5439">
            <v>341.5</v>
          </cell>
          <cell r="E5439">
            <v>154.32</v>
          </cell>
          <cell r="F5439">
            <v>156.22</v>
          </cell>
          <cell r="G5439">
            <v>30.96</v>
          </cell>
        </row>
        <row r="5440">
          <cell r="A5440" t="str">
            <v>104118</v>
          </cell>
          <cell r="B5440" t="str">
            <v>(COMPOSIÇÃO REPRESENTATIVA) LIGAÇÃO PREDIAL DE ÁGUA, REDE DN 50 MM, RAMAL PREDIAL DE 20 MM, L = 2,0 M, LARGURA DA VALA = 0,65 M; COM COLAR DE TOMADA DE PVC; ESCAVAÇÃO MANUAL, PREPARO DE FUNDO DE VALA E REATERRO COMPACTADO. AF_06/2022</v>
          </cell>
          <cell r="C5440" t="str">
            <v>UN</v>
          </cell>
          <cell r="D5440">
            <v>281.49</v>
          </cell>
          <cell r="E5440">
            <v>160.69999999999999</v>
          </cell>
          <cell r="F5440">
            <v>118.7</v>
          </cell>
          <cell r="G5440">
            <v>2.09</v>
          </cell>
        </row>
        <row r="5441">
          <cell r="A5441" t="str">
            <v>104120</v>
          </cell>
          <cell r="B5441" t="str">
            <v>(COMPOSIÇÃO REPRESENTATIVA) LIGAÇÃO PREDIAL DE ÁGUA, REDE DN 50 MM, RAMAL PREDIAL DE 20 MM, L = 4,0 M, LARGURA DA VALA = 0,65 M; COM COLAR DE TOMADA DE PVC; ESCAVAÇÃO MANUAL, PREPARO DE FUNDO DE VALA E REATERRO COMPACTADO. AF_06/2022</v>
          </cell>
          <cell r="C5441" t="str">
            <v>UN</v>
          </cell>
          <cell r="D5441">
            <v>431.17</v>
          </cell>
          <cell r="E5441">
            <v>259.91000000000003</v>
          </cell>
          <cell r="F5441">
            <v>167.73</v>
          </cell>
          <cell r="G5441">
            <v>3.53</v>
          </cell>
        </row>
        <row r="5442">
          <cell r="A5442" t="str">
            <v>104122</v>
          </cell>
          <cell r="B5442" t="str">
            <v>(COMPOSIÇÃO REPRESENTATIVA) LIGAÇÃO PREDIAL DE ÁGUA, REDE DN 50 MM, RAMAL PREDIAL DE 20 MM, L = 6,0 M, LARGURA DA VALA = 0,65 M; COM COLAR DE TOMADA DE PVC; ESCAVAÇÃO MANUAL, PREPARO DE FUNDO DE VALA E REATERRO COMPACTADO. AF_06/2022</v>
          </cell>
          <cell r="C5442" t="str">
            <v>UN</v>
          </cell>
          <cell r="D5442">
            <v>580.83000000000004</v>
          </cell>
          <cell r="E5442">
            <v>359.1</v>
          </cell>
          <cell r="F5442">
            <v>216.73</v>
          </cell>
          <cell r="G5442">
            <v>5</v>
          </cell>
        </row>
        <row r="5443">
          <cell r="A5443" t="str">
            <v>104062</v>
          </cell>
          <cell r="B5443" t="str">
            <v>CURVA LONGA, 90 GRAUS, PVC OCRE, JUNTA ELÁSTICA, DN 100 MM, PARA COLETOR PREDIAL DE ESGOTO. AF_06/2022</v>
          </cell>
          <cell r="C5443" t="str">
            <v>UN</v>
          </cell>
          <cell r="D5443">
            <v>81.95</v>
          </cell>
          <cell r="E5443">
            <v>7.95</v>
          </cell>
          <cell r="F5443">
            <v>74</v>
          </cell>
          <cell r="G5443">
            <v>0</v>
          </cell>
        </row>
        <row r="5444">
          <cell r="A5444" t="str">
            <v>104063</v>
          </cell>
          <cell r="B5444" t="str">
            <v>CURVA LONGA, 45 GRAUS, PVC OCRE, JUNTA ELÁSTICA, DN 100 MM, PARA COLETOR PREDIAL DE ESGOTO. AF_06/2022</v>
          </cell>
          <cell r="C5444" t="str">
            <v>UN</v>
          </cell>
          <cell r="D5444">
            <v>77.91</v>
          </cell>
          <cell r="E5444">
            <v>7.95</v>
          </cell>
          <cell r="F5444">
            <v>69.959999999999994</v>
          </cell>
          <cell r="G5444">
            <v>0</v>
          </cell>
        </row>
        <row r="5445">
          <cell r="A5445" t="str">
            <v>104064</v>
          </cell>
          <cell r="B5445" t="str">
            <v>CURVA LONGA, 90 GRAUS, PVC OCRE, JUNTA ELÁSTICA, DN 150 MM, PARA COLETOR PREDIAL DE ESGOTO. AF_06/2022</v>
          </cell>
          <cell r="C5445" t="str">
            <v>UN</v>
          </cell>
          <cell r="D5445">
            <v>198.26</v>
          </cell>
          <cell r="E5445">
            <v>8.2799999999999994</v>
          </cell>
          <cell r="F5445">
            <v>189.98</v>
          </cell>
          <cell r="G5445">
            <v>0</v>
          </cell>
        </row>
        <row r="5446">
          <cell r="A5446" t="str">
            <v>104065</v>
          </cell>
          <cell r="B5446" t="str">
            <v>CURVA LONGA, 45 GRAUS, PVC OCRE, JUNTA ELÁSTICA, DN 150 MM, PARA COLETOR PREDIAL DE ESGOTO. AF_06/2022</v>
          </cell>
          <cell r="C5446" t="str">
            <v>UN</v>
          </cell>
          <cell r="D5446">
            <v>167.9</v>
          </cell>
          <cell r="E5446">
            <v>8.2799999999999994</v>
          </cell>
          <cell r="F5446">
            <v>159.62</v>
          </cell>
          <cell r="G5446">
            <v>0</v>
          </cell>
        </row>
        <row r="5447">
          <cell r="A5447" t="str">
            <v>104072</v>
          </cell>
          <cell r="B5447" t="str">
            <v>TÊ, PVC OCRE, JUNTA ELÁSTICA, DN 200 MM, PARA COLETOR PREDIAL DE ESGOTO. AF_06/2022</v>
          </cell>
          <cell r="C5447" t="str">
            <v>UN</v>
          </cell>
          <cell r="D5447">
            <v>306.36</v>
          </cell>
          <cell r="E5447">
            <v>12.8</v>
          </cell>
          <cell r="F5447">
            <v>293.56</v>
          </cell>
          <cell r="G5447">
            <v>0</v>
          </cell>
        </row>
        <row r="5448">
          <cell r="A5448" t="str">
            <v>104076</v>
          </cell>
          <cell r="B5448" t="str">
            <v>SELIM, PVC OCRE, COM TRAVA, DN 125 X 100 MM OU 150 X 100 MM, PARA COLETOR PREDIAL DE ESGOTO. AF_06/2022</v>
          </cell>
          <cell r="C5448" t="str">
            <v>UN</v>
          </cell>
          <cell r="D5448">
            <v>52.79</v>
          </cell>
          <cell r="E5448">
            <v>12.45</v>
          </cell>
          <cell r="F5448">
            <v>40.340000000000003</v>
          </cell>
          <cell r="G5448">
            <v>0</v>
          </cell>
        </row>
        <row r="5449">
          <cell r="A5449" t="str">
            <v>104082</v>
          </cell>
          <cell r="B5449" t="str">
            <v>PLUG, PVC OCRE, JUNTA ELÁSTICA, DN 100 MM, PARA COLETOR PREDIAL DE ESGOTO. AF_06/2022</v>
          </cell>
          <cell r="C5449" t="str">
            <v>UN</v>
          </cell>
          <cell r="D5449">
            <v>33.65</v>
          </cell>
          <cell r="E5449">
            <v>3.97</v>
          </cell>
          <cell r="F5449">
            <v>29.68</v>
          </cell>
          <cell r="G5449">
            <v>0</v>
          </cell>
        </row>
        <row r="5450">
          <cell r="A5450" t="str">
            <v>104083</v>
          </cell>
          <cell r="B5450" t="str">
            <v>PLUG, PVC OCRE, JUNTA ELÁSTICA, DN 150 MM, PARA COLETOR PREDIAL DE ESGOTO. AF_06/2022</v>
          </cell>
          <cell r="C5450" t="str">
            <v>UN</v>
          </cell>
          <cell r="D5450">
            <v>80.75</v>
          </cell>
          <cell r="E5450">
            <v>4.13</v>
          </cell>
          <cell r="F5450">
            <v>76.62</v>
          </cell>
          <cell r="G5450">
            <v>0</v>
          </cell>
        </row>
        <row r="5451">
          <cell r="A5451" t="str">
            <v>104084</v>
          </cell>
          <cell r="B5451" t="str">
            <v>CAP, PVC OCRE, JUNTA ELÁSTICA, DN 150 MM, PARA COLETOR PREDIAL DE ESGOTO. AF_06/2022</v>
          </cell>
          <cell r="C5451" t="str">
            <v>UN</v>
          </cell>
          <cell r="D5451">
            <v>92.2</v>
          </cell>
          <cell r="E5451">
            <v>4.13</v>
          </cell>
          <cell r="F5451">
            <v>88.07</v>
          </cell>
          <cell r="G5451">
            <v>0</v>
          </cell>
        </row>
        <row r="5452">
          <cell r="A5452" t="str">
            <v>104085</v>
          </cell>
          <cell r="B5452" t="str">
            <v>TUBO, PVC OCRE, JUNTA ELÁSTICA, DN 100 MM, PARA COLETOR PREDIAL DE ESGOTO. AF_06/2022</v>
          </cell>
          <cell r="C5452" t="str">
            <v>M</v>
          </cell>
          <cell r="D5452">
            <v>62.01</v>
          </cell>
          <cell r="E5452">
            <v>10.76</v>
          </cell>
          <cell r="F5452">
            <v>51.25</v>
          </cell>
          <cell r="G5452">
            <v>0</v>
          </cell>
        </row>
        <row r="5453">
          <cell r="A5453" t="str">
            <v>104086</v>
          </cell>
          <cell r="B5453" t="str">
            <v>TUBO, PVC OCRE, JUNTA ELÁSTICA, DN 150 MM, PARA COLETOR PREDIAL DE ESGOTO. AF_06/2022</v>
          </cell>
          <cell r="C5453" t="str">
            <v>M</v>
          </cell>
          <cell r="D5453">
            <v>110.28</v>
          </cell>
          <cell r="E5453">
            <v>12.02</v>
          </cell>
          <cell r="F5453">
            <v>98.26</v>
          </cell>
          <cell r="G5453">
            <v>0</v>
          </cell>
        </row>
        <row r="5454">
          <cell r="A5454" t="str">
            <v>104124</v>
          </cell>
          <cell r="B5454" t="str">
            <v>(COMPOSIÇÃO REPRESENTATIVA) LIGAÇÃO PREDIAL DE ESGOTO, REDE DN 150 MM, COLETOR PREDIAL DN 100 MM, L = 2,0 M, LARGURA DA VALA = 0,65 M; COM SELIM E CURVA 90 GRAUS; ESCAVAÇÃO MECANIZADA, PREPARO DE FUNDO DE VALA E REATERRO COMPACTADO. AF_06/2022</v>
          </cell>
          <cell r="C5454" t="str">
            <v>UN</v>
          </cell>
          <cell r="D5454">
            <v>388.83</v>
          </cell>
          <cell r="E5454">
            <v>110.35</v>
          </cell>
          <cell r="F5454">
            <v>260.68</v>
          </cell>
          <cell r="G5454">
            <v>17.8</v>
          </cell>
        </row>
        <row r="5455">
          <cell r="A5455" t="str">
            <v>104130</v>
          </cell>
          <cell r="B5455" t="str">
            <v>(COMPOSIÇÃO REPRESENTATIVA) LIGAÇÃO PREDIAL DE ESGOTO, REDE DN 150 MM, COLETOR PREDIAL DN 100 MM, L = 4,0 M, LARGURA DA VALA = 0,65 M; COM SELIM E CURVA 90 GRAUS; ESCAVAÇÃO MECANIZADA, PREPARO DE FUNDO DE VALA E REATERRO COMPACTADO. AF_06/2022</v>
          </cell>
          <cell r="C5455" t="str">
            <v>UN</v>
          </cell>
          <cell r="D5455">
            <v>593.97</v>
          </cell>
          <cell r="E5455">
            <v>176.28</v>
          </cell>
          <cell r="F5455">
            <v>387.55</v>
          </cell>
          <cell r="G5455">
            <v>30.14</v>
          </cell>
        </row>
        <row r="5456">
          <cell r="A5456" t="str">
            <v>104136</v>
          </cell>
          <cell r="B5456" t="str">
            <v>(COMPOSIÇÃO REPRESENTATIVA) LIGAÇÃO PREDIAL DE ESGOTO, REDE DN 150 MM, COLETOR PREDIAL DN 100 MM, L = 6,0 M, LARGURA DA VALA = 0,65 M; COM SELIM E CURVA 90 GRAUS; ESCAVAÇÃO MECANIZADA, PREPARO DE FUNDO DE VALA E REATERRO COMPACTADO. AF_06/2022</v>
          </cell>
          <cell r="C5456" t="str">
            <v>UN</v>
          </cell>
          <cell r="D5456">
            <v>800.42</v>
          </cell>
          <cell r="E5456">
            <v>242.99</v>
          </cell>
          <cell r="F5456">
            <v>514.77</v>
          </cell>
          <cell r="G5456">
            <v>42.66</v>
          </cell>
        </row>
        <row r="5457">
          <cell r="A5457" t="str">
            <v>104142</v>
          </cell>
          <cell r="B5457" t="str">
            <v>(COMPOSIÇÃO REPRESENTATIVA) LIGAÇÃO PREDIAL DE ESGOTO, REDE DN 150 MM, COLETOR PREDIAL DN 100 MM, L = 2,0 M, LARGURA DA VALA = 0,65 M; COM SELIM E CURVA 90 GRAUS; ESCAVAÇÃO MANUAL, PREPARO DE FUNDO DE VALA E REATERRO COMPACTADO. AF_06/2022</v>
          </cell>
          <cell r="C5457" t="str">
            <v>UN</v>
          </cell>
          <cell r="D5457">
            <v>535.49</v>
          </cell>
          <cell r="E5457">
            <v>234.88</v>
          </cell>
          <cell r="F5457">
            <v>297.47000000000003</v>
          </cell>
          <cell r="G5457">
            <v>3.14</v>
          </cell>
        </row>
        <row r="5458">
          <cell r="A5458" t="str">
            <v>104148</v>
          </cell>
          <cell r="B5458" t="str">
            <v>(COMPOSIÇÃO REPRESENTATIVA) LIGAÇÃO PREDIAL DE ESGOTO, REDE DN 150 MM, COLETOR PREDIAL DN 100 MM, L = 4,0 M, LARGURA DA VALA = 0,65 M; COM SELIM E CURVA 90 GRAUS; ESCAVAÇÃO MANUAL, PREPARO DE FUNDO DE VALA E REATERRO COMPACTADO. AF_06/2022</v>
          </cell>
          <cell r="C5458" t="str">
            <v>UN</v>
          </cell>
          <cell r="D5458">
            <v>838.15</v>
          </cell>
          <cell r="E5458">
            <v>384</v>
          </cell>
          <cell r="F5458">
            <v>448.94</v>
          </cell>
          <cell r="G5458">
            <v>5.21</v>
          </cell>
        </row>
        <row r="5459">
          <cell r="A5459" t="str">
            <v>104154</v>
          </cell>
          <cell r="B5459" t="str">
            <v>(COMPOSIÇÃO REPRESENTATIVA) LIGAÇÃO PREDIAL DE ESGOTO, REDE DN 150 MM, COLETOR PREDIAL DN 100 MM, L = 6,0 M, LARGURA DA VALA = 0,65 M; COM SELIM E CURVA 90 GRAUS; ESCAVAÇÃO MANUAL, PREPARO DE FUNDO DE VALA E REATERRO COMPACTADO. AF_06/2022</v>
          </cell>
          <cell r="C5459" t="str">
            <v>UN</v>
          </cell>
          <cell r="D5459">
            <v>1143.9100000000001</v>
          </cell>
          <cell r="E5459">
            <v>535.38</v>
          </cell>
          <cell r="F5459">
            <v>601.20000000000005</v>
          </cell>
          <cell r="G5459">
            <v>7.33</v>
          </cell>
        </row>
        <row r="5460">
          <cell r="A5460" t="str">
            <v>96520</v>
          </cell>
          <cell r="B5460" t="str">
            <v>ESCAVAÇÃO MECANIZADA PARA BLOCO DE COROAMENTO OU SAPATA COM RETROESCAVADEIRA (SEM ESCAVAÇÃO PARA COLOCAÇÃO DE FÔRMAS). AF_06/2017</v>
          </cell>
          <cell r="C5460" t="str">
            <v>M3</v>
          </cell>
          <cell r="D5460">
            <v>103.04</v>
          </cell>
          <cell r="E5460">
            <v>52.87</v>
          </cell>
          <cell r="F5460">
            <v>27.53</v>
          </cell>
          <cell r="G5460">
            <v>22.64</v>
          </cell>
        </row>
        <row r="5461">
          <cell r="A5461" t="str">
            <v>96521</v>
          </cell>
          <cell r="B5461" t="str">
            <v>ESCAVAÇÃO MECANIZADA PARA BLOCO DE COROAMENTO OU SAPATA COM RETROESCAVADEIRA (INCLUINDO ESCAVAÇÃO PARA COLOCAÇÃO DE FÔRMAS). AF_06/2017</v>
          </cell>
          <cell r="C5461" t="str">
            <v>M3</v>
          </cell>
          <cell r="D5461">
            <v>46.11</v>
          </cell>
          <cell r="E5461">
            <v>16.02</v>
          </cell>
          <cell r="F5461">
            <v>13.46</v>
          </cell>
          <cell r="G5461">
            <v>16.63</v>
          </cell>
        </row>
        <row r="5462">
          <cell r="A5462" t="str">
            <v>96522</v>
          </cell>
          <cell r="B5462" t="str">
            <v>ESCAVAÇÃO MANUAL PARA BLOCO DE COROAMENTO OU SAPATA (SEM ESCAVAÇÃO PARA COLOCAÇÃO DE FÔRMAS). AF_06/2017</v>
          </cell>
          <cell r="C5462" t="str">
            <v>M3</v>
          </cell>
          <cell r="D5462">
            <v>149.26</v>
          </cell>
          <cell r="E5462">
            <v>114.08</v>
          </cell>
          <cell r="F5462">
            <v>35.18</v>
          </cell>
          <cell r="G5462">
            <v>0</v>
          </cell>
        </row>
        <row r="5463">
          <cell r="A5463" t="str">
            <v>96523</v>
          </cell>
          <cell r="B5463" t="str">
            <v>ESCAVAÇÃO MANUAL PARA BLOCO DE COROAMENTO OU SAPATA (INCLUINDO ESCAVAÇÃO PARA COLOCAÇÃO DE FÔRMAS). AF_06/2017</v>
          </cell>
          <cell r="C5463" t="str">
            <v>M3</v>
          </cell>
          <cell r="D5463">
            <v>95.7</v>
          </cell>
          <cell r="E5463">
            <v>72.84</v>
          </cell>
          <cell r="F5463">
            <v>22.86</v>
          </cell>
          <cell r="G5463">
            <v>0</v>
          </cell>
        </row>
        <row r="5464">
          <cell r="A5464" t="str">
            <v>96524</v>
          </cell>
          <cell r="B5464" t="str">
            <v>ESCAVAÇÃO MECANIZADA PARA VIGA BALDRAME COM MINI-ESCAVADEIRA (SEM ESCAVAÇÃO PARA COLOCAÇÃO DE FÔRMAS). AF_06/2017</v>
          </cell>
          <cell r="C5464" t="str">
            <v>M3</v>
          </cell>
          <cell r="D5464">
            <v>190.68</v>
          </cell>
          <cell r="E5464">
            <v>119.4</v>
          </cell>
          <cell r="F5464">
            <v>39.08</v>
          </cell>
          <cell r="G5464">
            <v>32.200000000000003</v>
          </cell>
        </row>
        <row r="5465">
          <cell r="A5465" t="str">
            <v>96525</v>
          </cell>
          <cell r="B5465" t="str">
            <v>ESCAVAÇÃO MECANIZADA PARA VIGA BALDRAME COM MINI-ESCAVADEIRA (INCLUINDO ESCAVAÇÃO PARA COLOCAÇÃO DE FÔRMAS). AF_06/2017</v>
          </cell>
          <cell r="C5465" t="str">
            <v>M3</v>
          </cell>
          <cell r="D5465">
            <v>49.23</v>
          </cell>
          <cell r="E5465">
            <v>16.3</v>
          </cell>
          <cell r="F5465">
            <v>7.79</v>
          </cell>
          <cell r="G5465">
            <v>25.14</v>
          </cell>
        </row>
        <row r="5466">
          <cell r="A5466" t="str">
            <v>96526</v>
          </cell>
          <cell r="B5466" t="str">
            <v>ESCAVAÇÃO MANUAL DE VALA PARA VIGA BALDRAME (SEM ESCAVAÇÃO PARA COLOCAÇÃO DE FÔRMAS). AF_06/2017</v>
          </cell>
          <cell r="C5466" t="str">
            <v>M3</v>
          </cell>
          <cell r="D5466">
            <v>300.91000000000003</v>
          </cell>
          <cell r="E5466">
            <v>230.29</v>
          </cell>
          <cell r="F5466">
            <v>70.62</v>
          </cell>
          <cell r="G5466">
            <v>0</v>
          </cell>
        </row>
        <row r="5467">
          <cell r="A5467" t="str">
            <v>96527</v>
          </cell>
          <cell r="B5467" t="str">
            <v>ESCAVAÇÃO MANUAL DE VALA PARA VIGA BALDRAME (INCLUINDO ESCAVAÇÃO PARA COLOCAÇÃO DE FÔRMAS). AF_06/2017</v>
          </cell>
          <cell r="C5467" t="str">
            <v>M3</v>
          </cell>
          <cell r="D5467">
            <v>125.78</v>
          </cell>
          <cell r="E5467">
            <v>95.63</v>
          </cell>
          <cell r="F5467">
            <v>30.15</v>
          </cell>
          <cell r="G5467">
            <v>0</v>
          </cell>
        </row>
        <row r="5468">
          <cell r="A5468" t="str">
            <v>96528</v>
          </cell>
          <cell r="B5468" t="str">
            <v>FABRICAÇÃO, MONTAGEM E DESMONTAGEM DE FÔRMA PARA BLOCO DE COROAMENTO, EM MADEIRA SERRADA, E=25 MM, 1 UTILIZAÇÃO. AF_06/2017</v>
          </cell>
          <cell r="C5468" t="str">
            <v>M2</v>
          </cell>
          <cell r="D5468">
            <v>155.34</v>
          </cell>
          <cell r="E5468">
            <v>51.77</v>
          </cell>
          <cell r="F5468">
            <v>103.5</v>
          </cell>
          <cell r="G5468">
            <v>0</v>
          </cell>
        </row>
        <row r="5469">
          <cell r="A5469" t="str">
            <v>101114</v>
          </cell>
          <cell r="B5469" t="str">
            <v>ESCAVAÇÃO HORIZONTAL EM SOLO DE 1A CATEGORIA COM TRATOR DE ESTEIRAS (100HP/LÂMINA: 2,19M3). AF_07/2020</v>
          </cell>
          <cell r="C5469" t="str">
            <v>M3</v>
          </cell>
          <cell r="D5469">
            <v>4.45</v>
          </cell>
          <cell r="E5469">
            <v>1.47</v>
          </cell>
          <cell r="F5469">
            <v>0.93</v>
          </cell>
          <cell r="G5469">
            <v>2.0499999999999998</v>
          </cell>
        </row>
        <row r="5470">
          <cell r="A5470" t="str">
            <v>101115</v>
          </cell>
          <cell r="B5470" t="str">
            <v>ESCAVAÇÃO HORIZONTAL EM SOLO DE 1A CATEGORIA COM TRATOR DE ESTEIRAS (150HP/LÂMINA: 3,18M3). AF_07/2020</v>
          </cell>
          <cell r="C5470" t="str">
            <v>M3</v>
          </cell>
          <cell r="D5470">
            <v>3.71</v>
          </cell>
          <cell r="E5470">
            <v>1.01</v>
          </cell>
          <cell r="F5470">
            <v>0.87</v>
          </cell>
          <cell r="G5470">
            <v>1.83</v>
          </cell>
        </row>
        <row r="5471">
          <cell r="A5471" t="str">
            <v>101116</v>
          </cell>
          <cell r="B5471" t="str">
            <v>ESCAVAÇÃO HORIZONTAL EM SOLO DE 1A CATEGORIA COM TRATOR DE ESTEIRAS (170HP/LÂMINA: 5,20M3). AF_07/2020</v>
          </cell>
          <cell r="C5471" t="str">
            <v>M3</v>
          </cell>
          <cell r="D5471">
            <v>2.2999999999999998</v>
          </cell>
          <cell r="E5471">
            <v>0.62</v>
          </cell>
          <cell r="F5471">
            <v>0.55000000000000004</v>
          </cell>
          <cell r="G5471">
            <v>1.1299999999999999</v>
          </cell>
        </row>
        <row r="5472">
          <cell r="A5472" t="str">
            <v>101117</v>
          </cell>
          <cell r="B5472" t="str">
            <v>ESCAVAÇÃO HORIZONTAL EM SOLO DE 1A CATEGORIA COM TRATOR DE ESTEIRAS (347HP/LÂMINA: 8,70M3). AF_07/2020</v>
          </cell>
          <cell r="C5472" t="str">
            <v>M3</v>
          </cell>
          <cell r="D5472">
            <v>3.18</v>
          </cell>
          <cell r="E5472">
            <v>0.37</v>
          </cell>
          <cell r="F5472">
            <v>0.61</v>
          </cell>
          <cell r="G5472">
            <v>2.2000000000000002</v>
          </cell>
        </row>
        <row r="5473">
          <cell r="A5473" t="str">
            <v>101118</v>
          </cell>
          <cell r="B5473" t="str">
            <v>ESCAVAÇÃO HORIZONTAL EM SOLO DE 1A CATEGORIA COM TRATOR DE ESTEIRAS (125HP/LÂMINA: 2,70M3). AF_07/2020</v>
          </cell>
          <cell r="C5473" t="str">
            <v>M3</v>
          </cell>
          <cell r="D5473">
            <v>3.82</v>
          </cell>
          <cell r="E5473">
            <v>1.2</v>
          </cell>
          <cell r="F5473">
            <v>2.62</v>
          </cell>
          <cell r="G5473">
            <v>0</v>
          </cell>
        </row>
        <row r="5474">
          <cell r="A5474" t="str">
            <v>101119</v>
          </cell>
          <cell r="B5474" t="str">
            <v>ESCAVAÇÃO HORIZONTAL, INCLUINDO ESCARIFICAÇÃO EM SOLO DE 2A CATEGORIA COM TRATOR DE ESTEIRAS (100HP/LÂMINA: 2,19M3). AF_07/2020</v>
          </cell>
          <cell r="C5474" t="str">
            <v>M3</v>
          </cell>
          <cell r="D5474">
            <v>8.5</v>
          </cell>
          <cell r="E5474">
            <v>2.82</v>
          </cell>
          <cell r="F5474">
            <v>1.83</v>
          </cell>
          <cell r="G5474">
            <v>3.85</v>
          </cell>
        </row>
        <row r="5475">
          <cell r="A5475" t="str">
            <v>101120</v>
          </cell>
          <cell r="B5475" t="str">
            <v>ESCAVAÇÃO HORIZONTAL, INCLUINDO ESCARIFICAÇÃO EM SOLO DE 2A CATEGORIA COM TRATOR DE ESTEIRAS (150HP/LÂMINA: 3,18M3). AF_07/2020</v>
          </cell>
          <cell r="C5475" t="str">
            <v>M3</v>
          </cell>
          <cell r="D5475">
            <v>7.09</v>
          </cell>
          <cell r="E5475">
            <v>1.92</v>
          </cell>
          <cell r="F5475">
            <v>1.7</v>
          </cell>
          <cell r="G5475">
            <v>3.47</v>
          </cell>
        </row>
        <row r="5476">
          <cell r="A5476" t="str">
            <v>101121</v>
          </cell>
          <cell r="B5476" t="str">
            <v>ESCAVAÇÃO HORIZONTAL, INCLUINDO ESCARIFICAÇÃO EM SOLO DE 2A CATEGORIA COM TRATOR DE ESTEIRAS (170HP/LÂMINA: 5,20M3). AF_07/2020</v>
          </cell>
          <cell r="C5476" t="str">
            <v>M3</v>
          </cell>
          <cell r="D5476">
            <v>4.43</v>
          </cell>
          <cell r="E5476">
            <v>1.17</v>
          </cell>
          <cell r="F5476">
            <v>1.1299999999999999</v>
          </cell>
          <cell r="G5476">
            <v>2.13</v>
          </cell>
        </row>
        <row r="5477">
          <cell r="A5477" t="str">
            <v>101122</v>
          </cell>
          <cell r="B5477" t="str">
            <v>ESCAVAÇÃO HORIZONTAL, INCLUINDO ESCARIFICAÇÃO EM SOLO DE 2A CATEGORIA COM TRATOR DE ESTEIRAS (347HP/LÂMINA: 8,70M3). AF_07/2020</v>
          </cell>
          <cell r="C5477" t="str">
            <v>M3</v>
          </cell>
          <cell r="D5477">
            <v>6.07</v>
          </cell>
          <cell r="E5477">
            <v>0.7</v>
          </cell>
          <cell r="F5477">
            <v>1.22</v>
          </cell>
          <cell r="G5477">
            <v>4.1500000000000004</v>
          </cell>
        </row>
        <row r="5478">
          <cell r="A5478" t="str">
            <v>101123</v>
          </cell>
          <cell r="B5478" t="str">
            <v>ESCAVAÇÃO HORIZONTAL, INCLUINDO ESCARIFICAÇÃO EM SOLO DE 2A CATEGORIA COM TRATOR DE ESTEIRAS (125HP/LÂMINA: 2,70M3). AF_07/2020</v>
          </cell>
          <cell r="C5478" t="str">
            <v>M3</v>
          </cell>
          <cell r="D5478">
            <v>7.3</v>
          </cell>
          <cell r="E5478">
            <v>2.2799999999999998</v>
          </cell>
          <cell r="F5478">
            <v>5.0199999999999996</v>
          </cell>
          <cell r="G5478">
            <v>0</v>
          </cell>
        </row>
        <row r="5479">
          <cell r="A5479" t="str">
            <v>101124</v>
          </cell>
          <cell r="B5479" t="str">
            <v>ESCAVAÇÃO HORIZONTAL, INCLUINDO CARGA E DESCARGA EM SOLO DE 1A CATEGORIA COM TRATOR DE ESTEIRAS (100HP/LÂMINA: 2,19M3). AF_07/2020</v>
          </cell>
          <cell r="C5479" t="str">
            <v>M3</v>
          </cell>
          <cell r="D5479">
            <v>15</v>
          </cell>
          <cell r="E5479">
            <v>3.11</v>
          </cell>
          <cell r="F5479">
            <v>5.01</v>
          </cell>
          <cell r="G5479">
            <v>6.88</v>
          </cell>
        </row>
        <row r="5480">
          <cell r="A5480" t="str">
            <v>101125</v>
          </cell>
          <cell r="B5480" t="str">
            <v>ESCAVAÇÃO HORIZONTAL, INCLUINDO CARGA E DESCARGA EM SOLO DE 1A CATEGORIA COM TRATOR DE ESTEIRAS (150HP/LÂMINA: 3,18M3). AF_07/2020</v>
          </cell>
          <cell r="C5480" t="str">
            <v>M3</v>
          </cell>
          <cell r="D5480">
            <v>14.26</v>
          </cell>
          <cell r="E5480">
            <v>2.64</v>
          </cell>
          <cell r="F5480">
            <v>4.9400000000000004</v>
          </cell>
          <cell r="G5480">
            <v>6.68</v>
          </cell>
        </row>
        <row r="5481">
          <cell r="A5481" t="str">
            <v>101126</v>
          </cell>
          <cell r="B5481" t="str">
            <v>ESCAVAÇÃO HORIZONTAL, INCLUINDO CARGA E DESCARGA EM SOLO DE 1A CATEGORIA COM TRATOR DE ESTEIRAS (170HP/LÂMINA: 5,20M3). AF_07/2020</v>
          </cell>
          <cell r="C5481" t="str">
            <v>M3</v>
          </cell>
          <cell r="D5481">
            <v>12.85</v>
          </cell>
          <cell r="E5481">
            <v>2.2400000000000002</v>
          </cell>
          <cell r="F5481">
            <v>4.6399999999999997</v>
          </cell>
          <cell r="G5481">
            <v>5.97</v>
          </cell>
        </row>
        <row r="5482">
          <cell r="A5482" t="str">
            <v>101127</v>
          </cell>
          <cell r="B5482" t="str">
            <v>ESCAVAÇÃO HORIZONTAL, INCLUINDO CARGA E DESCARGA EM SOLO DE 1A CATEGORIA COM TRATOR DE ESTEIRAS (347HP/LÂMINA: 8,70M3). AF_07/2020</v>
          </cell>
          <cell r="C5482" t="str">
            <v>M3</v>
          </cell>
          <cell r="D5482">
            <v>13.73</v>
          </cell>
          <cell r="E5482">
            <v>2</v>
          </cell>
          <cell r="F5482">
            <v>4.6900000000000004</v>
          </cell>
          <cell r="G5482">
            <v>7.04</v>
          </cell>
        </row>
        <row r="5483">
          <cell r="A5483" t="str">
            <v>101128</v>
          </cell>
          <cell r="B5483" t="str">
            <v>ESCAVAÇÃO HORIZONTAL, INCLUINDO CARGA E DESCARGA EM SOLO DE 1A CATEGORIA COM TRATOR DE ESTEIRAS (125HP/LÂMINA: 2,70M3). AF_07/2020</v>
          </cell>
          <cell r="C5483" t="str">
            <v>M3</v>
          </cell>
          <cell r="D5483">
            <v>14.37</v>
          </cell>
          <cell r="E5483">
            <v>2.83</v>
          </cell>
          <cell r="F5483">
            <v>6.71</v>
          </cell>
          <cell r="G5483">
            <v>4.83</v>
          </cell>
        </row>
        <row r="5484">
          <cell r="A5484" t="str">
            <v>101129</v>
          </cell>
          <cell r="B5484" t="str">
            <v>ESCAVAÇÃO HORIZONTAL, INCLUINDO ESCARIFICAÇÃO, CARGA E DESCARGA EM SOLO DE 2A CATEGORIA COM TRATOR DE ESTEIRAS (100HP/LÂMINA: 2,19M3). AF_07/2020</v>
          </cell>
          <cell r="C5484" t="str">
            <v>M3</v>
          </cell>
          <cell r="D5484">
            <v>19.47</v>
          </cell>
          <cell r="E5484">
            <v>4.5199999999999996</v>
          </cell>
          <cell r="F5484">
            <v>6.04</v>
          </cell>
          <cell r="G5484">
            <v>8.91</v>
          </cell>
        </row>
        <row r="5485">
          <cell r="A5485" t="str">
            <v>101130</v>
          </cell>
          <cell r="B5485" t="str">
            <v>ESCAVAÇÃO HORIZONTAL, INCLUINDO ESCARIFICAÇÃO, CARGA E DESCARGA EM SOLO DE 2A CATEGORIA COM TRATOR DE ESTEIRAS (150HP/LÂMINA: 3,18M3). AF_07/2020</v>
          </cell>
          <cell r="C5485" t="str">
            <v>M3</v>
          </cell>
          <cell r="D5485">
            <v>18.059999999999999</v>
          </cell>
          <cell r="E5485">
            <v>3.62</v>
          </cell>
          <cell r="F5485">
            <v>5.92</v>
          </cell>
          <cell r="G5485">
            <v>8.52</v>
          </cell>
        </row>
        <row r="5486">
          <cell r="A5486" t="str">
            <v>101131</v>
          </cell>
          <cell r="B5486" t="str">
            <v>ESCAVAÇÃO HORIZONTAL, INCLUINDO ESCARIFICAÇÃO, CARGA E DESCARGA EM SOLO DE 2A CATEGORIA COM TRATOR DE ESTEIRAS (170HP/LÂMINA: 5,20M3). AF_07/2020</v>
          </cell>
          <cell r="C5486" t="str">
            <v>M3</v>
          </cell>
          <cell r="D5486">
            <v>15.4</v>
          </cell>
          <cell r="E5486">
            <v>2.86</v>
          </cell>
          <cell r="F5486">
            <v>5.36</v>
          </cell>
          <cell r="G5486">
            <v>7.18</v>
          </cell>
        </row>
        <row r="5487">
          <cell r="A5487" t="str">
            <v>101132</v>
          </cell>
          <cell r="B5487" t="str">
            <v>ESCAVAÇÃO HORIZONTAL, INCLUINDO ESCARIFICAÇÃO, CARGA E DESCARGA EM SOLO DE 2A CATEGORIA COM TRATOR DE ESTEIRAS (347HP/LÂMINA: 8,70M3). AF_07/2020</v>
          </cell>
          <cell r="C5487" t="str">
            <v>M3</v>
          </cell>
          <cell r="D5487">
            <v>17.04</v>
          </cell>
          <cell r="E5487">
            <v>2.38</v>
          </cell>
          <cell r="F5487">
            <v>5.44</v>
          </cell>
          <cell r="G5487">
            <v>9.2200000000000006</v>
          </cell>
        </row>
        <row r="5488">
          <cell r="A5488" t="str">
            <v>101133</v>
          </cell>
          <cell r="B5488" t="str">
            <v>ESCAVAÇÃO HORIZONTAL, INCLUINDO ESCARIFICAÇÃO, CARGA E DESCARGA EM SOLO DE 2A CATEGORIA COM TRATOR DE ESTEIRAS (125HP/LÂMINA: 2,70M3). AF_07/2020</v>
          </cell>
          <cell r="C5488" t="str">
            <v>M3</v>
          </cell>
          <cell r="D5488">
            <v>18.27</v>
          </cell>
          <cell r="E5488">
            <v>3.98</v>
          </cell>
          <cell r="F5488">
            <v>9.2799999999999994</v>
          </cell>
          <cell r="G5488">
            <v>5.01</v>
          </cell>
        </row>
        <row r="5489">
          <cell r="A5489" t="str">
            <v>101134</v>
          </cell>
          <cell r="B5489" t="str">
            <v>ESCAVAÇÃO HORIZONTAL, INCLUINDO CARGA, DESCARGA E TRANSPORTE EM SOLO DE 1A CATEGORIA COM TRATOR DE ESTEIRAS (100HP/LÂMINA: 2,19M3) E CAMINHÃO BASCULANTE DE 10M3, DMT ATÉ 200M. AF_07/2020</v>
          </cell>
          <cell r="C5489" t="str">
            <v>M3</v>
          </cell>
          <cell r="D5489">
            <v>15.64</v>
          </cell>
          <cell r="E5489">
            <v>3.19</v>
          </cell>
          <cell r="F5489">
            <v>5.33</v>
          </cell>
          <cell r="G5489">
            <v>7.12</v>
          </cell>
        </row>
        <row r="5490">
          <cell r="A5490" t="str">
            <v>101135</v>
          </cell>
          <cell r="B5490" t="str">
            <v>ESCAVAÇÃO HORIZONTAL, INCLUINDO CARGA, DESCARGA E TRANSPORTE EM SOLO DE 1A CATEGORIA COM TRATOR DE ESTEIRAS (150HP/LÂMINA: 3,18M3) E CAMINHÃO BASCULANTE DE 10M3, DMT ATÉ 200M AF_07/2020</v>
          </cell>
          <cell r="C5490" t="str">
            <v>M3</v>
          </cell>
          <cell r="D5490">
            <v>14.9</v>
          </cell>
          <cell r="E5490">
            <v>2.72</v>
          </cell>
          <cell r="F5490">
            <v>5.27</v>
          </cell>
          <cell r="G5490">
            <v>6.91</v>
          </cell>
        </row>
        <row r="5491">
          <cell r="A5491" t="str">
            <v>101136</v>
          </cell>
          <cell r="B5491" t="str">
            <v>ESCAVAÇÃO HORIZONTAL, INCLUINDO CARGA, DESCARGA E TRANSPORTE EM SOLO DE 1A CATEGORIA COM TRATOR DE ESTEIRAS (170HP/LÂMINA: 5,20M3) E CAMINHÃO BASCULANTE DE 10M3, DMT ATÉ 200M. AF_07/2020</v>
          </cell>
          <cell r="C5491" t="str">
            <v>M3</v>
          </cell>
          <cell r="D5491">
            <v>13.49</v>
          </cell>
          <cell r="E5491">
            <v>2.3199999999999998</v>
          </cell>
          <cell r="F5491">
            <v>4.97</v>
          </cell>
          <cell r="G5491">
            <v>6.2</v>
          </cell>
        </row>
        <row r="5492">
          <cell r="A5492" t="str">
            <v>101137</v>
          </cell>
          <cell r="B5492" t="str">
            <v>ESCAVAÇÃO HORIZONTAL, INCLUINDO CARGA, DESCARGA E TRANSPORTE EM SOLO DE 1A CATEGORIA COM TRATOR DE ESTEIRAS (347HP/LÂMINA: 8,70M3) E CAMINHÃO BASCULANTE DE 10M3, DMT ATÉ 200M. AF_07/2020</v>
          </cell>
          <cell r="C5492" t="str">
            <v>M3</v>
          </cell>
          <cell r="D5492">
            <v>14.37</v>
          </cell>
          <cell r="E5492">
            <v>2.08</v>
          </cell>
          <cell r="F5492">
            <v>5.0199999999999996</v>
          </cell>
          <cell r="G5492">
            <v>7.27</v>
          </cell>
        </row>
        <row r="5493">
          <cell r="A5493" t="str">
            <v>101138</v>
          </cell>
          <cell r="B5493" t="str">
            <v>ESCAVAÇÃO HORIZONTAL, INCLUINDO CARGA, DESCARGA E TRANSPORTE EM SOLO DE 1A CATEGORIA COM TRATOR DE ESTEIRAS (125HP/LÂMINA: 2,70M3) E CAMINHÃO BASCULANTE DE 10M3, DMT ATÉ 200M. AF_07/2020</v>
          </cell>
          <cell r="C5493" t="str">
            <v>M3</v>
          </cell>
          <cell r="D5493">
            <v>15.01</v>
          </cell>
          <cell r="E5493">
            <v>2.91</v>
          </cell>
          <cell r="F5493">
            <v>7.04</v>
          </cell>
          <cell r="G5493">
            <v>5.0599999999999996</v>
          </cell>
        </row>
        <row r="5494">
          <cell r="A5494" t="str">
            <v>101139</v>
          </cell>
          <cell r="B5494" t="str">
            <v>ESCAVAÇÃO HORIZONTAL, INCLUINDO  ESCARIFICAÇÃO, CARGA, DESCARGA E TRANSPORTE EM SOLO DE 2A CATEGORIA COM TRATOR DE ESTEIRAS (100HP/LÂMINA: 2,19M3) E CAMINHÃO BASCULANTE DE 10M3, DMT ATÉ 200M. AF_07/2020</v>
          </cell>
          <cell r="C5494" t="str">
            <v>M3</v>
          </cell>
          <cell r="D5494">
            <v>20.14</v>
          </cell>
          <cell r="E5494">
            <v>4.6100000000000003</v>
          </cell>
          <cell r="F5494">
            <v>6.38</v>
          </cell>
          <cell r="G5494">
            <v>9.15</v>
          </cell>
        </row>
        <row r="5495">
          <cell r="A5495" t="str">
            <v>101140</v>
          </cell>
          <cell r="B5495" t="str">
            <v>ESCAVAÇÃO HORIZONTAL, INCLUINDO ESCARIFICAÇÃO, CARGA, DESCARGA E TRANSPORTE EM SOLO DE 2A CATEGORIA COM TRATOR DE ESTEIRAS (150HP/LÂMINA: 3,18M3) E CAMINHÃO BASCULANTE DE 10M3, DMT ATÉ 200M. AF_07/2020</v>
          </cell>
          <cell r="C5495" t="str">
            <v>M3</v>
          </cell>
          <cell r="D5495">
            <v>18.73</v>
          </cell>
          <cell r="E5495">
            <v>3.71</v>
          </cell>
          <cell r="F5495">
            <v>6.27</v>
          </cell>
          <cell r="G5495">
            <v>8.75</v>
          </cell>
        </row>
        <row r="5496">
          <cell r="A5496" t="str">
            <v>101141</v>
          </cell>
          <cell r="B5496" t="str">
            <v>ESCAVAÇÃO HORIZONTAL, INCLUINDO ESCARIFICAÇÃO, CARGA, DESCARGA E TRANSPORTE EM SOLO DE 2A CATEGORIA COM TRATOR DE ESTEIRAS (170HP/LÂMINA: 5,20M3) E CAMINHÃO BASCULANTE DE 10M3, DMT ATÉ 200M. AF_07/2020</v>
          </cell>
          <cell r="C5496" t="str">
            <v>M3</v>
          </cell>
          <cell r="D5496">
            <v>16.07</v>
          </cell>
          <cell r="E5496">
            <v>2.95</v>
          </cell>
          <cell r="F5496">
            <v>5.71</v>
          </cell>
          <cell r="G5496">
            <v>7.41</v>
          </cell>
        </row>
        <row r="5497">
          <cell r="A5497" t="str">
            <v>101142</v>
          </cell>
          <cell r="B5497" t="str">
            <v>ESCAVAÇÃO HORIZONTAL, INCLUINDO ESCARIFICAÇÃO, CARGA, DESCARGA E TRANSPORTE EM SOLO DE 2A CATEGORIA COM TRATOR DE ESTEIRAS (347HP/LÂMINA: 8,70M3) E CAMINHÃO BASCULANTE DE 10M3, DMT ATÉ 200M. AF_07/2020</v>
          </cell>
          <cell r="C5497" t="str">
            <v>M3</v>
          </cell>
          <cell r="D5497">
            <v>17.71</v>
          </cell>
          <cell r="E5497">
            <v>2.46</v>
          </cell>
          <cell r="F5497">
            <v>5.78</v>
          </cell>
          <cell r="G5497">
            <v>9.4700000000000006</v>
          </cell>
        </row>
        <row r="5498">
          <cell r="A5498" t="str">
            <v>101143</v>
          </cell>
          <cell r="B5498" t="str">
            <v>ESCAVAÇÃO HORIZONTAL, INCLUINDO ESCARIFICAÇÃO, CARGA, DESCARGA E TRANSPORTE EM SOLO DE 2A CATEGORIA COM TRATOR DE ESTEIRAS (125HP/LÂMINA: 2,70M3) E CAMINHÃO BASCULANTE DE 10M3, DMT ATÉ 200M. AF_07/2020</v>
          </cell>
          <cell r="C5498" t="str">
            <v>M3</v>
          </cell>
          <cell r="D5498">
            <v>18.940000000000001</v>
          </cell>
          <cell r="E5498">
            <v>4.07</v>
          </cell>
          <cell r="F5498">
            <v>9.6300000000000008</v>
          </cell>
          <cell r="G5498">
            <v>5.24</v>
          </cell>
        </row>
        <row r="5499">
          <cell r="A5499" t="str">
            <v>101144</v>
          </cell>
          <cell r="B5499" t="str">
            <v>ESCAVAÇÃO HORIZONTAL, INCLUINDO CARGA, DESCARGA E TRANSPORTE EM SOLO DE 1A CATEGORIA COM TRATOR DE ESTEIRAS (100HP/LÂMINA: 2,19M3) E CAMINHÃO BASCULANTE DE 14M3, DMT ATÉ 200M. AF_07/2020</v>
          </cell>
          <cell r="C5499" t="str">
            <v>M3</v>
          </cell>
          <cell r="D5499">
            <v>15.95</v>
          </cell>
          <cell r="E5499">
            <v>2.92</v>
          </cell>
          <cell r="F5499">
            <v>5.48</v>
          </cell>
          <cell r="G5499">
            <v>7.55</v>
          </cell>
        </row>
        <row r="5500">
          <cell r="A5500" t="str">
            <v>101145</v>
          </cell>
          <cell r="B5500" t="str">
            <v>ESCAVAÇÃO HORIZONTAL, INCLUINDO CARGA, DESCARGA E TRANSPORTE EM SOLO DE 1A CATEGORIA COM TRATOR DE ESTEIRAS (150HP/LÂMINA: 3,18M3) E CAMINHÃO BASCULANTE DE 14M3, DMT ATÉ 200M. AF_07/2020</v>
          </cell>
          <cell r="C5500" t="str">
            <v>M3</v>
          </cell>
          <cell r="D5500">
            <v>15.21</v>
          </cell>
          <cell r="E5500">
            <v>2.4500000000000002</v>
          </cell>
          <cell r="F5500">
            <v>5.42</v>
          </cell>
          <cell r="G5500">
            <v>7.34</v>
          </cell>
        </row>
        <row r="5501">
          <cell r="A5501" t="str">
            <v>101146</v>
          </cell>
          <cell r="B5501" t="str">
            <v>ESCAVAÇÃO HORIZONTAL, INCLUINDO CARGA, DESCARGA E TRANSPORTE EM SOLO DE 1A CATEGORIA COM TRATOR DE ESTEIRAS (170HP/LÂMINA: 5,20M3) E CAMINHÃO BASCULANTE DE 14M3, DMT ATÉ 200M. AF_07/2020</v>
          </cell>
          <cell r="C5501" t="str">
            <v>M3</v>
          </cell>
          <cell r="D5501">
            <v>13.8</v>
          </cell>
          <cell r="E5501">
            <v>2.0499999999999998</v>
          </cell>
          <cell r="F5501">
            <v>5.1100000000000003</v>
          </cell>
          <cell r="G5501">
            <v>6.64</v>
          </cell>
        </row>
        <row r="5502">
          <cell r="A5502" t="str">
            <v>101147</v>
          </cell>
          <cell r="B5502" t="str">
            <v>ESCAVAÇÃO HORIZONTAL, INCLUINDO CARGA, DESCARGA E TRANSPORTE EM SOLO DE 1A CATEGORIA COM TRATOR DE ESTEIRAS (347HP/LÂMINA: 8,70M3) E CAMINHÃO BASCULANTE DE 14M3, DMT ATÉ 200M. AF_07/2020</v>
          </cell>
          <cell r="C5502" t="str">
            <v>M3</v>
          </cell>
          <cell r="D5502">
            <v>14.68</v>
          </cell>
          <cell r="E5502">
            <v>1.8</v>
          </cell>
          <cell r="F5502">
            <v>5.16</v>
          </cell>
          <cell r="G5502">
            <v>7.72</v>
          </cell>
        </row>
        <row r="5503">
          <cell r="A5503" t="str">
            <v>101148</v>
          </cell>
          <cell r="B5503" t="str">
            <v>ESCAVAÇÃO HORIZONTAL, INCLUINDO CARGA, DESCARGA E TRANSPORTE EM SOLO DE 1A CATEGORIA COM TRATOR DE ESTEIRAS (125HP/LÂMINA: 2,70M3) E CAMINHÃO BASCULANTE DE 14M3, DMT ATÉ 200M. AF_07/2020</v>
          </cell>
          <cell r="C5503" t="str">
            <v>M3</v>
          </cell>
          <cell r="D5503">
            <v>15.32</v>
          </cell>
          <cell r="E5503">
            <v>2.64</v>
          </cell>
          <cell r="F5503">
            <v>7.19</v>
          </cell>
          <cell r="G5503">
            <v>5.49</v>
          </cell>
        </row>
        <row r="5504">
          <cell r="A5504" t="str">
            <v>101149</v>
          </cell>
          <cell r="B5504" t="str">
            <v>ESCAVAÇÃO HORIZONTAL, INCLUINDO ESCARIFICAÇÃO, CARGA, DESCARGA E TRANSPORTE EM SOLO DE 2A CATEGORIA COM TRATOR DE ESTEIRAS (100HP/LÂMINA: 2,19M3) E CAMINHÃO BASCULANTE DE 14M3, DMT ATÉ 200M. AF_07/2020</v>
          </cell>
          <cell r="C5504" t="str">
            <v>M3</v>
          </cell>
          <cell r="D5504">
            <v>20.45</v>
          </cell>
          <cell r="E5504">
            <v>4.34</v>
          </cell>
          <cell r="F5504">
            <v>6.53</v>
          </cell>
          <cell r="G5504">
            <v>9.58</v>
          </cell>
        </row>
        <row r="5505">
          <cell r="A5505" t="str">
            <v>101150</v>
          </cell>
          <cell r="B5505" t="str">
            <v>ESCAVAÇÃO HORIZONTAL, INCLUINDO ESCARIFICAÇÃO, CARGA, DESCARGA E TRANSPORTE EM SOLO DE 2A CATEGORIA COM TRATOR DE ESTEIRAS (150HP/LÂMINA: 3,18M3) E CAMINHÃO BASCULANTE DE 14M3, DMT ATÉ 200M. AF_07/2020</v>
          </cell>
          <cell r="C5505" t="str">
            <v>M3</v>
          </cell>
          <cell r="D5505">
            <v>19.04</v>
          </cell>
          <cell r="E5505">
            <v>3.43</v>
          </cell>
          <cell r="F5505">
            <v>6.41</v>
          </cell>
          <cell r="G5505">
            <v>9.1999999999999993</v>
          </cell>
        </row>
        <row r="5506">
          <cell r="A5506" t="str">
            <v>101151</v>
          </cell>
          <cell r="B5506" t="str">
            <v>ESCAVAÇÃO HORIZONTAL, INCLUINDO ESCARIFICAÇÃO, CARGA, DESCARGA E TRANSPORTE EM SOLO DE 2A CATEGORIA COM TRATOR DE ESTEIRAS (170HP/LÂMINA: 5,20M3) E CAMINHÃO BASCULANTE DE 14M3, DMT ATÉ 200M. AF_07/2020</v>
          </cell>
          <cell r="C5506" t="str">
            <v>M3</v>
          </cell>
          <cell r="D5506">
            <v>16.38</v>
          </cell>
          <cell r="E5506">
            <v>2.67</v>
          </cell>
          <cell r="F5506">
            <v>5.86</v>
          </cell>
          <cell r="G5506">
            <v>7.85</v>
          </cell>
        </row>
        <row r="5507">
          <cell r="A5507" t="str">
            <v>101152</v>
          </cell>
          <cell r="B5507" t="str">
            <v>ESCAVAÇÃO HORIZONTAL, INCLUINDO ESCARIFICAÇÃO, CARGA, DESCARGA E TRANSPORTE EM SOLO DE 2A CATEGORIA COM TRATOR DE ESTEIRAS (347HP/LÂMINA: 8,70M3) E CAMINHÃO BASCULANTE DE 14M3, DMT ATÉ 200M. AF_07/2020</v>
          </cell>
          <cell r="C5507" t="str">
            <v>M3</v>
          </cell>
          <cell r="D5507">
            <v>18.02</v>
          </cell>
          <cell r="E5507">
            <v>2.19</v>
          </cell>
          <cell r="F5507">
            <v>5.93</v>
          </cell>
          <cell r="G5507">
            <v>9.9</v>
          </cell>
        </row>
        <row r="5508">
          <cell r="A5508" t="str">
            <v>101153</v>
          </cell>
          <cell r="B5508" t="str">
            <v>ESCAVAÇÃO HORIZONTAL, INCLUINDO ESCARIFICAÇÃO, CARGA, DESCARGA E TRANSPORTE EM SOLO DE 2A CATEGORIA COM TRATOR DE ESTEIRAS (125HP/LÂMINA: 2,70M3) E CAMINHÃO BASCULANTE DE 14M3, DMT ATÉ 200M. AF_07/2020</v>
          </cell>
          <cell r="C5508" t="str">
            <v>M3</v>
          </cell>
          <cell r="D5508">
            <v>19.25</v>
          </cell>
          <cell r="E5508">
            <v>3.79</v>
          </cell>
          <cell r="F5508">
            <v>9.7899999999999991</v>
          </cell>
          <cell r="G5508">
            <v>5.67</v>
          </cell>
        </row>
        <row r="5509">
          <cell r="A5509" t="str">
            <v>101206</v>
          </cell>
          <cell r="B5509" t="str">
            <v>ESCAVAÇÃO VERTICAL PARA  EDIFICAÇÃO, COM CARGA, DESCARGA E TRANSPORTE DE SOLO DE 1ª CATEGORIA, COM ESCAVADEIRA HIDRÁULICA (CAÇAMBA: 0,8 M³ / 111 HP), FROTA DE 3 CAMINHÕES BASCULANTES DE 14 M³, DMT ATÉ 1 KM E VELOCIDADE MÉDIA 14 KM/H. AF_05/2020</v>
          </cell>
          <cell r="C5509" t="str">
            <v>M3</v>
          </cell>
          <cell r="D5509">
            <v>12.82</v>
          </cell>
          <cell r="E5509">
            <v>1.65</v>
          </cell>
          <cell r="F5509">
            <v>5.16</v>
          </cell>
          <cell r="G5509">
            <v>6.01</v>
          </cell>
        </row>
        <row r="5510">
          <cell r="A5510" t="str">
            <v>101207</v>
          </cell>
          <cell r="B5510" t="str">
            <v>ESCAVAÇÃO VERTICAL PARA EDIFICAÇÃO, COM CARGA, DESCARGA E TRANSPORTE DE SOLO DE 1ª CATEGORIA, COM ESCAVADEIRA HIDRÁULICA (CAÇAMBA: 0,8 M³ / 111 HP), FROTA DE 2 CAMINHÕES BASCULANTES DE 18 M³, DMT ATÉ 1 KM E VELOCIDADE MÉDIA 14 KM/H. AF_05/2020</v>
          </cell>
          <cell r="C5510" t="str">
            <v>M3</v>
          </cell>
          <cell r="D5510">
            <v>11.1</v>
          </cell>
          <cell r="E5510">
            <v>1.23</v>
          </cell>
          <cell r="F5510">
            <v>4.9800000000000004</v>
          </cell>
          <cell r="G5510">
            <v>4.8899999999999997</v>
          </cell>
        </row>
        <row r="5511">
          <cell r="A5511" t="str">
            <v>101208</v>
          </cell>
          <cell r="B5511" t="str">
            <v>ESCAVAÇÃO VERTICAL PARA  EDIFICAÇÃO, COM CARGA, DESCARGA E TRANSPORTE DE SOLO DE 1ª CATEGORIA, COM ESCAVADEIRA HIDRÁULICA (CAÇAMBA: 1,2 M³ / 155 HP), FROTA DE 3 CAMINHÕES BASCULANTES DE 14 M³, DMT ATÉ 1 KM E VELOCIDADE MÉDIA 14 KM/H. AF_05/2020</v>
          </cell>
          <cell r="C5511" t="str">
            <v>M3</v>
          </cell>
          <cell r="D5511">
            <v>10.82</v>
          </cell>
          <cell r="E5511">
            <v>1.23</v>
          </cell>
          <cell r="F5511">
            <v>4.66</v>
          </cell>
          <cell r="G5511">
            <v>4.93</v>
          </cell>
        </row>
        <row r="5512">
          <cell r="A5512" t="str">
            <v>101209</v>
          </cell>
          <cell r="B5512" t="str">
            <v>ESCAVAÇÃO VERTICAL PARA  EDIFICAÇÃO, COM CARGA, DESCARGA E TRANSPORTE DE SOLO DE 1ª CATEGORIA, COM ESCAVADEIRA HIDRÁULICA (CAÇAMBA: 1,2 M³ / 155 HP), FROTA DE 3 CAMINHÕES BASCULANTES DE 18 M³, DMT ATÉ 1 KM E VELOCIDADE MÉDIA 14 KM/H. AF_05/2020</v>
          </cell>
          <cell r="C5512" t="str">
            <v>M3</v>
          </cell>
          <cell r="D5512">
            <v>10.029999999999999</v>
          </cell>
          <cell r="E5512">
            <v>1.1200000000000001</v>
          </cell>
          <cell r="F5512">
            <v>4.38</v>
          </cell>
          <cell r="G5512">
            <v>4.53</v>
          </cell>
        </row>
        <row r="5513">
          <cell r="A5513" t="str">
            <v>101210</v>
          </cell>
          <cell r="B5513" t="str">
            <v>ESCAVAÇÃO VERTICAL PARA  EDIFICAÇÃO, COM CARGA, DESCARGA E TRANSPORTE DE SOLO DE 1ª CATEGORIA, COM ESCAVADEIRA HIDRÁULICA (CAÇAMBA: 0,8 M³ / 111 HP), FROTA DE 4 CAMINHÕES BASCULANTES DE 14 M³, DMT DE 1,5 KM E VELOCIDADE MÉDIA 18 KM/H. AF_05/2020</v>
          </cell>
          <cell r="C5513" t="str">
            <v>M3</v>
          </cell>
          <cell r="D5513">
            <v>17.87</v>
          </cell>
          <cell r="E5513">
            <v>1.88</v>
          </cell>
          <cell r="F5513">
            <v>8.09</v>
          </cell>
          <cell r="G5513">
            <v>7.9</v>
          </cell>
        </row>
        <row r="5514">
          <cell r="A5514" t="str">
            <v>101211</v>
          </cell>
          <cell r="B5514" t="str">
            <v>ESCAVAÇÃO VERTICAL PARA  EDIFICAÇÃO, COM CARGA, DESCARGA E TRANSPORTE DE SOLO DE 1ª CATEGORIA, COM ESCAVADEIRA HIDRÁULICA (CAÇAMBA: 0,8 M³ / 111 HP), FROTA DE 4 CAMINHÕES BASCULANTES DE 14 M³, DMT DE 2 KM E VELOCIDADE MÉDIA 19 KM/H. AF_05/2020</v>
          </cell>
          <cell r="C5514" t="str">
            <v>M3</v>
          </cell>
          <cell r="D5514">
            <v>19.16</v>
          </cell>
          <cell r="E5514">
            <v>1.97</v>
          </cell>
          <cell r="F5514">
            <v>8.76</v>
          </cell>
          <cell r="G5514">
            <v>8.43</v>
          </cell>
        </row>
        <row r="5515">
          <cell r="A5515" t="str">
            <v>101212</v>
          </cell>
          <cell r="B5515" t="str">
            <v>ESCAVAÇÃO VERTICAL PARA  EDIFICAÇÃO, COM CARGA, DESCARGA E TRANSPORTE DE SOLO DE 1ª CATEGORIA, COM ESCAVADEIRA HIDRÁULICA (CAÇAMBA: 0,8 M³ / 111 HP), FROTA DE 5 CAMINHÕES BASCULANTES DE 14 M³, DMT DE 3 KM E VELOCIDADE MÉDIA 20 KM/H. AF_05/2020</v>
          </cell>
          <cell r="C5515" t="str">
            <v>M3</v>
          </cell>
          <cell r="D5515">
            <v>22.35</v>
          </cell>
          <cell r="E5515">
            <v>2.31</v>
          </cell>
          <cell r="F5515">
            <v>10.18</v>
          </cell>
          <cell r="G5515">
            <v>9.86</v>
          </cell>
        </row>
        <row r="5516">
          <cell r="A5516" t="str">
            <v>101213</v>
          </cell>
          <cell r="B5516" t="str">
            <v>ESCAVAÇÃO VERTICAL PARA  EDIFICAÇÃO, COM CARGA, DESCARGA E TRANSPORTE DE SOLO DE 1ª CATEGORIA, COM ESCAVADEIRA HIDRÁULICA (CAÇAMBA: 0,8 M³ / 111 HP), FROTA DE 6 CAMINHÕES BASCULANTES DE 14 M³, DMT DE 4 KM E VELOCIDADE MÉDIA 22 KM/H. AF_05/2020</v>
          </cell>
          <cell r="C5516" t="str">
            <v>M3</v>
          </cell>
          <cell r="D5516">
            <v>24.97</v>
          </cell>
          <cell r="E5516">
            <v>2.64</v>
          </cell>
          <cell r="F5516">
            <v>11.2</v>
          </cell>
          <cell r="G5516">
            <v>11.13</v>
          </cell>
        </row>
        <row r="5517">
          <cell r="A5517" t="str">
            <v>101214</v>
          </cell>
          <cell r="B5517" t="str">
            <v>ESCAVAÇÃO VERTICAL PARA  EDIFICAÇÃO, COM CARGA, DESCARGA E TRANSPORTE DE SOLO DE 1ª CATEGORIA, COM ESCAVADEIRA HIDRÁULICA (CAÇAMBA: 0,8 M³ / 111 HP), FROTA DE 7 CAMINHÕES BASCULANTES DE 14 M³, DMT DE 6 KM E VELOCIDADE MÉDIA 22 KM/H. AF_05/2020</v>
          </cell>
          <cell r="C5517" t="str">
            <v>M3</v>
          </cell>
          <cell r="D5517">
            <v>30.15</v>
          </cell>
          <cell r="E5517">
            <v>2.97</v>
          </cell>
          <cell r="F5517">
            <v>13.99</v>
          </cell>
          <cell r="G5517">
            <v>13.19</v>
          </cell>
        </row>
        <row r="5518">
          <cell r="A5518" t="str">
            <v>101215</v>
          </cell>
          <cell r="B5518" t="str">
            <v>ESCAVAÇÃO VERTICAL PARA  EDIFICAÇÃO, COM CARGA, DESCARGA E TRANSPORTE DE SOLO DE 1ª CATEGORIA, COM ESCAVADEIRA HIDRÁULICA (CAÇAMBA: 0,8 M³ / 111 HP), FROTA DE 4 CAMINHÕES BASCULANTES DE 18 M³, DMT DE 1,5 KM E VELOCIDADE MÉDIA 18 KM/H. AF_05/2020</v>
          </cell>
          <cell r="C5518" t="str">
            <v>M3</v>
          </cell>
          <cell r="D5518">
            <v>17.16</v>
          </cell>
          <cell r="E5518">
            <v>1.85</v>
          </cell>
          <cell r="F5518">
            <v>7.67</v>
          </cell>
          <cell r="G5518">
            <v>7.64</v>
          </cell>
        </row>
        <row r="5519">
          <cell r="A5519" t="str">
            <v>101216</v>
          </cell>
          <cell r="B5519" t="str">
            <v>ESCAVAÇÃO VERTICAL PARA  EDIFICAÇÃO, COM CARGA, DESCARGA E TRANSPORTE DE SOLO DE 1ª CATEGORIA, COM ESCAVADEIRA HIDRÁULICA (CAÇAMBA: 0,8 M³ / 111 HP), FROTA DE 4 CAMINHÕES BASCULANTES DE 18 M³, DMT DE 2 KM E VELOCIDADE MÉDIA 19 KM/H. AF_05/2020</v>
          </cell>
          <cell r="C5519" t="str">
            <v>M3</v>
          </cell>
          <cell r="D5519">
            <v>17.989999999999998</v>
          </cell>
          <cell r="E5519">
            <v>1.85</v>
          </cell>
          <cell r="F5519">
            <v>8.27</v>
          </cell>
          <cell r="G5519">
            <v>7.87</v>
          </cell>
        </row>
        <row r="5520">
          <cell r="A5520" t="str">
            <v>101217</v>
          </cell>
          <cell r="B5520" t="str">
            <v>ESCAVAÇÃO VERTICAL PARA  EDIFICAÇÃO, COM CARGA, DESCARGA E TRANSPORTE DE SOLO DE 1ª CATEGORIA, COM ESCAVADEIRA HIDRÁULICA (CAÇAMBA: 0,8 M³ / 111 HP), FROTA DE 5 CAMINHÕES BASCULANTES DE 18 M³, DMT DE 3 KM E VELOCIDADE MÉDIA 20 KM/H. AF_05/2020</v>
          </cell>
          <cell r="C5520" t="str">
            <v>M3</v>
          </cell>
          <cell r="D5520">
            <v>20.93</v>
          </cell>
          <cell r="E5520">
            <v>2.17</v>
          </cell>
          <cell r="F5520">
            <v>9.5500000000000007</v>
          </cell>
          <cell r="G5520">
            <v>9.2100000000000009</v>
          </cell>
        </row>
        <row r="5521">
          <cell r="A5521" t="str">
            <v>101218</v>
          </cell>
          <cell r="B5521" t="str">
            <v>ESCAVAÇÃO VERTICAL PARA  EDIFICAÇÃO, COM CARGA, DESCARGA E TRANSPORTE DE SOLO DE 1ª CATEGORIA, COM ESCAVADEIRA HIDRÁULICA (CAÇAMBA: 0,8 M³ / 111 HP), FROTA DE 5 CAMINHÕES BASCULANTES DE 18 M³, DMT DE 4 KM E VELOCIDADE MÉDIA 22 KM/H. AF_05/2020</v>
          </cell>
          <cell r="C5521" t="str">
            <v>M3</v>
          </cell>
          <cell r="D5521">
            <v>22.14</v>
          </cell>
          <cell r="E5521">
            <v>2.17</v>
          </cell>
          <cell r="F5521">
            <v>10.41</v>
          </cell>
          <cell r="G5521">
            <v>9.56</v>
          </cell>
        </row>
        <row r="5522">
          <cell r="A5522" t="str">
            <v>101219</v>
          </cell>
          <cell r="B5522" t="str">
            <v>ESCAVAÇÃO VERTICAL PARA  EDIFICAÇÃO, COM CARGA, DESCARGA E TRANSPORTE DE SOLO DE 1ª CATEGORIA, COM ESCAVADEIRA HIDRÁULICA (CAÇAMBA: 0,8 M³ / 111 HP), FROTA DE 6 CAMINHÕES BASCULANTES DE 18 M³, DMT DE 6 KM E VELOCIDADE MÉDIA 22 KM/H. AF_05/2020</v>
          </cell>
          <cell r="C5522" t="str">
            <v>M3</v>
          </cell>
          <cell r="D5522">
            <v>26.81</v>
          </cell>
          <cell r="E5522">
            <v>2.4700000000000002</v>
          </cell>
          <cell r="F5522">
            <v>12.94</v>
          </cell>
          <cell r="G5522">
            <v>11.4</v>
          </cell>
        </row>
        <row r="5523">
          <cell r="A5523" t="str">
            <v>101220</v>
          </cell>
          <cell r="B5523" t="str">
            <v>ESCAVAÇÃO VERTICAL PARA  EDIFICAÇÃO, COM CARGA, DESCARGA E TRANSPORTE DE SOLO DE 1ª CATEGORIA, COM ESCAVADEIRA HIDRÁULICA (CAÇAMBA: 1,2 M³ / 155 HP), FROTA DE 5 CAMINHÕES BASCULANTES DE 14 M³, DMT DE 1,5 KM E VELOCIDADE MÉDIA 18 KM/H. AF_05/2020</v>
          </cell>
          <cell r="C5523" t="str">
            <v>M3</v>
          </cell>
          <cell r="D5523">
            <v>16.829999999999998</v>
          </cell>
          <cell r="E5523">
            <v>1.73</v>
          </cell>
          <cell r="F5523">
            <v>7.64</v>
          </cell>
          <cell r="G5523">
            <v>7.46</v>
          </cell>
        </row>
        <row r="5524">
          <cell r="A5524" t="str">
            <v>101221</v>
          </cell>
          <cell r="B5524" t="str">
            <v>ESCAVAÇÃO VERTICAL PARA  EDIFICAÇÃO, COM CARGA, DESCARGA E TRANSPORTE DE SOLO DE 1ª CATEGORIA, COM ESCAVADEIRA HIDRÁULICA (CAÇAMBA: 1,2 M³ / 155 HP), FROTA DE 5 CAMINHÕES BASCULANTES DE 14 M³, DMT DE 2 KM E VELOCIDADE MÉDIA 19 KM/H. AF_05/2020</v>
          </cell>
          <cell r="C5524" t="str">
            <v>M3</v>
          </cell>
          <cell r="D5524">
            <v>17.78</v>
          </cell>
          <cell r="E5524">
            <v>1.73</v>
          </cell>
          <cell r="F5524">
            <v>8.3000000000000007</v>
          </cell>
          <cell r="G5524">
            <v>7.75</v>
          </cell>
        </row>
        <row r="5525">
          <cell r="A5525" t="str">
            <v>101222</v>
          </cell>
          <cell r="B5525" t="str">
            <v>ESCAVAÇÃO VERTICAL PARA  EDIFICAÇÃO, COM CARGA, DESCARGA E TRANSPORTE DE SOLO DE 1ª CATEGORIA, COM ESCAVADEIRA HIDRÁULICA (CAÇAMBA: 1,2 M³ / 155 HP), FROTA DE 6 CAMINHÕES BASCULANTES DE 14 M³, DMT DE 3 KM E VELOCIDADE MÉDIA 20 KM/H. AF_05/2020</v>
          </cell>
          <cell r="C5525" t="str">
            <v>M3</v>
          </cell>
          <cell r="D5525">
            <v>20.65</v>
          </cell>
          <cell r="E5525">
            <v>1.97</v>
          </cell>
          <cell r="F5525">
            <v>9.6999999999999993</v>
          </cell>
          <cell r="G5525">
            <v>8.98</v>
          </cell>
        </row>
        <row r="5526">
          <cell r="A5526" t="str">
            <v>101223</v>
          </cell>
          <cell r="B5526" t="str">
            <v>ESCAVAÇÃO VERTICAL PARA  EDIFICAÇÃO, COM CARGA, DESCARGA E TRANSPORTE DE SOLO DE 1ª CATEGORIA, COM ESCAVADEIRA HIDRÁULICA (CAÇAMBA: 1,2 M³ / 155 HP), FROTA DE 7 CAMINHÕES BASCULANTES DE 14 M³, DMT DE 4 KM E VELOCIDADE MÉDIA 22 KM/H. AF_05/2020</v>
          </cell>
          <cell r="C5526" t="str">
            <v>M3</v>
          </cell>
          <cell r="D5526">
            <v>22.97</v>
          </cell>
          <cell r="E5526">
            <v>2.2200000000000002</v>
          </cell>
          <cell r="F5526">
            <v>10.7</v>
          </cell>
          <cell r="G5526">
            <v>10.050000000000001</v>
          </cell>
        </row>
        <row r="5527">
          <cell r="A5527" t="str">
            <v>101224</v>
          </cell>
          <cell r="B5527" t="str">
            <v>ESCAVAÇÃO VERTICAL PARA  EDIFICAÇÃO, COM CARGA, DESCARGA E TRANSPORTE DE SOLO DE 1ª CATEGORIA, COM ESCAVADEIRA HIDRÁULICA (CAÇAMBA: 1,2 M³ / 155 HP), FROTA DE 9 CAMINHÕES BASCULANTES DE 14 M³, DMT DE 6 KM E VELOCIDADE MÉDIA 22 KM/H. AF_05/2020</v>
          </cell>
          <cell r="C5527" t="str">
            <v>M3</v>
          </cell>
          <cell r="D5527">
            <v>28.79</v>
          </cell>
          <cell r="E5527">
            <v>2.73</v>
          </cell>
          <cell r="F5527">
            <v>13.54</v>
          </cell>
          <cell r="G5527">
            <v>12.52</v>
          </cell>
        </row>
        <row r="5528">
          <cell r="A5528" t="str">
            <v>101225</v>
          </cell>
          <cell r="B5528" t="str">
            <v>ESCAVAÇÃO VERTICAL PARA  EDIFICAÇÃO, COM CARGA, DESCARGA E TRANSPORTE DE SOLO DE 1ª CATEGORIA, COM ESCAVADEIRA HIDRÁULICA (CAÇAMBA: 1,2 M³ / 155 HP), FROTA DE 5 CAMINHÕES BASCULANTES DE 18 M³, DMT DE 1,5 KM E VELOCIDADE MÉDIA 18 KM/H. AF_05/2020</v>
          </cell>
          <cell r="C5528" t="str">
            <v>M3</v>
          </cell>
          <cell r="D5528">
            <v>15.43</v>
          </cell>
          <cell r="E5528">
            <v>1.57</v>
          </cell>
          <cell r="F5528">
            <v>7.05</v>
          </cell>
          <cell r="G5528">
            <v>6.81</v>
          </cell>
        </row>
        <row r="5529">
          <cell r="A5529" t="str">
            <v>101226</v>
          </cell>
          <cell r="B5529" t="str">
            <v>ESCAVAÇÃO VERTICAL PARA  EDIFICAÇÃO, COM CARGA, DESCARGA E TRANSPORTE DE SOLO DE 1ª CATEGORIA, COM ESCAVADEIRA HIDRÁULICA (CAÇAMBA: 1,2 M³ / 155 HP), FROTA DE 5 CAMINHÕES BASCULANTES DE 18 M³, DMT DE 2 KM E VELOCIDADE MÉDIA 19 KM/H. AF_05/2020</v>
          </cell>
          <cell r="C5529" t="str">
            <v>M3</v>
          </cell>
          <cell r="D5529">
            <v>16.260000000000002</v>
          </cell>
          <cell r="E5529">
            <v>1.57</v>
          </cell>
          <cell r="F5529">
            <v>7.64</v>
          </cell>
          <cell r="G5529">
            <v>7.05</v>
          </cell>
        </row>
        <row r="5530">
          <cell r="A5530" t="str">
            <v>101227</v>
          </cell>
          <cell r="B5530" t="str">
            <v>ESCAVAÇÃO VERTICAL PARA  EDIFICAÇÃO, COM CARGA, DESCARGA E TRANSPORTE DE SOLO DE 1ª CATEGORIA, COM ESCAVADEIRA HIDRÁULICA (CAÇAMBA: 1,2 M³ / 155 HP), FROTA DE 6 CAMINHÕES BASCULANTES DE 18 M³, DMT DE 3 KM E VELOCIDADE MÉDIA 20 KM/H. AF_05/2020</v>
          </cell>
          <cell r="C5530" t="str">
            <v>M3</v>
          </cell>
          <cell r="D5530">
            <v>18.84</v>
          </cell>
          <cell r="E5530">
            <v>1.79</v>
          </cell>
          <cell r="F5530">
            <v>8.9</v>
          </cell>
          <cell r="G5530">
            <v>8.15</v>
          </cell>
        </row>
        <row r="5531">
          <cell r="A5531" t="str">
            <v>101228</v>
          </cell>
          <cell r="B5531" t="str">
            <v>ESCAVAÇÃO VERTICAL PARA  EDIFICAÇÃO, COM CARGA, DESCARGA E TRANSPORTE DE SOLO DE 1ª CATEGORIA, COM ESCAVADEIRA HIDRÁULICA (CAÇAMBA: 1,2 M³ / 155 HP), FROTA DE 6 CAMINHÕES BASCULANTES DE 18 M³, DMT DE 4 KM E VELOCIDADE MÉDIA 22 KM/H. AF_05/2020</v>
          </cell>
          <cell r="C5531" t="str">
            <v>M3</v>
          </cell>
          <cell r="D5531">
            <v>20.079999999999998</v>
          </cell>
          <cell r="E5531">
            <v>1.79</v>
          </cell>
          <cell r="F5531">
            <v>9.7899999999999991</v>
          </cell>
          <cell r="G5531">
            <v>8.5</v>
          </cell>
        </row>
        <row r="5532">
          <cell r="A5532" t="str">
            <v>101229</v>
          </cell>
          <cell r="B5532" t="str">
            <v>ESCAVAÇÃO VERTICAL PARA  EDIFICAÇÃO, COM CARGA, DESCARGA E TRANSPORTE DE SOLO DE 1ª CATEGORIA, COM ESCAVADEIRA HIDRÁULICA (CAÇAMBA: 1,2 M³ / 155 HP), FROTA DE 8 CAMINHÕES BASCULANTES DE 18 M³, DMT DE 6 KM E VELOCIDADE MÉDIA 22 KM/H. AF_05/2020</v>
          </cell>
          <cell r="C5532" t="str">
            <v>M3</v>
          </cell>
          <cell r="D5532">
            <v>25.31</v>
          </cell>
          <cell r="E5532">
            <v>2.2400000000000002</v>
          </cell>
          <cell r="F5532">
            <v>12.33</v>
          </cell>
          <cell r="G5532">
            <v>10.74</v>
          </cell>
        </row>
        <row r="5533">
          <cell r="A5533" t="str">
            <v>101230</v>
          </cell>
          <cell r="B5533" t="str">
            <v>ESCAVAÇÃO VERTICAL PARA INFRAESTRUTURA, COM CARGA, DESCARGA E TRANSPORTE DE SOLO DE 1ª CATEGORIA, COM ESCAVADEIRA HIDRÁULICA (CAÇAMBA: 0,8 M³ / 111 HP), FROTA DE 3 CAMINHÕES BASCULANTES DE 14 M³, DMT ATÉ 1 KM E VELOCIDADE MÉDIA14 KM/H. AF_05/2020</v>
          </cell>
          <cell r="C5533" t="str">
            <v>M3</v>
          </cell>
          <cell r="D5533">
            <v>11.3</v>
          </cell>
          <cell r="E5533">
            <v>1.37</v>
          </cell>
          <cell r="F5533">
            <v>4.6900000000000004</v>
          </cell>
          <cell r="G5533">
            <v>5.24</v>
          </cell>
        </row>
        <row r="5534">
          <cell r="A5534" t="str">
            <v>101231</v>
          </cell>
          <cell r="B5534" t="str">
            <v>ESCAVAÇÃO VERTICAL PARA INFRAESTRUTURA, COM CARGA, DESCARGA E TRANSPORTE DE SOLO DE 1ª CATEGORIA, COM ESCAVADEIRA HIDRÁULICA (CAÇAMBA: 0,8 M³ / 111 HP), FROTA DE 3 CAMINHÕES BASCULANTES DE 18 M³, DMT ATÉ 1 KM E VELOCIDADE MÉDIA14 KM/H. AF_05/2020</v>
          </cell>
          <cell r="C5534" t="str">
            <v>M3</v>
          </cell>
          <cell r="D5534">
            <v>10.75</v>
          </cell>
          <cell r="E5534">
            <v>1.28</v>
          </cell>
          <cell r="F5534">
            <v>4.53</v>
          </cell>
          <cell r="G5534">
            <v>4.9400000000000004</v>
          </cell>
        </row>
        <row r="5535">
          <cell r="A5535" t="str">
            <v>101232</v>
          </cell>
          <cell r="B5535" t="str">
            <v>ESCAVAÇÃO VERTICAL PARA INFRAESTRUTURA, COM CARGA, DESCARGA E TRANSPORTE DE SOLO DE 1ª CATEGORIA, COM ESCAVADEIRA HIDRÁULICA (CAÇAMBA: 1,2 M³ / 155 HP), FROTA DE 3 CAMINHÕES BASCULANTES DE 14 M³, DMT ATÉ 1 KM E VELOCIDADE MÉDIA14 KM/H. AF_05/2020</v>
          </cell>
          <cell r="C5535" t="str">
            <v>M3</v>
          </cell>
          <cell r="D5535">
            <v>9.66</v>
          </cell>
          <cell r="E5535">
            <v>1.05</v>
          </cell>
          <cell r="F5535">
            <v>4.26</v>
          </cell>
          <cell r="G5535">
            <v>4.3499999999999996</v>
          </cell>
        </row>
        <row r="5536">
          <cell r="A5536" t="str">
            <v>101233</v>
          </cell>
          <cell r="B5536" t="str">
            <v>ESCAVAÇÃO VERTICAL PARA INFRAESTRUTURA, COM CARGA, DESCARGA E TRANSPORTE DE SOLO DE 1ª CATEGORIA, COM ESCAVADEIRA HIDRÁULICA (CAÇAMBA: 1,2 M³ / 155 HP), FROTA DE 3 CAMINHÕES BASCULANTES DE 18 M³, DMT ATÉ 1 KM E VELOCIDADE MÉDIA14 KM/H. AF_05/2020</v>
          </cell>
          <cell r="C5536" t="str">
            <v>M3</v>
          </cell>
          <cell r="D5536">
            <v>8.9</v>
          </cell>
          <cell r="E5536">
            <v>0.94</v>
          </cell>
          <cell r="F5536">
            <v>4.0199999999999996</v>
          </cell>
          <cell r="G5536">
            <v>3.94</v>
          </cell>
        </row>
        <row r="5537">
          <cell r="A5537" t="str">
            <v>101234</v>
          </cell>
          <cell r="B5537" t="str">
            <v>ESCAVAÇÃO VERTICAL PARA INFRAESTRUTURA, COM CARGA, DESCARGA E TRANSPORTE DE SOLO DE 1ª CATEGORIA, COM ESCAVADEIRA HIDRÁULICA (CAÇAMBA: 0,8 M³ / 111HP), FROTA DE 5 CAMINHÕES BASCULANTES DE 14 M³, DMT DE 1,5 KM E VELOCIDADE MÉDIA18 KM/H. AF_05/2020</v>
          </cell>
          <cell r="C5537" t="str">
            <v>M3</v>
          </cell>
          <cell r="D5537">
            <v>17.52</v>
          </cell>
          <cell r="E5537">
            <v>1.93</v>
          </cell>
          <cell r="F5537">
            <v>7.68</v>
          </cell>
          <cell r="G5537">
            <v>7.91</v>
          </cell>
        </row>
        <row r="5538">
          <cell r="A5538" t="str">
            <v>101235</v>
          </cell>
          <cell r="B5538" t="str">
            <v>ESCAVAÇÃO VERTICAL PARA INFRAESTRUTURA, COM CARGA, DESCARGA E TRANSPORTE DE SOLO DE 1ª CATEGORIA, COM ESCAVADEIRA HIDRÁULICA (CAÇAMBA: 0,8 M³ / 111HP), FROTA DE 5 CAMINHÕES BASCULANTES DE 14 M³, DMT DE 2 KM E VELOCIDADE MÉDIA 19 KM/H. AF_05/2020</v>
          </cell>
          <cell r="C5538" t="str">
            <v>M3</v>
          </cell>
          <cell r="D5538">
            <v>18.440000000000001</v>
          </cell>
          <cell r="E5538">
            <v>1.93</v>
          </cell>
          <cell r="F5538">
            <v>8.34</v>
          </cell>
          <cell r="G5538">
            <v>8.17</v>
          </cell>
        </row>
        <row r="5539">
          <cell r="A5539" t="str">
            <v>101236</v>
          </cell>
          <cell r="B5539" t="str">
            <v>ESCAVAÇÃO VERTICAL PARA INFRAESTRUTURA, COM CARGA, DESCARGA E TRANSPORTE DE SOLO DE 1ª CATEGORIA, COM ESCAVADEIRA HIDRÁULICA (CAÇAMBA: 0,8 M³ / 111HP), FROTA DE 6 CAMINHÕES BASCULANTES DE 14 M³, DMT DE 3 KM E VELOCIDADE MÉDIA 20 KM/H. AF_05/2020</v>
          </cell>
          <cell r="C5539" t="str">
            <v>M3</v>
          </cell>
          <cell r="D5539">
            <v>21.45</v>
          </cell>
          <cell r="E5539">
            <v>2.2000000000000002</v>
          </cell>
          <cell r="F5539">
            <v>9.75</v>
          </cell>
          <cell r="G5539">
            <v>9.5</v>
          </cell>
        </row>
        <row r="5540">
          <cell r="A5540" t="str">
            <v>101237</v>
          </cell>
          <cell r="B5540" t="str">
            <v>ESCAVAÇÃO VERTICAL PARA INFRAESTRUTURA, COM CARGA, DESCARGA E TRANSPORTE DE SOLO DE 1ª CATEGORIA, COM ESCAVADEIRA HIDRÁULICA (CAÇAMBA: 0,8 M³ / 111HP), FROTA DE 6 CAMINHÕES BASCULANTES DE 14 M³, DMT DE 4 KM E VELOCIDADE MÉDIA 22 KM/H. AF_05/2020</v>
          </cell>
          <cell r="C5540" t="str">
            <v>M3</v>
          </cell>
          <cell r="D5540">
            <v>22.84</v>
          </cell>
          <cell r="E5540">
            <v>2.21</v>
          </cell>
          <cell r="F5540">
            <v>10.7</v>
          </cell>
          <cell r="G5540">
            <v>9.93</v>
          </cell>
        </row>
        <row r="5541">
          <cell r="A5541" t="str">
            <v>101238</v>
          </cell>
          <cell r="B5541" t="str">
            <v>ESCAVAÇÃO VERTICAL PARA INFRAESTRUTURA, COM CARGA, DESCARGA E TRANSPORTE DE SOLO DE 1ª CATEGORIA, COM ESCAVADEIRA HIDRÁULICA (CAÇAMBA: 0,8 M³ / 111HP), FROTA DE 8 CAMINHÕES BASCULANTES DE 14 M³, DMT DE 6 KM E VELOCIDADE MÉDIA 22 KM/H. AF_05/2020</v>
          </cell>
          <cell r="C5541" t="str">
            <v>M3</v>
          </cell>
          <cell r="D5541">
            <v>28.88</v>
          </cell>
          <cell r="E5541">
            <v>2.76</v>
          </cell>
          <cell r="F5541">
            <v>13.55</v>
          </cell>
          <cell r="G5541">
            <v>12.57</v>
          </cell>
        </row>
        <row r="5542">
          <cell r="A5542" t="str">
            <v>101239</v>
          </cell>
          <cell r="B5542" t="str">
            <v>ESCAVAÇÃO VERTICAL PARA INFRAESTRUTURA, COM CARGA, DESCARGA E TRANSPORTE DE SOLO DE 1ª CATEGORIA, COM ESCAVADEIRA HIDRÁULICA (CAÇAMBA: 0,8 M³ / 111HP), FROTA DE 4 CAMINHÕES BASCULANTES DE 18 M³, DMT DE 1,5 KM E VELOCIDADE MÉDIA18 KM/H. AF_05/2020</v>
          </cell>
          <cell r="C5542" t="str">
            <v>M3</v>
          </cell>
          <cell r="D5542">
            <v>15.37</v>
          </cell>
          <cell r="E5542">
            <v>1.54</v>
          </cell>
          <cell r="F5542">
            <v>7.17</v>
          </cell>
          <cell r="G5542">
            <v>6.66</v>
          </cell>
        </row>
        <row r="5543">
          <cell r="A5543" t="str">
            <v>101240</v>
          </cell>
          <cell r="B5543" t="str">
            <v>ESCAVAÇÃO VERTICAL PARA INFRAESTRUTURA, COM CARGA, DESCARGA E TRANSPORTE DE SOLO DE 1ª CATEGORIA, COM ESCAVADEIRA HIDRÁULICA (CAÇAMBA: 0,8 M³ / 111HP), FROTA DE 4 CAMINHÕES BASCULANTES DE 18 M³, DMT DE 2 KM E VELOCIDADE MÉDIA 19 KM/H. AF_05/2020</v>
          </cell>
          <cell r="C5543" t="str">
            <v>M3</v>
          </cell>
          <cell r="D5543">
            <v>16.23</v>
          </cell>
          <cell r="E5543">
            <v>1.54</v>
          </cell>
          <cell r="F5543">
            <v>7.77</v>
          </cell>
          <cell r="G5543">
            <v>6.92</v>
          </cell>
        </row>
        <row r="5544">
          <cell r="A5544" t="str">
            <v>101241</v>
          </cell>
          <cell r="B5544" t="str">
            <v>ESCAVAÇÃO VERTICAL PARA INFRAESTRUTURA, COM CARGA, DESCARGA E TRANSPORTE DE SOLO DE 1ª CATEGORIA, COM ESCAVADEIRA HIDRÁULICA (CAÇAMBA: 0,8 M³ / 111HP), FROTA DE 5 CAMINHÕES BASCULANTES DE 18 M³, DMT DE 3 KM E VELOCIDADE MÉDIA 20 KM/H. AF_05/2020</v>
          </cell>
          <cell r="C5544" t="str">
            <v>M3</v>
          </cell>
          <cell r="D5544">
            <v>18.940000000000001</v>
          </cell>
          <cell r="E5544">
            <v>1.79</v>
          </cell>
          <cell r="F5544">
            <v>9.0399999999999991</v>
          </cell>
          <cell r="G5544">
            <v>8.11</v>
          </cell>
        </row>
        <row r="5545">
          <cell r="A5545" t="str">
            <v>101242</v>
          </cell>
          <cell r="B5545" t="str">
            <v>ESCAVAÇÃO VERTICAL PARA INFRAESTRUTURA, COM CARGA, DESCARGA E TRANSPORTE DE SOLO DE 1ª CATEGORIA, COM ESCAVADEIRA HIDRÁULICA (CAÇAMBA: 0,8 M³ / 111HP), FROTA DE 6 CAMINHÕES BASCULANTES DE 18 M³, DMT DE 4 KM E VELOCIDADE MÉDIA 22 KM/H. AF_05/2020</v>
          </cell>
          <cell r="C5545" t="str">
            <v>M3</v>
          </cell>
          <cell r="D5545">
            <v>21.17</v>
          </cell>
          <cell r="E5545">
            <v>2.06</v>
          </cell>
          <cell r="F5545">
            <v>9.9499999999999993</v>
          </cell>
          <cell r="G5545">
            <v>9.16</v>
          </cell>
        </row>
        <row r="5546">
          <cell r="A5546" t="str">
            <v>101243</v>
          </cell>
          <cell r="B5546" t="str">
            <v>ESCAVAÇÃO VERTICAL PARA INFRAESTRUTURA, COM CARGA, DESCARGA E TRANSPORTE DE SOLO DE 1ª CATEGORIA, COM ESCAVADEIRA HIDRÁULICA (CAÇAMBA: 0,8 M³ / 111HP), FROTA DE 7 CAMINHÕES BASCULANTES DE 18 M³, DMT DE 6 KM E VELOCIDADE MÉDIA 22 KM/H. AF_05/2020</v>
          </cell>
          <cell r="C5546" t="str">
            <v>M3</v>
          </cell>
          <cell r="D5546">
            <v>25.63</v>
          </cell>
          <cell r="E5546">
            <v>2.31</v>
          </cell>
          <cell r="F5546">
            <v>12.45</v>
          </cell>
          <cell r="G5546">
            <v>10.87</v>
          </cell>
        </row>
        <row r="5547">
          <cell r="A5547" t="str">
            <v>101244</v>
          </cell>
          <cell r="B5547" t="str">
            <v>ESCAVAÇÃO VERTICAL PARA INFRAESTRUTURA, COM CARGA, DESCARGA E TRANSPORTE DE SOLO DE 1ª CATEGORIA, COM ESCAVADEIRA HIDRÁULICA (CAÇAMBA: 1,2M³ / 155HP), FROTA DE 6 CAMINHÕES BASCULANTES DE 14 M³, DMT DE 1,5 KM E VELOCIDADE MÉDIA18 KM/H. AF_05/2020</v>
          </cell>
          <cell r="C5547" t="str">
            <v>M3</v>
          </cell>
          <cell r="D5547">
            <v>16.170000000000002</v>
          </cell>
          <cell r="E5547">
            <v>1.68</v>
          </cell>
          <cell r="F5547">
            <v>7.28</v>
          </cell>
          <cell r="G5547">
            <v>7.21</v>
          </cell>
        </row>
        <row r="5548">
          <cell r="A5548" t="str">
            <v>101245</v>
          </cell>
          <cell r="B5548" t="str">
            <v>ESCAVAÇÃO VERTICAL PARA INFRAESTRUTURA, COM CARGA, DESCARGA E TRANSPORTE DE SOLO DE 1ª CATEGORIA, COM ESCAVADEIRA HIDRÁULICA (CAÇAMBA: 1,2 M³ / 155HP), FROTA DE 6 CAMINHÕES BASCULANTES DE 14 M³, DMT DE 2 KM E VELOCIDADE MÉDIA 19 KM/H. AF_05/2020</v>
          </cell>
          <cell r="C5548" t="str">
            <v>M3</v>
          </cell>
          <cell r="D5548">
            <v>17.100000000000001</v>
          </cell>
          <cell r="E5548">
            <v>1.68</v>
          </cell>
          <cell r="F5548">
            <v>7.94</v>
          </cell>
          <cell r="G5548">
            <v>7.48</v>
          </cell>
        </row>
        <row r="5549">
          <cell r="A5549" t="str">
            <v>101246</v>
          </cell>
          <cell r="B5549" t="str">
            <v>ESCAVAÇÃO VERTICAL PARA INFRAESTRUTURA, COM CARGA, DESCARGA E TRANSPORTE DE SOLO DE 1ª CATEGORIA, COM ESCAVADEIRA HIDRÁULICA (CAÇAMBA: 1,2 M³ / 155HP), FROTA DE 7 CAMINHÕES BASCULANTES DE 14 M³, DMT DE 3 KM E VELOCIDADE MÉDIA 20 KM/H. AF_05/2020</v>
          </cell>
          <cell r="C5549" t="str">
            <v>M3</v>
          </cell>
          <cell r="D5549">
            <v>19.86</v>
          </cell>
          <cell r="E5549">
            <v>1.89</v>
          </cell>
          <cell r="F5549">
            <v>9.35</v>
          </cell>
          <cell r="G5549">
            <v>8.6199999999999992</v>
          </cell>
        </row>
        <row r="5550">
          <cell r="A5550" t="str">
            <v>101247</v>
          </cell>
          <cell r="B5550" t="str">
            <v>ESCAVAÇÃO VERTICAL PARA INFRAESTRUTURA, COM CARGA, DESCARGA E TRANSPORTE DE SOLO DE 1ª CATEGORIA, COM ESCAVADEIRA HIDRÁULICA (CAÇAMBA: 1,2 M³ / 155HP), FROTA DE 8 CAMINHÕES BASCULANTES DE 14 M³, DMT DE 4 KM E VELOCIDADE MÉDIA 22 KM/H. AF_05/2020</v>
          </cell>
          <cell r="C5550" t="str">
            <v>M3</v>
          </cell>
          <cell r="D5550">
            <v>22.03</v>
          </cell>
          <cell r="E5550">
            <v>2.1</v>
          </cell>
          <cell r="F5550">
            <v>10.33</v>
          </cell>
          <cell r="G5550">
            <v>9.6</v>
          </cell>
        </row>
        <row r="5551">
          <cell r="A5551" t="str">
            <v>101248</v>
          </cell>
          <cell r="B5551" t="str">
            <v>ESCAVAÇÃO VERTICAL PARA INFRAESTRUTURA, COM CARGA, DESCARGA E TRANSPORTE DE SOLO DE 1ª CATEGORIA, COM ESCAVADEIRA HIDRÁULICA (CAÇAMBA: 1,2 M³ / 155HP), FROTA DE 10 CAMINHÕES BASCULANTES DE 14 M³, DMT DE 6 KM E VELOCIDADE MÉDIA22 KM/H. AF_05/2020</v>
          </cell>
          <cell r="C5551" t="str">
            <v>M3</v>
          </cell>
          <cell r="D5551">
            <v>27.56</v>
          </cell>
          <cell r="E5551">
            <v>2.52</v>
          </cell>
          <cell r="F5551">
            <v>13.16</v>
          </cell>
          <cell r="G5551">
            <v>11.88</v>
          </cell>
        </row>
        <row r="5552">
          <cell r="A5552" t="str">
            <v>101249</v>
          </cell>
          <cell r="B5552" t="str">
            <v>ESCAVAÇÃO VERTICAL PARA INFRAESTRUTURA, COM CARGA, DESCARGA E TRANSPORTE DE SOLO DE 1ª CATEGORIA, COM ESCAVADEIRA HIDRÁULICA (CAÇAMBA: 1,2 M³ / 155HP), FROTA DE 5 CAMINHÕES BASCULANTES DE 18 M³, DMT DE 1,5 KM E VELOCIDADE MÉDIA18 KM/H. AF_05/2020</v>
          </cell>
          <cell r="C5552" t="str">
            <v>M3</v>
          </cell>
          <cell r="D5552">
            <v>14.04</v>
          </cell>
          <cell r="E5552">
            <v>1.3</v>
          </cell>
          <cell r="F5552">
            <v>6.69</v>
          </cell>
          <cell r="G5552">
            <v>6.05</v>
          </cell>
        </row>
        <row r="5553">
          <cell r="A5553" t="str">
            <v>101250</v>
          </cell>
          <cell r="B5553" t="str">
            <v>ESCAVAÇÃO VERTICAL PARA INFRAESTRUTURA, COM CARGA, DESCARGA E TRANSPORTE DE SOLO DE 1ª CATEGORIA, COM ESCAVADEIRA HIDRÁULICA (CAÇAMBA: 1,2 M³ / 155HP), FROTA DE 6 CAMINHÕES BASCULANTES DE 18 M³, DMT DE 2 KM E VELOCIDADE MÉDIA 19 KM/H. AF_05/2020</v>
          </cell>
          <cell r="C5553" t="str">
            <v>M3</v>
          </cell>
          <cell r="D5553">
            <v>15.59</v>
          </cell>
          <cell r="E5553">
            <v>1.5</v>
          </cell>
          <cell r="F5553">
            <v>7.32</v>
          </cell>
          <cell r="G5553">
            <v>6.77</v>
          </cell>
        </row>
        <row r="5554">
          <cell r="A5554" t="str">
            <v>101251</v>
          </cell>
          <cell r="B5554" t="str">
            <v>ESCAVAÇÃO VERTICAL PARA INFRAESTRUTURA, COM CARGA, DESCARGA E TRANSPORTE DE SOLO DE 1ª CATEGORIA, COM ESCAVADEIRA HIDRÁULICA (CAÇAMBA: 1,2 M³ / 155HP), FROTA DE 6 CAMINHÕES BASCULANTES DE 18 M³, DMT DE 3 KM E VELOCIDADE MÉDIA 20 KM/H. AF_05/2020</v>
          </cell>
          <cell r="C5554" t="str">
            <v>M3</v>
          </cell>
          <cell r="D5554">
            <v>17.75</v>
          </cell>
          <cell r="E5554">
            <v>1.63</v>
          </cell>
          <cell r="F5554">
            <v>8.5399999999999991</v>
          </cell>
          <cell r="G5554">
            <v>7.58</v>
          </cell>
        </row>
        <row r="5555">
          <cell r="A5555" t="str">
            <v>101252</v>
          </cell>
          <cell r="B5555" t="str">
            <v>ESCAVAÇÃO VERTICAL PARA INFRAESTRUTURA, COM CARGA, DESCARGA E TRANSPORTE DE SOLO DE 1ª CATEGORIA, COM ESCAVADEIRA HIDRÁULICA (CAÇAMBA: 1,2 M³ / 155HP), FROTA DE 7 CAMINHÕES BASCULANTES DE 18 M³, DMT DE 4 KM E VELOCIDADE MÉDIA 22 KM/H. AF_05/2020</v>
          </cell>
          <cell r="C5555" t="str">
            <v>M3</v>
          </cell>
          <cell r="D5555">
            <v>19.25</v>
          </cell>
          <cell r="E5555">
            <v>1.69</v>
          </cell>
          <cell r="F5555">
            <v>9.41</v>
          </cell>
          <cell r="G5555">
            <v>8.15</v>
          </cell>
        </row>
        <row r="5556">
          <cell r="A5556" t="str">
            <v>101253</v>
          </cell>
          <cell r="B5556" t="str">
            <v>ESCAVAÇÃO VERTICAL PARA INFRAESTRUTURA, COM CARGA, DESCARGA E TRANSPORTE DE SOLO DE 1ª CATEGORIA, COM ESCAVADEIRA HIDRÁULICA (CAÇAMBA: 1,2 M³ / 155HP), FROTA DE 9 CAMINHÕES BASCULANTES DE 18 M³, DMT DE 6 KM E VELOCIDADE MÉDIA 22 KM/H. AF_05/2020</v>
          </cell>
          <cell r="C5556" t="str">
            <v>M3</v>
          </cell>
          <cell r="D5556">
            <v>24.23</v>
          </cell>
          <cell r="E5556">
            <v>2.08</v>
          </cell>
          <cell r="F5556">
            <v>11.95</v>
          </cell>
          <cell r="G5556">
            <v>10.199999999999999</v>
          </cell>
        </row>
        <row r="5557">
          <cell r="A5557" t="str">
            <v>101254</v>
          </cell>
          <cell r="B5557" t="str">
            <v>ESCAVAÇÃO VERTICAL PARA  EDIFICAÇÃO, COM CARGA, DESCARGA E TRANSPORTE DE SOLO DE 1ª CATEGORIA, COM ESCAVADEIRA HIDRÁULICA (CAÇAMBA: 0,8 M³ / 111HP), FROTA DE 3 CAMINHÕES BASCULANTES DE 10 M³, DMT ATÉ 1 KM E VELOCIDADE MÉDIA 14 KM/H. AF_05/2020</v>
          </cell>
          <cell r="C5557" t="str">
            <v>M3</v>
          </cell>
          <cell r="D5557">
            <v>12.68</v>
          </cell>
          <cell r="E5557">
            <v>1.84</v>
          </cell>
          <cell r="F5557">
            <v>5.33</v>
          </cell>
          <cell r="G5557">
            <v>5.51</v>
          </cell>
        </row>
        <row r="5558">
          <cell r="A5558" t="str">
            <v>101255</v>
          </cell>
          <cell r="B5558" t="str">
            <v>ESCAVAÇÃO VERTICAL PARA  EDIFICAÇÃO, COM CARGA, DESCARGA E TRANSPORTE DE SOLO DE 1ª CATEGORIA, COM ESCAVADEIRA HIDRÁULICA (CAÇAMBA: 1,2 M³ / 155HP), FROTA DE 3 CAMINHÕES BASCULANTES DE 10 M³, DMT ATÉ 1 KM E VELOCIDADE MÉDIA 14 KM/H. AF_05/2020</v>
          </cell>
          <cell r="C5558" t="str">
            <v>M3</v>
          </cell>
          <cell r="D5558">
            <v>11.19</v>
          </cell>
          <cell r="E5558">
            <v>1.45</v>
          </cell>
          <cell r="F5558">
            <v>5.01</v>
          </cell>
          <cell r="G5558">
            <v>4.7300000000000004</v>
          </cell>
        </row>
        <row r="5559">
          <cell r="A5559" t="str">
            <v>101256</v>
          </cell>
          <cell r="B5559" t="str">
            <v>ESCAVAÇÃO VERTICAL PARA  EDIFICAÇÃO, COM CARGA, DESCARGA E TRANSPORTE DE SOLO DE 1ª CATEGORIA, COM ESCAVADEIRA HIDRÁULICA (CAÇAMBA: 0,8 M³ / 111HP), FROTA DE 5 CAMINHÕES BASCULANTES DE 10 M³, DMT DE 1,5 KM E VELOCIDADE MÉDIA 18 KM/H. AF_05/2020</v>
          </cell>
          <cell r="C5559" t="str">
            <v>M3</v>
          </cell>
          <cell r="D5559">
            <v>19.41</v>
          </cell>
          <cell r="E5559">
            <v>2.57</v>
          </cell>
          <cell r="F5559">
            <v>8.74</v>
          </cell>
          <cell r="G5559">
            <v>8.1</v>
          </cell>
        </row>
        <row r="5560">
          <cell r="A5560" t="str">
            <v>101257</v>
          </cell>
          <cell r="B5560" t="str">
            <v>ESCAVAÇÃO VERTICAL PARA  EDIFICAÇÃO, COM CARGA, DESCARGA E TRANSPORTE DE SOLO DE 1ª CATEGORIA, COM ESCAVADEIRA HIDRÁULICA (CAÇAMBA: 0,8 M³ / 111HP), FROTA DE 5 CAMINHÕES BASCULANTES DE 10 M³, DMT DE 2 KM E VELOCIDADE MÉDIA 19 KM/H. AF_05/2020</v>
          </cell>
          <cell r="C5560" t="str">
            <v>M3</v>
          </cell>
          <cell r="D5560">
            <v>20.47</v>
          </cell>
          <cell r="E5560">
            <v>2.56</v>
          </cell>
          <cell r="F5560">
            <v>9.49</v>
          </cell>
          <cell r="G5560">
            <v>8.42</v>
          </cell>
        </row>
        <row r="5561">
          <cell r="A5561" t="str">
            <v>101258</v>
          </cell>
          <cell r="B5561" t="str">
            <v>ESCAVAÇÃO VERTICAL PARA  EDIFICAÇÃO, COM CARGA, DESCARGA E TRANSPORTE DE SOLO DE 1ª CATEGORIA, COM ESCAVADEIRA HIDRÁULICA (CAÇAMBA: 0,8 M³ / 111HP), FROTA DE 6 CAMINHÕES BASCULANTES DE 10 M³, DMT DE 3 KM E VELOCIDADE MÉDIA 20 KM/H. AF_05/2020</v>
          </cell>
          <cell r="C5561" t="str">
            <v>M3</v>
          </cell>
          <cell r="D5561">
            <v>23.69</v>
          </cell>
          <cell r="E5561">
            <v>2.94</v>
          </cell>
          <cell r="F5561">
            <v>11.08</v>
          </cell>
          <cell r="G5561">
            <v>9.67</v>
          </cell>
        </row>
        <row r="5562">
          <cell r="A5562" t="str">
            <v>101259</v>
          </cell>
          <cell r="B5562" t="str">
            <v>ESCAVAÇÃO VERTICAL PARA  EDIFICAÇÃO, COM CARGA, DESCARGA E TRANSPORTE DE SOLO DE 1ª CATEGORIA, COM ESCAVADEIRA HIDRÁULICA (CAÇAMBA: 0,8 M³ / 111HP), FROTA DE 7 CAMINHÕES BASCULANTES DE 10 M³, DMT DE 4 KM E VELOCIDADE MÉDIA 22 KM/H. AF_05/2020</v>
          </cell>
          <cell r="C5562" t="str">
            <v>M3</v>
          </cell>
          <cell r="D5562">
            <v>26.28</v>
          </cell>
          <cell r="E5562">
            <v>3.3</v>
          </cell>
          <cell r="F5562">
            <v>12.24</v>
          </cell>
          <cell r="G5562">
            <v>10.74</v>
          </cell>
        </row>
        <row r="5563">
          <cell r="A5563" t="str">
            <v>101260</v>
          </cell>
          <cell r="B5563" t="str">
            <v>ESCAVAÇÃO VERTICAL PARA  EDIFICAÇÃO, COM CARGA, DESCARGA E TRANSPORTE DE SOLO DE 1ª CATEGORIA, COM ESCAVADEIRA HIDRÁULICA (CAÇAMBA: 0,8 M³ / 111HP), FROTA DE 9 CAMINHÕES BASCULANTES DE 10 M³, DMT DE 6 KM E VELOCIDADE MÉDIA 22 KM/H. AF_05/2020</v>
          </cell>
          <cell r="C5563" t="str">
            <v>M3</v>
          </cell>
          <cell r="D5563">
            <v>32.78</v>
          </cell>
          <cell r="E5563">
            <v>4.05</v>
          </cell>
          <cell r="F5563">
            <v>15.44</v>
          </cell>
          <cell r="G5563">
            <v>13.29</v>
          </cell>
        </row>
        <row r="5564">
          <cell r="A5564" t="str">
            <v>101261</v>
          </cell>
          <cell r="B5564" t="str">
            <v>ESCAVAÇÃO VERTICAL PARA  EDIFICAÇÃO, COM CARGA, DESCARGA E TRANSPORTE DE SOLO DE 1ª CATEGORIA, COM ESCAVADEIRA HIDRÁULICA (CAÇAMBA: 1,2 M³ / 155HP), FROTA DE 6 CAMINHÕES BASCULANTES DE 10 M³, DMT DE 1,5 KM E VELOCIDADE MÉDIA 18 KM/H. AF_05/2020</v>
          </cell>
          <cell r="C5564" t="str">
            <v>M3</v>
          </cell>
          <cell r="D5564">
            <v>18.350000000000001</v>
          </cell>
          <cell r="E5564">
            <v>2.3199999999999998</v>
          </cell>
          <cell r="F5564">
            <v>8.42</v>
          </cell>
          <cell r="G5564">
            <v>7.61</v>
          </cell>
        </row>
        <row r="5565">
          <cell r="A5565" t="str">
            <v>101262</v>
          </cell>
          <cell r="B5565" t="str">
            <v>ESCAVAÇÃO VERTICAL PARA  EDIFICAÇÃO, COM CARGA, DESCARGA E TRANSPORTE DE SOLO DE 1ª CATEGORIA, COM ESCAVADEIRA HIDRÁULICA (CAÇAMBA: 1,2 M³ / 155HP), FROTA DE 6 CAMINHÕES BASCULANTES DE 10 M³, DMT DE 2 KM E VELOCIDADE MÉDIA 19 KM/H. AF_05/2020</v>
          </cell>
          <cell r="C5565" t="str">
            <v>M3</v>
          </cell>
          <cell r="D5565">
            <v>19.37</v>
          </cell>
          <cell r="E5565">
            <v>2.33</v>
          </cell>
          <cell r="F5565">
            <v>9.16</v>
          </cell>
          <cell r="G5565">
            <v>7.88</v>
          </cell>
        </row>
        <row r="5566">
          <cell r="A5566" t="str">
            <v>101263</v>
          </cell>
          <cell r="B5566" t="str">
            <v>ESCAVAÇÃO VERTICAL PARA  EDIFICAÇÃO, COM CARGA, DESCARGA E TRANSPORTE DE SOLO DE 1ª CATEGORIA, COM ESCAVADEIRA HIDRÁULICA (CAÇAMBA: 1,2 M³ / 155HP), FROTA DE 7 CAMINHÕES BASCULANTES DE 10 M³, DMT DE 3 KM E VELOCIDADE MÉDIA 20 KM/H. AF_05/2020</v>
          </cell>
          <cell r="C5566" t="str">
            <v>M3</v>
          </cell>
          <cell r="D5566">
            <v>22.37</v>
          </cell>
          <cell r="E5566">
            <v>2.62</v>
          </cell>
          <cell r="F5566">
            <v>10.74</v>
          </cell>
          <cell r="G5566">
            <v>9.01</v>
          </cell>
        </row>
        <row r="5567">
          <cell r="A5567" t="str">
            <v>101264</v>
          </cell>
          <cell r="B5567" t="str">
            <v>ESCAVAÇÃO VERTICAL PARA  EDIFICAÇÃO, COM CARGA, DESCARGA E TRANSPORTE DE SOLO DE 1ª CATEGORIA, COM ESCAVADEIRA HIDRÁULICA (CAÇAMBA: 1,2 M³ / 155HP), FROTA DE 8 CAMINHÕES BASCULANTES DE 10 M³, DMT DE 4 KM E VELOCIDADE MÉDIA 22 KM/H. AF_05/2020</v>
          </cell>
          <cell r="C5567" t="str">
            <v>M3</v>
          </cell>
          <cell r="D5567">
            <v>24.76</v>
          </cell>
          <cell r="E5567">
            <v>2.91</v>
          </cell>
          <cell r="F5567">
            <v>11.86</v>
          </cell>
          <cell r="G5567">
            <v>9.99</v>
          </cell>
        </row>
        <row r="5568">
          <cell r="A5568" t="str">
            <v>101265</v>
          </cell>
          <cell r="B5568" t="str">
            <v>ESCAVAÇÃO VERTICAL PARA  EDIFICAÇÃO, COM CARGA, DESCARGA E TRANSPORTE DE SOLO DE 1ª CATEGORIA, COM ESCAVADEIRA HIDRÁULICA (CAÇAMBA: 1,2 M³ / 155HP), FROTA DE 10 CAMINHÕES BASCULANTES DE 10 M³, DMT DE 6 KM E VELOCIDADE MÉDIA 22 KM/H. AF_05/2020</v>
          </cell>
          <cell r="C5568" t="str">
            <v>M3</v>
          </cell>
          <cell r="D5568">
            <v>30.82</v>
          </cell>
          <cell r="E5568">
            <v>3.5</v>
          </cell>
          <cell r="F5568">
            <v>15.07</v>
          </cell>
          <cell r="G5568">
            <v>12.25</v>
          </cell>
        </row>
        <row r="5569">
          <cell r="A5569" t="str">
            <v>101266</v>
          </cell>
          <cell r="B5569" t="str">
            <v>ESCAVAÇÃO VERTICAL PARA INFRAESTRUTURA, COM CARGA, DESCARGA E TRANSPORTE DE SOLO DE 1ª CATEGORIA, COM ESCAVADEIRA HIDRÁULICA (CAÇAMBA: 0,8 M³ / 111HP), FROTA DE 3 CAMINHÕES BASCULANTES DE 10 M³, DMT ATÉ 1 KM E VELOCIDADE MÉDIA14 KM/H. AF_05/2020</v>
          </cell>
          <cell r="C5569" t="str">
            <v>M3</v>
          </cell>
          <cell r="D5569">
            <v>11.27</v>
          </cell>
          <cell r="E5569">
            <v>1.54</v>
          </cell>
          <cell r="F5569">
            <v>4.9400000000000004</v>
          </cell>
          <cell r="G5569">
            <v>4.79</v>
          </cell>
        </row>
        <row r="5570">
          <cell r="A5570" t="str">
            <v>101267</v>
          </cell>
          <cell r="B5570" t="str">
            <v>ESCAVAÇÃO VERTICAL PARA INFRAESTRUTURA, COM CARGA, DESCARGA E TRANSPORTE DE SOLO DE 1ª CATEGORIA, COM ESCAVADEIRA HIDRÁULICA (CAÇAMBA: 1,2 M³ / 155HP), FROTA DE 4 CAMINHÕES BASCULANTES DE 10 M³, DMT ATÉ 1 KM E VELOCIDADE MÉDIA14 KM/H. AF_05/2020</v>
          </cell>
          <cell r="C5570" t="str">
            <v>M3</v>
          </cell>
          <cell r="D5570">
            <v>10.79</v>
          </cell>
          <cell r="E5570">
            <v>1.47</v>
          </cell>
          <cell r="F5570">
            <v>4.7</v>
          </cell>
          <cell r="G5570">
            <v>4.62</v>
          </cell>
        </row>
        <row r="5571">
          <cell r="A5571" t="str">
            <v>101268</v>
          </cell>
          <cell r="B5571" t="str">
            <v>ESCAVAÇÃO VERTICAL PARA INFRAESTRUTURA, COM CARGA, DESCARGA E TRANSPORTE DE SOLO DE 1ª CATEGORIA, COM ESCAVADEIRA HIDRÁULICA (CAÇAMBA: 0,8 M³ / 111HP), FROTA DE 5 CAMINHÕES BASCULANTES DE 10 M³, DMT DE 1,5 KM E VELOCIDADE MÉDIA18 KM/H. AF_05/2020</v>
          </cell>
          <cell r="C5571" t="str">
            <v>M3</v>
          </cell>
          <cell r="D5571">
            <v>17.64</v>
          </cell>
          <cell r="E5571">
            <v>2.17</v>
          </cell>
          <cell r="F5571">
            <v>8.3000000000000007</v>
          </cell>
          <cell r="G5571">
            <v>7.17</v>
          </cell>
        </row>
        <row r="5572">
          <cell r="A5572" t="str">
            <v>101269</v>
          </cell>
          <cell r="B5572" t="str">
            <v>ESCAVAÇÃO VERTICAL PARA INFRAESTRUTURA, COM CARGA, DESCARGA E TRANSPORTE DE SOLO DE 1ª CATEGORIA, COM ESCAVADEIRA HIDRÁULICA (CAÇAMBA: 0,8 M³ / 111HP), FROTA DE 6 CAMINHÕES BASCULANTES DE 10 M³, DMT DE 2 KM E VELOCIDADE MÉDIA 19 KM/H. AF_05/2020</v>
          </cell>
          <cell r="C5572" t="str">
            <v>M3</v>
          </cell>
          <cell r="D5572">
            <v>19.61</v>
          </cell>
          <cell r="E5572">
            <v>2.4700000000000002</v>
          </cell>
          <cell r="F5572">
            <v>9.08</v>
          </cell>
          <cell r="G5572">
            <v>8.06</v>
          </cell>
        </row>
        <row r="5573">
          <cell r="A5573" t="str">
            <v>101270</v>
          </cell>
          <cell r="B5573" t="str">
            <v>ESCAVAÇÃO VERTICAL PARA INFRAESTRUTURA, COM CARGA, DESCARGA E TRANSPORTE DE SOLO DE 1ª CATEGORIA, COM ESCAVADEIRA HIDRÁULICA (CAÇAMBA: 0,8 M³ / 111HP), FROTA DE 7 CAMINHÕES BASCULANTES DE 10 M³, DMT DE 3 KM E VELOCIDADE MÉDIA 20 KM/H. AF_05/2020</v>
          </cell>
          <cell r="C5573" t="str">
            <v>M3</v>
          </cell>
          <cell r="D5573">
            <v>22.68</v>
          </cell>
          <cell r="E5573">
            <v>2.8</v>
          </cell>
          <cell r="F5573">
            <v>10.66</v>
          </cell>
          <cell r="G5573">
            <v>9.2200000000000006</v>
          </cell>
        </row>
        <row r="5574">
          <cell r="A5574" t="str">
            <v>101271</v>
          </cell>
          <cell r="B5574" t="str">
            <v>ESCAVAÇÃO VERTICAL PARA INFRAESTRUTURA, COM CARGA, DESCARGA E TRANSPORTE DE SOLO DE 1ª CATEGORIA, COM ESCAVADEIRA HIDRÁULICA (CAÇAMBA: 0,8 M³ / 111HP), FROTA DE 8 CAMINHÕES BASCULANTES DE 10 M³, DMT DE 4 KM E VELOCIDADE MÉDIA 22 KM/H. AF_05/2020</v>
          </cell>
          <cell r="C5574" t="str">
            <v>M3</v>
          </cell>
          <cell r="D5574">
            <v>25.13</v>
          </cell>
          <cell r="E5574">
            <v>3.1</v>
          </cell>
          <cell r="F5574">
            <v>11.83</v>
          </cell>
          <cell r="G5574">
            <v>10.199999999999999</v>
          </cell>
        </row>
        <row r="5575">
          <cell r="A5575" t="str">
            <v>101272</v>
          </cell>
          <cell r="B5575" t="str">
            <v>ESCAVAÇÃO VERTICAL PARA INFRAESTRUTURA, COM CARGA, DESCARGA E TRANSPORTE DE SOLO DE 1ª CATEGORIA, COM ESCAVADEIRA HIDRÁULICA (CAÇAMBA: 0,8 M³ / 111HP), FROTA DE 10 CAMINHÕES BASCULANTES DE 10 M³, DMT DE 6 KM E VELOCIDADE MÉDIA22 KM/H. AF_05/2020</v>
          </cell>
          <cell r="C5575" t="str">
            <v>M3</v>
          </cell>
          <cell r="D5575">
            <v>31.3</v>
          </cell>
          <cell r="E5575">
            <v>3.74</v>
          </cell>
          <cell r="F5575">
            <v>15.02</v>
          </cell>
          <cell r="G5575">
            <v>12.54</v>
          </cell>
        </row>
        <row r="5576">
          <cell r="A5576" t="str">
            <v>101273</v>
          </cell>
          <cell r="B5576" t="str">
            <v>ESCAVAÇÃO VERTICAL PARA INFRAESTRUTURA, COM CARGA, DESCARGA E TRANSPORTE DE SOLO DE 1ª CATEGORIA, COM ESCAVADEIRA HIDRÁULICA (CAÇAMBA: 1,2 M³ / 155HP), FROTA DE 6 CAMINHÕES BASCULANTES DE 10 M³, DMT DE 1,5 KM E VELOCIDADE MÉDIA18 KM/H. AF_05/2020</v>
          </cell>
          <cell r="C5576" t="str">
            <v>M3</v>
          </cell>
          <cell r="D5576">
            <v>16.829999999999998</v>
          </cell>
          <cell r="E5576">
            <v>1.98</v>
          </cell>
          <cell r="F5576">
            <v>8.06</v>
          </cell>
          <cell r="G5576">
            <v>6.79</v>
          </cell>
        </row>
        <row r="5577">
          <cell r="A5577" t="str">
            <v>101274</v>
          </cell>
          <cell r="B5577" t="str">
            <v>ESCAVAÇÃO VERTICAL PARA INFRAESTRUTURA, COM CARGA, DESCARGA E TRANSPORTE DE SOLO DE 1ª CATEGORIA, COM ESCAVADEIRA HIDRÁULICA (CAÇAMBA: 1,2 M³ / 155HP), FROTA DE 7 CAMINHÕES BASCULANTES DE 10 M³, DMT DE 2 KM E VELOCIDADE MÉDIA 19 KM/H. AF_05/2020</v>
          </cell>
          <cell r="C5577" t="str">
            <v>M3</v>
          </cell>
          <cell r="D5577">
            <v>18.579999999999998</v>
          </cell>
          <cell r="E5577">
            <v>2.2200000000000002</v>
          </cell>
          <cell r="F5577">
            <v>8.83</v>
          </cell>
          <cell r="G5577">
            <v>7.53</v>
          </cell>
        </row>
        <row r="5578">
          <cell r="A5578" t="str">
            <v>101275</v>
          </cell>
          <cell r="B5578" t="str">
            <v>ESCAVAÇÃO VERTICAL PARA INFRAESTRUTURA, COM CARGA, DESCARGA E TRANSPORTE DE SOLO DE 1ª CATEGORIA, COM ESCAVADEIRA HIDRÁULICA (CAÇAMBA: 1,2 M³ / 155HP), FROTA DE 8 CAMINHÕES BASCULANTES DE 10 M³, DMT DE 3 KM E VELOCIDADE MÉDIA 20 KM/H. AF_05/2020</v>
          </cell>
          <cell r="C5578" t="str">
            <v>M3</v>
          </cell>
          <cell r="D5578">
            <v>21.49</v>
          </cell>
          <cell r="E5578">
            <v>2.48</v>
          </cell>
          <cell r="F5578">
            <v>10.41</v>
          </cell>
          <cell r="G5578">
            <v>8.6</v>
          </cell>
        </row>
        <row r="5579">
          <cell r="A5579" t="str">
            <v>101276</v>
          </cell>
          <cell r="B5579" t="str">
            <v>ESCAVAÇÃO VERTICAL PARA INFRAESTRUTURA, COM CARGA, DESCARGA E TRANSPORTE DE SOLO DE 1ª CATEGORIA, COM ESCAVADEIRA HIDRÁULICA (CAÇAMBA: 1,2 M³ / 155HP), FROTA DE 9 CAMINHÕES BASCULANTES DE 10 M³, DMT DE 4 KM E VELOCIDADE MÉDIA 22 KM/H. AF_05/2020</v>
          </cell>
          <cell r="C5579" t="str">
            <v>M3</v>
          </cell>
          <cell r="D5579">
            <v>23.73</v>
          </cell>
          <cell r="E5579">
            <v>2.73</v>
          </cell>
          <cell r="F5579">
            <v>11.53</v>
          </cell>
          <cell r="G5579">
            <v>9.4700000000000006</v>
          </cell>
        </row>
        <row r="5580">
          <cell r="A5580" t="str">
            <v>101277</v>
          </cell>
          <cell r="B5580" t="str">
            <v>ESCAVAÇÃO VERTICAL PARA INFRAESTRUTURA, COM CARGA, DESCARGA E TRANSPORTE DE SOLO DE 1ª CATEGORIA, COM ESCAVADEIRA HIDRÁULICA (CAÇAMBA: 1,2 M³ / 155HP), FROTA DE 12 CAMINHÕES BASCULANTES DE 10 M³, DMT DE 6 KM E VELOCIDADE MÉDIA22 KM/H. AF_05/2020</v>
          </cell>
          <cell r="C5580" t="str">
            <v>M3</v>
          </cell>
          <cell r="D5580">
            <v>30.27</v>
          </cell>
          <cell r="E5580">
            <v>3.49</v>
          </cell>
          <cell r="F5580">
            <v>14.75</v>
          </cell>
          <cell r="G5580">
            <v>12.03</v>
          </cell>
        </row>
        <row r="5581">
          <cell r="A5581" t="str">
            <v>102354</v>
          </cell>
          <cell r="B5581" t="str">
            <v>DESMONTE DE MATERIAL DE 3ª CATEGORIA (BLOCOS DE ROCHAS OU MATACOS), COM MARTELETE PNEUMÁTICO MANUAL  EXCLUSIVE CARGA E TRANSPORTE. AF_03/2021</v>
          </cell>
          <cell r="C5581" t="str">
            <v>M3</v>
          </cell>
          <cell r="D5581">
            <v>164.09</v>
          </cell>
          <cell r="E5581">
            <v>60.25</v>
          </cell>
          <cell r="F5581">
            <v>71.510000000000005</v>
          </cell>
          <cell r="G5581">
            <v>32.33</v>
          </cell>
        </row>
        <row r="5582">
          <cell r="A5582" t="str">
            <v>102355</v>
          </cell>
          <cell r="B5582" t="str">
            <v>DESMONTE DE MATERIAL DE 3ª CATEGORIA (BLOCOS DE ROCHAS OU MATACOS), EM VALA, COM MARTELETE PNEUMÁTICO MANUAL   EXCLUSIVE RETIRADA, CARGA E TRANSPORTE. AF_03/2021</v>
          </cell>
          <cell r="C5582" t="str">
            <v>M3</v>
          </cell>
          <cell r="D5582">
            <v>194.71</v>
          </cell>
          <cell r="E5582">
            <v>80.430000000000007</v>
          </cell>
          <cell r="F5582">
            <v>75.150000000000006</v>
          </cell>
          <cell r="G5582">
            <v>39.130000000000003</v>
          </cell>
        </row>
        <row r="5583">
          <cell r="A5583" t="str">
            <v>102360</v>
          </cell>
          <cell r="B5583" t="str">
            <v>RETIRADA DE MATERIAL DE 3ª CATEGORIA (APÓS ESCAVAÇÃO/DESMONTE) EM VALAS, COM ESCAVADEIRA HIDRÁULICA - EXCLUSIVE CARGA E TRANSPORTE. AF_03/2021</v>
          </cell>
          <cell r="C5583" t="str">
            <v>M3</v>
          </cell>
          <cell r="D5583">
            <v>26.3</v>
          </cell>
          <cell r="E5583">
            <v>7.3</v>
          </cell>
          <cell r="F5583">
            <v>2.48</v>
          </cell>
          <cell r="G5583">
            <v>16.52</v>
          </cell>
        </row>
        <row r="5584">
          <cell r="A5584" t="str">
            <v>102361</v>
          </cell>
          <cell r="B5584" t="str">
            <v>RETIRADA DE MATERIAL DE 3ª CATEGORIA (APÓS ESCAVAÇÃO/DESMONTE) EM VALAS, COM RETROESCAVADEIRA - EXCLUSIVE CARGA E TRANSPORTE. AF_03/2021</v>
          </cell>
          <cell r="C5584" t="str">
            <v>M3</v>
          </cell>
          <cell r="D5584">
            <v>38.340000000000003</v>
          </cell>
          <cell r="E5584">
            <v>15.56</v>
          </cell>
          <cell r="F5584">
            <v>4.68</v>
          </cell>
          <cell r="G5584">
            <v>18.100000000000001</v>
          </cell>
        </row>
        <row r="5585">
          <cell r="A5585" t="str">
            <v>90082</v>
          </cell>
          <cell r="B5585" t="str">
            <v>ESCAVAÇÃO MECANIZADA DE VALA COM PROF. ATÉ 1,5 M (MÉDIA MONTANTE E JUSANTE/UMA COMPOSIÇÃO POR TRECHO), ESCAVADEIRA (0,8 M3), LARG. DE 1,5 M A 2,5 M, EM SOLO DE 1A CATEGORIA, EM LOCAIS COM ALTO NÍVEL DE INTERFERÊNCIA. AF_02/2021</v>
          </cell>
          <cell r="C5585" t="str">
            <v>M3</v>
          </cell>
          <cell r="D5585">
            <v>12.06</v>
          </cell>
          <cell r="E5585">
            <v>3.11</v>
          </cell>
          <cell r="F5585">
            <v>2.56</v>
          </cell>
          <cell r="G5585">
            <v>6.39</v>
          </cell>
        </row>
        <row r="5586">
          <cell r="A5586" t="str">
            <v>90084</v>
          </cell>
          <cell r="B5586" t="str">
            <v>ESCAVAÇÃO MECANIZADA DE VALA COM PROF. MAIOR QUE 1,5 M ATÉ 3,0 M (MÉDIA MONTANTE E JUSANTE/UMA COMPOSIÇÃO POR TRECHO), ESCAVADEIRA (0,8 M3), LARGURA ATÉ 1,5 M, EM SOLO DE 1A CATEGORIA, EM LOCAIS COM ALTO NÍVEL DE INTERFERÊNCIA. AF_02/2021</v>
          </cell>
          <cell r="C5586" t="str">
            <v>M3</v>
          </cell>
          <cell r="D5586">
            <v>11.68</v>
          </cell>
          <cell r="E5586">
            <v>3.02</v>
          </cell>
          <cell r="F5586">
            <v>2.4900000000000002</v>
          </cell>
          <cell r="G5586">
            <v>6.17</v>
          </cell>
        </row>
        <row r="5587">
          <cell r="A5587" t="str">
            <v>90086</v>
          </cell>
          <cell r="B5587" t="str">
            <v>ESCAVAÇÃO MECANIZADA DE VALA COM PROF. MAIOR QUE 3,0 M ATÉ 4,5 M(MÉDIA MONTANTE E JUSANTE/UMA COMPOSIÇÃO POR TRECHO), ESCAVADEIRA (0,8 M3), LARG. MENOR QUE 1,5 M, EM SOLO DE 1A CATEGORIA, EM LOCAIS COM ALTO NÍVEL DE INTERFERÊNCIA. AF_02/2021</v>
          </cell>
          <cell r="C5587" t="str">
            <v>M3</v>
          </cell>
          <cell r="D5587">
            <v>11.04</v>
          </cell>
          <cell r="E5587">
            <v>2.85</v>
          </cell>
          <cell r="F5587">
            <v>2.36</v>
          </cell>
          <cell r="G5587">
            <v>5.83</v>
          </cell>
        </row>
        <row r="5588">
          <cell r="A5588" t="str">
            <v>90087</v>
          </cell>
          <cell r="B5588" t="str">
            <v>ESCAVAÇÃO MECANIZADA DE VALA COM PROF. DE 3,0 M ATÉ 4,5 M(MÉDIA MONTANTE E JUSANTE/UMA COMPOSIÇÃO POR TRECHO), ESCAVADEIRA (1,2 M3), LARG. DE 1,5 M A 2,5 M, EM SOLO DE 1A CATEGORIA, EM LOCAIS COM ALTO NÍVEL DE INTERFERÊNCIA. AF_02/2021</v>
          </cell>
          <cell r="C5588" t="str">
            <v>M3</v>
          </cell>
          <cell r="D5588">
            <v>10.02</v>
          </cell>
          <cell r="E5588">
            <v>2.2799999999999998</v>
          </cell>
          <cell r="F5588">
            <v>2.48</v>
          </cell>
          <cell r="G5588">
            <v>5.26</v>
          </cell>
        </row>
        <row r="5589">
          <cell r="A5589" t="str">
            <v>90090</v>
          </cell>
          <cell r="B5589" t="str">
            <v>ESCAVAÇÃO MECANIZADA DE VALA COM PROF. MAIOR QUE 4,5 M ATÉ 6,0 M(MÉDIA MONTANTE E JUSANTE/UMA COMPOSIÇÃO POR TRECHO), ESCAVADEIRA (1,2 M3), LARG. DE 1,5 M A 2,5 M, EM SOLO DE 1A CATEGORIA, EM LOCAIS COM ALTO NÍVEL DE INTERFERÊNCIA. AF_02/2021</v>
          </cell>
          <cell r="C5589" t="str">
            <v>M3</v>
          </cell>
          <cell r="D5589">
            <v>9.81</v>
          </cell>
          <cell r="E5589">
            <v>2.23</v>
          </cell>
          <cell r="F5589">
            <v>2.4300000000000002</v>
          </cell>
          <cell r="G5589">
            <v>5.15</v>
          </cell>
        </row>
        <row r="5590">
          <cell r="A5590" t="str">
            <v>90091</v>
          </cell>
          <cell r="B5590" t="str">
            <v>ESCAVAÇÃO MECANIZADA DE VALA COM PROF. ATÉ 1,5 M (MÉDIA MONTANTE E JUSANTE/UMA COMPOSIÇÃO POR TRECHO), ESCAVADEIRA (0,8 M3), LARG. DE 1,5 M A 2,5 M, EM SOLO DE 1A CATEGORIA, LOCAIS COM BAIXO NÍVEL DE INTERFERÊNCIA. AF_02/2021</v>
          </cell>
          <cell r="C5590" t="str">
            <v>M3</v>
          </cell>
          <cell r="D5590">
            <v>6.52</v>
          </cell>
          <cell r="E5590">
            <v>1.69</v>
          </cell>
          <cell r="F5590">
            <v>1.36</v>
          </cell>
          <cell r="G5590">
            <v>3.47</v>
          </cell>
        </row>
        <row r="5591">
          <cell r="A5591" t="str">
            <v>90092</v>
          </cell>
          <cell r="B5591" t="str">
            <v>ESCAVAÇÃO MECANIZADA DE VALA COM PROF. MAIOR QUE 1,5 M E ATÉ 3,0 M(MÉDIA MONTANTE E JUSANTE/UMA COMPOSIÇÃO POR TRECHO), ESCAVADEIRA (0,8 M3), LARG. MENOR QUE 1,5 M, EM SOLO DE 1A CATEGORIA, LOCAIS COM BAIXO NÍVEL DE INTERFERÊNCIA. AF_02/2021</v>
          </cell>
          <cell r="C5591" t="str">
            <v>M3</v>
          </cell>
          <cell r="D5591">
            <v>6.44</v>
          </cell>
          <cell r="E5591">
            <v>1.66</v>
          </cell>
          <cell r="F5591">
            <v>1.36</v>
          </cell>
          <cell r="G5591">
            <v>3.42</v>
          </cell>
        </row>
        <row r="5592">
          <cell r="A5592" t="str">
            <v>90094</v>
          </cell>
          <cell r="B5592" t="str">
            <v>ESCAVAÇÃO MECANIZADA DE VALA COM PROF. MAIOR QUE 3,0 M ATÉ 4,5 M (MÉDIA MONTANTE E JUSANTE/UMA COMPOSIÇÃO POR TRECHO), ESCAVADEIRA (0,8 M3), LARG. MENOR QUE 1,5 M, EM SOLO DE 1A CATEGORIA, LOCAIS COM BAIXO NÍVEL DE INTERFERÊNCIA. AF_02/2021</v>
          </cell>
          <cell r="C5592" t="str">
            <v>M3</v>
          </cell>
          <cell r="D5592">
            <v>6.1</v>
          </cell>
          <cell r="E5592">
            <v>1.57</v>
          </cell>
          <cell r="F5592">
            <v>1.28</v>
          </cell>
          <cell r="G5592">
            <v>3.25</v>
          </cell>
        </row>
        <row r="5593">
          <cell r="A5593" t="str">
            <v>90095</v>
          </cell>
          <cell r="B5593" t="str">
            <v>ESCAVAÇÃO MECANIZADA DE VALA COM PROF. MAIOR QUE 3,0 M ATÉ 4,5 M (MÉDIA MONTANTE E JUSANTE/UMA COMPOSIÇÃO POR TRECHO), ESCAVADEIRA (1,2 M3), LARG. DE 1,5 M A 2,5 M, EM SOLO DE 1A CATEGORIA, LOCAIS COM BAIXO NÍVEL DE INTERFERÊNCIA. AF_02/2021</v>
          </cell>
          <cell r="C5593" t="str">
            <v>M3</v>
          </cell>
          <cell r="D5593">
            <v>5.52</v>
          </cell>
          <cell r="E5593">
            <v>1.25</v>
          </cell>
          <cell r="F5593">
            <v>1.35</v>
          </cell>
          <cell r="G5593">
            <v>2.92</v>
          </cell>
        </row>
        <row r="5594">
          <cell r="A5594" t="str">
            <v>90098</v>
          </cell>
          <cell r="B5594" t="str">
            <v>ESCAVAÇÃO MECANIZADA DE VALA COM PROF. MAIOR QUE 4,5 M ATÉ 6,0 M (MÉDIA MONTANTE E JUSANTE/UMA COMPOSIÇÃO POR TRECHO), ESCAVADEIRA (1,2 M3), LARG. DE 1,5 M A 2,5 M, EM SOLO DE 1A CATEGORIA, LOCAIS COM BAIXO NÍVEL DE INTERFERÊNCIA. AF_02/2021</v>
          </cell>
          <cell r="C5594" t="str">
            <v>M3</v>
          </cell>
          <cell r="D5594">
            <v>5.42</v>
          </cell>
          <cell r="E5594">
            <v>1.22</v>
          </cell>
          <cell r="F5594">
            <v>1.33</v>
          </cell>
          <cell r="G5594">
            <v>2.87</v>
          </cell>
        </row>
        <row r="5595">
          <cell r="A5595" t="str">
            <v>90099</v>
          </cell>
          <cell r="B5595" t="str">
            <v>ESCAVAÇÃO MECANIZADA DE VALA COM PROF. ATÉ 1,5 M (MÉDIA MONTANTE E JUSANTE/UMA COMPOSIÇÃO POR TRECHO), RETROESCAV. (0,26 M3), LARG. MENOR QUE 0,8 M, EM SOLO DE 1A CATEGORIA, EM LOCAIS COM ALTO NÍVEL DE INTERFERÊNCIA. AF_02/2021</v>
          </cell>
          <cell r="C5595" t="str">
            <v>M3</v>
          </cell>
          <cell r="D5595">
            <v>16.3</v>
          </cell>
          <cell r="E5595">
            <v>6.02</v>
          </cell>
          <cell r="F5595">
            <v>4.08</v>
          </cell>
          <cell r="G5595">
            <v>6.2</v>
          </cell>
        </row>
        <row r="5596">
          <cell r="A5596" t="str">
            <v>90100</v>
          </cell>
          <cell r="B5596" t="str">
            <v>ESCAVAÇÃO MECANIZADA DE VALA COM PROF. ATÉ 1,5 M (MÉDIA MONTANTE E JUSANTE/UMA COMPOSIÇÃO POR TRECHO), RETROESCAV. (0,26 M3), LARG. DE 0,8 M A 1,5 M, EM SOLO DE 1A CATEGORIA, EM LOCAIS COM ALTO NÍVEL DE INTERFERÊNCIA. AF_02/2021</v>
          </cell>
          <cell r="C5596" t="str">
            <v>M3</v>
          </cell>
          <cell r="D5596">
            <v>13.83</v>
          </cell>
          <cell r="E5596">
            <v>5.1100000000000003</v>
          </cell>
          <cell r="F5596">
            <v>3.45</v>
          </cell>
          <cell r="G5596">
            <v>5.27</v>
          </cell>
        </row>
        <row r="5597">
          <cell r="A5597" t="str">
            <v>90101</v>
          </cell>
          <cell r="B5597" t="str">
            <v>ESCAVAÇÃO MECANIZADA DE VALA COM PROF. MAIOR QUE 1,5 M ATÉ 3,0 M (MÉDIA MONTANTE E JUSANTE/UMA COMPOSIÇÃO POR TRECHO), RETROESCAV. (0,26 M3), LARG. MENOR QUE 0,8 M, EM SOLO DE 1A CATEGORIA, EM LOCAIS COM ALTO NÍVEL DE INTERFERÊNCIA. AF_02/2021</v>
          </cell>
          <cell r="C5597" t="str">
            <v>M3</v>
          </cell>
          <cell r="D5597">
            <v>13.66</v>
          </cell>
          <cell r="E5597">
            <v>5.04</v>
          </cell>
          <cell r="F5597">
            <v>3.41</v>
          </cell>
          <cell r="G5597">
            <v>5.21</v>
          </cell>
        </row>
        <row r="5598">
          <cell r="A5598" t="str">
            <v>90102</v>
          </cell>
          <cell r="B5598" t="str">
            <v>ESCAVAÇÃO MECANIZADA DE VALA COM PROF. MAIOR QUE 1,5 M ATÉ 3,0 M (MÉDIA MONTANTE E JUSANTE/UMA COMPOSIÇÃO POR TRECHO), RETROESCAV. (0,26 M3), LARGURA DE 0,8 M A 1,5 M, EM SOLO DE 1A CATEGORIA, EM LOCAIS COM ALTO NÍVEL DE INTERFERÊNCIA. AF_02/2021</v>
          </cell>
          <cell r="C5598" t="str">
            <v>M3</v>
          </cell>
          <cell r="D5598">
            <v>12.44</v>
          </cell>
          <cell r="E5598">
            <v>4.59</v>
          </cell>
          <cell r="F5598">
            <v>3.09</v>
          </cell>
          <cell r="G5598">
            <v>4.76</v>
          </cell>
        </row>
        <row r="5599">
          <cell r="A5599" t="str">
            <v>90105</v>
          </cell>
          <cell r="B5599" t="str">
            <v>ESCAVAÇÃO MECANIZADA DE VALA COM PROFUNDIDADE ATÉ 1,5 M (MÉDIA MONTANTE E JUSANTE/UMA COMPOSIÇÃO POR TRECHO), RETROESCAV. (0,26 M3), LARGURA MENOR QUE 0,8 M, EM SOLO DE 1A CATEGORIA, LOCAIS COM BAIXO NÍVEL DE INTERFERÊNCIA. AF_02/2021</v>
          </cell>
          <cell r="C5599" t="str">
            <v>M3</v>
          </cell>
          <cell r="D5599">
            <v>8.98</v>
          </cell>
          <cell r="E5599">
            <v>3.32</v>
          </cell>
          <cell r="F5599">
            <v>2.23</v>
          </cell>
          <cell r="G5599">
            <v>3.43</v>
          </cell>
        </row>
        <row r="5600">
          <cell r="A5600" t="str">
            <v>90106</v>
          </cell>
          <cell r="B5600" t="str">
            <v>ESCAVAÇÃO MECANIZADA DE VALA COM PROFUNDIDADE ATÉ 1,5 M (MÉDIA MONTANTE E JUSANTE/UMA COMPOSIÇÃO POR TRECHO), RETROESCAV. (0,26 M3), LARGURA DE 0,8 M A 1,5 M, EM SOLO DE 1A CATEGORIA, LOCAIS COM BAIXO NÍVEL DE INTERFERÊNCIA. AF_02/2021</v>
          </cell>
          <cell r="C5600" t="str">
            <v>M3</v>
          </cell>
          <cell r="D5600">
            <v>7.64</v>
          </cell>
          <cell r="E5600">
            <v>2.83</v>
          </cell>
          <cell r="F5600">
            <v>1.87</v>
          </cell>
          <cell r="G5600">
            <v>2.94</v>
          </cell>
        </row>
        <row r="5601">
          <cell r="A5601" t="str">
            <v>90107</v>
          </cell>
          <cell r="B5601" t="str">
            <v>ESCAVAÇÃO MECANIZADA DE VALA COM PROFUNDIDADE MAIOR QUE 1,5 M ATÉ 3,0 M (MÉDIA MONTANTE E JUSANTE/UMA COMPOSIÇÃO POR TRECHO), RETROESCAV. (0,26 M3), LARGURA MENOR QUE 0,8 M, EM SOLO DE 1A CATEGORIA, LOCAIS COM BAIXO NÍVEL DE INTERFERÊNCIA. AF_02/2021</v>
          </cell>
          <cell r="C5601" t="str">
            <v>M3</v>
          </cell>
          <cell r="D5601">
            <v>7.54</v>
          </cell>
          <cell r="E5601">
            <v>2.79</v>
          </cell>
          <cell r="F5601">
            <v>1.85</v>
          </cell>
          <cell r="G5601">
            <v>2.9</v>
          </cell>
        </row>
        <row r="5602">
          <cell r="A5602" t="str">
            <v>90108</v>
          </cell>
          <cell r="B5602" t="str">
            <v>ESCAVAÇÃO MECANIZADA DE VALA COM PROFUNDIDADE MAIOR QUE 1,5 M ATÉ 3,0 M (MÉDIA MONTANTE E JUSANTE/UMA COMPOSIÇÃO POR TRECHO), RETROESCAV (0,26 M3), LARGURA DE 0,8 M A 1,5 M, EM SOLO DE 1A CATEGORIA, LOCAIS COM BAIXO NÍVEL DE INTERFERÊNCIA. AF_02/2021</v>
          </cell>
          <cell r="C5602" t="str">
            <v>M3</v>
          </cell>
          <cell r="D5602">
            <v>6.86</v>
          </cell>
          <cell r="E5602">
            <v>2.54</v>
          </cell>
          <cell r="F5602">
            <v>1.69</v>
          </cell>
          <cell r="G5602">
            <v>2.63</v>
          </cell>
        </row>
        <row r="5603">
          <cell r="A5603" t="str">
            <v>93358</v>
          </cell>
          <cell r="B5603" t="str">
            <v>ESCAVAÇÃO MANUAL DE VALA COM PROFUNDIDADE MENOR OU IGUAL A 1,30 M. AF_02/2021</v>
          </cell>
          <cell r="C5603" t="str">
            <v>M3</v>
          </cell>
          <cell r="D5603">
            <v>84.26</v>
          </cell>
          <cell r="E5603">
            <v>63.12</v>
          </cell>
          <cell r="F5603">
            <v>21.14</v>
          </cell>
          <cell r="G5603">
            <v>0</v>
          </cell>
        </row>
        <row r="5604">
          <cell r="A5604" t="str">
            <v>102276</v>
          </cell>
          <cell r="B5604" t="str">
            <v>ESCAVAÇÃO MECANIZADA DE VALA COM PROF. ATÉ 1,5 M (MÉDIA MONTANTE E JUSANTE/UMA COMPOSIÇÃO POR TRECHO), ESCAVADEIRA (0,8 M3), LARG. MENOR QUE 1,5 M, EM SOLO DE 1A CATEGORIA, EM LOCAIS COM ALTO NÍVEL DE INTERFERÊNCIA. AF_02/2021</v>
          </cell>
          <cell r="C5604" t="str">
            <v>M3</v>
          </cell>
          <cell r="D5604">
            <v>13.57</v>
          </cell>
          <cell r="E5604">
            <v>3.5</v>
          </cell>
          <cell r="F5604">
            <v>2.91</v>
          </cell>
          <cell r="G5604">
            <v>7.16</v>
          </cell>
        </row>
        <row r="5605">
          <cell r="A5605" t="str">
            <v>102277</v>
          </cell>
          <cell r="B5605" t="str">
            <v>ESCAVAÇÃO MECANIZADA DE VALA COM PROF. MAIOR QUE  4,5 M ATÉ 6,0 M (MÉDIA MONTANTE E JUSANTE/UMA COMPOSIÇÃO POR TRECHO), ESCAVADEIRA (0,8 M3), LARG. MENOR QUE 1,5 M, EM SOLO DE 1A CATEGORIA, EM LOCAIS COM ALTO NÍVEL DE INTERFERÊNCIA. AF_02/2021</v>
          </cell>
          <cell r="C5605" t="str">
            <v>M3</v>
          </cell>
          <cell r="D5605">
            <v>10.72</v>
          </cell>
          <cell r="E5605">
            <v>2.77</v>
          </cell>
          <cell r="F5605">
            <v>2.2799999999999998</v>
          </cell>
          <cell r="G5605">
            <v>5.67</v>
          </cell>
        </row>
        <row r="5606">
          <cell r="A5606" t="str">
            <v>102278</v>
          </cell>
          <cell r="B5606" t="str">
            <v>ESCAVAÇÃO MECANIZADA DE VALA COM PROF. MAIOR QUE 1,50 M ATÉ 3,0 M (MÉDIA MONTANTE E JUSANTE/UMA COMPOSIÇÃO POR TRECHO), ESCAVADEIRA (1,2 M3), LARG. DE 1,5 M A 2,5 M, EM SOLO DE 1A CATEGORIA, EM LOCAIS COM ALTO NÍVEL DE INTERFERÊNCIA. AF_02/2021</v>
          </cell>
          <cell r="C5606" t="str">
            <v>M3</v>
          </cell>
          <cell r="D5606">
            <v>10.45</v>
          </cell>
          <cell r="E5606">
            <v>2.37</v>
          </cell>
          <cell r="F5606">
            <v>2.59</v>
          </cell>
          <cell r="G5606">
            <v>5.49</v>
          </cell>
        </row>
        <row r="5607">
          <cell r="A5607" t="str">
            <v>102279</v>
          </cell>
          <cell r="B5607" t="str">
            <v>ESCAVAÇÃO MECANIZADA DE VALA COM PROF. ATÉ 1,5 M (MÉDIA MONTANTE E JUSANTE/UMA COMPOSIÇÃO POR TRECHO), ESCAVADEIRA (0,8 M3),LARG. MENOR QUE 1,5 M, EM SOLO DE 1A CATEGORIA, LOCAIS COM BAIXO NÍVEL DE INTERFERÊNCIA. AF_02/2021</v>
          </cell>
          <cell r="C5607" t="str">
            <v>M3</v>
          </cell>
          <cell r="D5607">
            <v>7.48</v>
          </cell>
          <cell r="E5607">
            <v>1.92</v>
          </cell>
          <cell r="F5607">
            <v>1.59</v>
          </cell>
          <cell r="G5607">
            <v>3.97</v>
          </cell>
        </row>
        <row r="5608">
          <cell r="A5608" t="str">
            <v>102280</v>
          </cell>
          <cell r="B5608" t="str">
            <v>ESCAVAÇÃO MECANIZADA DE VALA COM PROF. MAIOR QUE 4,5 M ATÉ 6,0 M (MÉDIA MONTANTE E JUSANTE/UMA COMPOSIÇÃO POR TRECHO),COM ESCAVADEIRA (0,8 M3), LARG. MENOR QUE 1,5 M, EM SOLO DE 1A CATEGORIA, LOCAIS COM BAIXO NÍVEL DE INTERFERÊNCIA. AF_02/2021</v>
          </cell>
          <cell r="C5608" t="str">
            <v>M3</v>
          </cell>
          <cell r="D5608">
            <v>5.92</v>
          </cell>
          <cell r="E5608">
            <v>1.53</v>
          </cell>
          <cell r="F5608">
            <v>1.24</v>
          </cell>
          <cell r="G5608">
            <v>3.15</v>
          </cell>
        </row>
        <row r="5609">
          <cell r="A5609" t="str">
            <v>102281</v>
          </cell>
          <cell r="B5609" t="str">
            <v>ESCAVAÇÃO MECANIZADA DE VALA COM PROF. MAIOR QUE 1,5 M ATÉ 3,0 M (MÉDIA MONTANTE E JUSANTE/UMA COMPOSIÇÃO POR TRECHO),COM ESCAVADEIRA (1,2 M3),LARG. DE 1,5 M A 2,5 M, EM SOLO DE 1A CATEGORIA, LOCAIS COM BAIXO NÍVEL DE INTERFERÊNCIA. AF_02/2021</v>
          </cell>
          <cell r="C5609" t="str">
            <v>M3</v>
          </cell>
          <cell r="D5609">
            <v>5.75</v>
          </cell>
          <cell r="E5609">
            <v>1.31</v>
          </cell>
          <cell r="F5609">
            <v>1.39</v>
          </cell>
          <cell r="G5609">
            <v>3.05</v>
          </cell>
        </row>
        <row r="5610">
          <cell r="A5610" t="str">
            <v>102282</v>
          </cell>
          <cell r="B5610" t="str">
            <v>ESCAVAÇÃO MECANIZADA DE VALA COM PROF. ATÉ 1,5 M (MÉDIA MONTANTE E JUSANTE/UMA COMPOSIÇÃO POR TRECHO), ESCAVADEIRA (0,8 M3),LARG. MENOR QUE 1,5 M, EM SOLO DE MOLE, EM LOCAIS COM ALTO NÍVEL DE INTERFERÊNCIA. AF_02/2021</v>
          </cell>
          <cell r="C5610" t="str">
            <v>M3</v>
          </cell>
          <cell r="D5610">
            <v>15.07</v>
          </cell>
          <cell r="E5610">
            <v>3.88</v>
          </cell>
          <cell r="F5610">
            <v>3.23</v>
          </cell>
          <cell r="G5610">
            <v>7.96</v>
          </cell>
        </row>
        <row r="5611">
          <cell r="A5611" t="str">
            <v>102283</v>
          </cell>
          <cell r="B5611" t="str">
            <v>ESCAVAÇÃO MECANIZADA DE VALA COM PROF. ATÉ 1,5 M (MÉDIA MONTANTE E JUSANTE/UMA COMPOSIÇÃO POR TRECHO), ESCAVADEIRA (0,8 M3), LARG. DE 1,5 M A 2,5 M, EM SOLO MOLE, EM LOCAIS COM ALTO NÍVEL DE INTERFERÊNCIA. AF_02/2021</v>
          </cell>
          <cell r="C5611" t="str">
            <v>M3</v>
          </cell>
          <cell r="D5611">
            <v>13.38</v>
          </cell>
          <cell r="E5611">
            <v>3.44</v>
          </cell>
          <cell r="F5611">
            <v>2.87</v>
          </cell>
          <cell r="G5611">
            <v>7.07</v>
          </cell>
        </row>
        <row r="5612">
          <cell r="A5612" t="str">
            <v>102284</v>
          </cell>
          <cell r="B5612" t="str">
            <v>ESCAVAÇÃO MECANIZADA DE VALA COM PROF. MAIOR QUE 1,5 M ATÉ 3,0 M (MÉDIA MONTANTE E JUSANTE/UMA COMPOSIÇÃO POR TRECHO), ESCAVADEIRA (0,8 M3), LARGURA ATÉ 1,5 M, EM SOLO MOLE, EM LOCAIS COM ALTO NÍVEL DE INTERFERÊNCIA. AF_02/2021</v>
          </cell>
          <cell r="C5612" t="str">
            <v>M3</v>
          </cell>
          <cell r="D5612">
            <v>12.96</v>
          </cell>
          <cell r="E5612">
            <v>3.34</v>
          </cell>
          <cell r="F5612">
            <v>2.78</v>
          </cell>
          <cell r="G5612">
            <v>6.84</v>
          </cell>
        </row>
        <row r="5613">
          <cell r="A5613" t="str">
            <v>102285</v>
          </cell>
          <cell r="B5613" t="str">
            <v>ESCAVAÇÃO MECANIZADA DE VALA COM PROF. MAIOR QUE 3,0 M ATÉ 4,5 M (MÉDIA MONTANTE E JUSANTE/UMA COMPOSIÇÃO POR TRECHO), ESCAVADEIRA (0,8 M3), LARG. MENOR QUE 1,5 M, EM SOLO  MOLE, EM LOCAIS COM ALTO NÍVEL DE INTERFERÊNCIA. AF_02/2021</v>
          </cell>
          <cell r="C5613" t="str">
            <v>M3</v>
          </cell>
          <cell r="D5613">
            <v>12.25</v>
          </cell>
          <cell r="E5613">
            <v>3.15</v>
          </cell>
          <cell r="F5613">
            <v>2.62</v>
          </cell>
          <cell r="G5613">
            <v>6.48</v>
          </cell>
        </row>
        <row r="5614">
          <cell r="A5614" t="str">
            <v>102286</v>
          </cell>
          <cell r="B5614" t="str">
            <v>ESCAVAÇÃO MECANIZADA DE VALA COM PROF. MAIOR QUE 4,5 M ATÉ 6,0 M (MÉDIA MONTANTE E JUSANTE/UMA COMPOSIÇÃO POR TRECHO), ESCAVADEIRA (0,8 M3),LARG. MENOR QUE 1,5 M, EM SOLO DE MOLE, EM LOCAIS COM ALTO NÍVEL DE INTERFERÊNCIA. AF_02/2021</v>
          </cell>
          <cell r="C5614" t="str">
            <v>M3</v>
          </cell>
          <cell r="D5614">
            <v>11.92</v>
          </cell>
          <cell r="E5614">
            <v>3.08</v>
          </cell>
          <cell r="F5614">
            <v>2.54</v>
          </cell>
          <cell r="G5614">
            <v>6.3</v>
          </cell>
        </row>
        <row r="5615">
          <cell r="A5615" t="str">
            <v>102287</v>
          </cell>
          <cell r="B5615" t="str">
            <v>ESCAVAÇÃO MECANIZADA DE VALA COM PROF. MAIOR QUE 1,5 M ATÉ 3,0 M (MÉDIA MONTANTE E JUSANTE/UMA COMPOSIÇÃO POR TRECHO),COM ESCAVADEIRA (1,2 M3),LARG. DE 1,5 M A 2,5 M, EM SOLO MOLE, EM LOCAIS COM ALTO NÍVEL DE INTERFERÊNCIA. AF_02/2021</v>
          </cell>
          <cell r="C5615" t="str">
            <v>M3</v>
          </cell>
          <cell r="D5615">
            <v>11.62</v>
          </cell>
          <cell r="E5615">
            <v>2.64</v>
          </cell>
          <cell r="F5615">
            <v>2.89</v>
          </cell>
          <cell r="G5615">
            <v>6.09</v>
          </cell>
        </row>
        <row r="5616">
          <cell r="A5616" t="str">
            <v>102288</v>
          </cell>
          <cell r="B5616" t="str">
            <v>ESCAVAÇÃO MECANIZADA DE VALA COM PROF. DE 3,0 M ATÉ 4,5 M (MÉDIA MONTANTE E JUSANTE/UMA COMPOSIÇÃO POR TRECHO), ESCAVADEIRA (1,2 M3), LARG. DE 1,5 M A 2,5 M, EM SOLO MOLE, EM LOCAIS COM ALTO NÍVEL DE INTERFERÊNCIA. AF_02/2021</v>
          </cell>
          <cell r="C5616" t="str">
            <v>M3</v>
          </cell>
          <cell r="D5616">
            <v>11.16</v>
          </cell>
          <cell r="E5616">
            <v>2.5499999999999998</v>
          </cell>
          <cell r="F5616">
            <v>2.77</v>
          </cell>
          <cell r="G5616">
            <v>5.84</v>
          </cell>
        </row>
        <row r="5617">
          <cell r="A5617" t="str">
            <v>102289</v>
          </cell>
          <cell r="B5617" t="str">
            <v>ESCAVAÇÃO MECANIZADA DE VALA COM PROF. MAIOR QUE 4,5 M ATÉ 6,0 M (MÉDIA MONTANTE E JUSANTE/UMA COMPOSIÇÃO POR TRECHO), ESCAVADEIRA (1,2 M3), LARG. DE 1,5 M A 2,5 M, EM SOLO MOLE, EM LOCAIS COM ALTO NÍVEL DE INTERFERÊNCIA. AF_02/2021</v>
          </cell>
          <cell r="C5617" t="str">
            <v>M3</v>
          </cell>
          <cell r="D5617">
            <v>10.91</v>
          </cell>
          <cell r="E5617">
            <v>2.4900000000000002</v>
          </cell>
          <cell r="F5617">
            <v>2.7</v>
          </cell>
          <cell r="G5617">
            <v>5.72</v>
          </cell>
        </row>
        <row r="5618">
          <cell r="A5618" t="str">
            <v>102290</v>
          </cell>
          <cell r="B5618" t="str">
            <v>ESCAVAÇÃO MECANIZADA DE VALA COM PROF. ATÉ 1,5 M (MÉDIA MONTANTE E JUSANTE/UMA COMPOSIÇÃO POR TRECHO), ESCAVADEIRA (0,8 M3),LARG. MENOR QUE 1,5 M, EM SOLO MOLE, LOCAIS COM BAIXO NÍVEL DE INTERFERÊNCIA. AF_02/2021</v>
          </cell>
          <cell r="C5618" t="str">
            <v>M3</v>
          </cell>
          <cell r="D5618">
            <v>8.31</v>
          </cell>
          <cell r="E5618">
            <v>2.14</v>
          </cell>
          <cell r="F5618">
            <v>1.75</v>
          </cell>
          <cell r="G5618">
            <v>4.42</v>
          </cell>
        </row>
        <row r="5619">
          <cell r="A5619" t="str">
            <v>102291</v>
          </cell>
          <cell r="B5619" t="str">
            <v>ESCAVAÇÃO MECANIZADA DE VALA COM PROF. ATÉ 1,5 M (MÉDIA MONTANTE E JUSANTE/UMA COMPOSIÇÃO POR TRECHO), ESCAVADEIRA (0,8 M3), LARG. DE 1,5 M A 2,5 M, EM SOLO MOLE, LOCAIS COM BAIXO NÍVEL DE INTERFERÊNCIA. AF_02/2021</v>
          </cell>
          <cell r="C5619" t="str">
            <v>M3</v>
          </cell>
          <cell r="D5619">
            <v>7.39</v>
          </cell>
          <cell r="E5619">
            <v>1.9</v>
          </cell>
          <cell r="F5619">
            <v>1.57</v>
          </cell>
          <cell r="G5619">
            <v>3.92</v>
          </cell>
        </row>
        <row r="5620">
          <cell r="A5620" t="str">
            <v>102292</v>
          </cell>
          <cell r="B5620" t="str">
            <v>ESCAVAÇÃO MECANIZADA DE VALA COM PROF. MAIOR QUE 1,5 M E ATÉ 3,0 M (MÉDIA MONTANTE E JUSANTE/UMA COMPOSIÇÃO POR TRECHO), ESCAVADEIRA (0,8 M3), LARG. MENOR QUE 1,5 M, EM SOLO MOLE, LOCAIS COM BAIXO NÍVEL DE INTERFERÊNCIA. AF_02/2021</v>
          </cell>
          <cell r="C5620" t="str">
            <v>M3</v>
          </cell>
          <cell r="D5620">
            <v>7.15</v>
          </cell>
          <cell r="E5620">
            <v>1.84</v>
          </cell>
          <cell r="F5620">
            <v>1.51</v>
          </cell>
          <cell r="G5620">
            <v>3.8</v>
          </cell>
        </row>
        <row r="5621">
          <cell r="A5621" t="str">
            <v>102293</v>
          </cell>
          <cell r="B5621" t="str">
            <v>ESCAVAÇÃO MECANIZADA DE VALA COM PROF.MAIOR QUE 3,0 M ATÉ 4,5 M (MÉDIA MONTANTE E JUSANTE/UMA COMPOSIÇÃO POR TRECHO), ESCAVADEIRA (0,8 M3), LARG. MENOR QUE 1,5 M, EM SOLO MOLE, LOCAIS COM BAIXO NÍVEL DE INTERFERÊNCIA. AF_02/2021</v>
          </cell>
          <cell r="C5621" t="str">
            <v>M3</v>
          </cell>
          <cell r="D5621">
            <v>6.77</v>
          </cell>
          <cell r="E5621">
            <v>1.74</v>
          </cell>
          <cell r="F5621">
            <v>1.43</v>
          </cell>
          <cell r="G5621">
            <v>3.6</v>
          </cell>
        </row>
        <row r="5622">
          <cell r="A5622" t="str">
            <v>102294</v>
          </cell>
          <cell r="B5622" t="str">
            <v>ESCAVAÇÃO MECANIZADA DE VALA COM PROF. MAIOR QUE 4,5 M ATÉ 6,0 M (MÉDIA MONTANTE E JUSANTE/UMA COMPOSIÇÃO POR TRECHO),COM ESCAVADEIRA (0,8 M3), LARG. MENOR QUE 1,5 M, EM SOLO MOLE, LOCAIS COM BAIXO NÍVEL DE INTERFERÊNCIA. AF_02/2021</v>
          </cell>
          <cell r="C5622" t="str">
            <v>M3</v>
          </cell>
          <cell r="D5622">
            <v>6.59</v>
          </cell>
          <cell r="E5622">
            <v>1.7</v>
          </cell>
          <cell r="F5622">
            <v>1.39</v>
          </cell>
          <cell r="G5622">
            <v>3.5</v>
          </cell>
        </row>
        <row r="5623">
          <cell r="A5623" t="str">
            <v>102295</v>
          </cell>
          <cell r="B5623" t="str">
            <v>ESCAVAÇÃO MECANIZADA DE VALA COM PROF. MAIOR QUE 1,5 M ATÉ 3,0 M (MÉDIA MONTANTE E JUSANTE/UMA COMPOSIÇÃO POR TRECHO),COM ESCAVADEIRA (1,2 M3), LARG. DE 1,5 M A 2,5 M, EM SOLO MOLE, LOCAIS COM BAIXO NÍVEL DE INTERFERÊNCIA. AF_02/2021</v>
          </cell>
          <cell r="C5623" t="str">
            <v>M3</v>
          </cell>
          <cell r="D5623">
            <v>6.4</v>
          </cell>
          <cell r="E5623">
            <v>1.46</v>
          </cell>
          <cell r="F5623">
            <v>1.56</v>
          </cell>
          <cell r="G5623">
            <v>3.38</v>
          </cell>
        </row>
        <row r="5624">
          <cell r="A5624" t="str">
            <v>102296</v>
          </cell>
          <cell r="B5624" t="str">
            <v>ESCAVAÇÃO MECANIZADA DE VALA COM PROF. MAIOR QUE 3,0 M ATÉ 4,5 M (MÉDIA MONTANTE E JUSANTE/UMA COMPOSIÇÃO POR TRECHO), ESCAVADEIRA (1,2 M3), LARG. DE 1,5 M A 2,5 M, EM SOLO MOLE, LOCAIS COM BAIXO NÍVEL DE INTERFERÊNCIA. AF_02/2021</v>
          </cell>
          <cell r="C5624" t="str">
            <v>M3</v>
          </cell>
          <cell r="D5624">
            <v>6.14</v>
          </cell>
          <cell r="E5624">
            <v>1.4</v>
          </cell>
          <cell r="F5624">
            <v>1.49</v>
          </cell>
          <cell r="G5624">
            <v>3.25</v>
          </cell>
        </row>
        <row r="5625">
          <cell r="A5625" t="str">
            <v>102297</v>
          </cell>
          <cell r="B5625" t="str">
            <v>ESCAVAÇÃO MECANIZADA DE VALA COM PROF. MAIOR QUE 4,5 M ATÉ 6,0 M (MÉDIA MONTANTE E JUSANTE/UMA COMPOSIÇÃO POR TRECHO), ESCAVADEIRA (1,2 M3), LARG. DE 1,5 M A 2,5 M, EM SOLO MOLE, LOCAIS COM BAIXO NÍVEL DE INTERFERÊNCIA. AF_02/2021</v>
          </cell>
          <cell r="C5625" t="str">
            <v>M3</v>
          </cell>
          <cell r="D5625">
            <v>6.01</v>
          </cell>
          <cell r="E5625">
            <v>1.37</v>
          </cell>
          <cell r="F5625">
            <v>1.46</v>
          </cell>
          <cell r="G5625">
            <v>3.18</v>
          </cell>
        </row>
        <row r="5626">
          <cell r="A5626" t="str">
            <v>102298</v>
          </cell>
          <cell r="B5626" t="str">
            <v>ESCAVAÇÃO MECANIZADA DE VALA COM PROF. ATÉ 1,5 M (MÉDIA MONTANTE E JUSANTE/UMA COMPOSIÇÃO POR TRECHO), RETROESCAV. (0,26 M3), LARG. MENOR QUE 0,8 M, EM SOLO MOLE, EM LOCAIS COM ALTO NÍVEL DE INTERFERÊNCIA. AF_02/2021</v>
          </cell>
          <cell r="C5626" t="str">
            <v>M3</v>
          </cell>
          <cell r="D5626">
            <v>18.11</v>
          </cell>
          <cell r="E5626">
            <v>6.68</v>
          </cell>
          <cell r="F5626">
            <v>4.55</v>
          </cell>
          <cell r="G5626">
            <v>6.88</v>
          </cell>
        </row>
        <row r="5627">
          <cell r="A5627" t="str">
            <v>102299</v>
          </cell>
          <cell r="B5627" t="str">
            <v>ESCAVAÇÃO MECANIZADA DE VALA COM PROF. ATÉ 1,5 M (MÉDIA MONTANTE E JUSANTE/UMA COMPOSIÇÃO POR TRECHO), RETROESCAV. (0,26 M3), LARG. DE 0,8 M A 1,5 M, EM SOLO MOLE, EM LOCAIS COM ALTO NÍVEL DE INTERFERÊNCIA. AF_02/2021</v>
          </cell>
          <cell r="C5627" t="str">
            <v>M3</v>
          </cell>
          <cell r="D5627">
            <v>15.37</v>
          </cell>
          <cell r="E5627">
            <v>5.67</v>
          </cell>
          <cell r="F5627">
            <v>3.83</v>
          </cell>
          <cell r="G5627">
            <v>5.87</v>
          </cell>
        </row>
        <row r="5628">
          <cell r="A5628" t="str">
            <v>102300</v>
          </cell>
          <cell r="B5628" t="str">
            <v>ESCAVAÇÃO MECANIZADA DE VALA COM PROF. MAIOR QUE 1,5 M ATÉ 3,0 M (MÉDIA MONTANTE E JUSANTE/UMA COMPOSIÇÃO POR TRECHO), RETROESCAV. (0,26 M3), LARG. MENOR QUE 0,8 M, EM SOLO MOLE, EM LOCAIS COM ALTO NÍVEL DE INTERFERÊNCIA. AF_02/2021</v>
          </cell>
          <cell r="C5628" t="str">
            <v>M3</v>
          </cell>
          <cell r="D5628">
            <v>15.19</v>
          </cell>
          <cell r="E5628">
            <v>5.61</v>
          </cell>
          <cell r="F5628">
            <v>3.78</v>
          </cell>
          <cell r="G5628">
            <v>5.8</v>
          </cell>
        </row>
        <row r="5629">
          <cell r="A5629" t="str">
            <v>102301</v>
          </cell>
          <cell r="B5629" t="str">
            <v>ESCAVAÇÃO MECANIZADA DE VALA COM PROF. MAIOR QUE 1,5 M ATÉ 3,0 M (MÉDIA MONTANTE E JUSANTE/UMA COMPOSIÇÃO POR TRECHO), RETROESCAV. (0,26 M3), LARG. DE 0,8 M A 1,5 M, EM SOLO MOLE, EM LOCAIS COM ALTO NÍVEL DE INTERFERÊNCIA. AF_02/2021</v>
          </cell>
          <cell r="C5629" t="str">
            <v>M3</v>
          </cell>
          <cell r="D5629">
            <v>13.81</v>
          </cell>
          <cell r="E5629">
            <v>5.0999999999999996</v>
          </cell>
          <cell r="F5629">
            <v>3.44</v>
          </cell>
          <cell r="G5629">
            <v>5.27</v>
          </cell>
        </row>
        <row r="5630">
          <cell r="A5630" t="str">
            <v>102302</v>
          </cell>
          <cell r="B5630" t="str">
            <v>ESCAVAÇÃO MECANIZADA DE VALA COM PROF. ATÉ 1,5 M (MÉDIA MONTANTE E JUSANTE/UMA COMPOSIÇÃO POR TRECHO), RETROESCAV. (0,26 M3), LARG. MENOR  QUE 0,8 M, EM SOLO MOLE, LOCAIS COM BAIXO NÍVEL DE NTERFERÊNCIA.  AF_02/2021</v>
          </cell>
          <cell r="C5630" t="str">
            <v>M3</v>
          </cell>
          <cell r="D5630">
            <v>9.98</v>
          </cell>
          <cell r="E5630">
            <v>3.7</v>
          </cell>
          <cell r="F5630">
            <v>2.4700000000000002</v>
          </cell>
          <cell r="G5630">
            <v>3.81</v>
          </cell>
        </row>
        <row r="5631">
          <cell r="A5631" t="str">
            <v>102303</v>
          </cell>
          <cell r="B5631" t="str">
            <v>ESCAVAÇÃO MECANIZADA DE VALA COM PROF. ATÉ 1,5 M (MÉDIA MONTANTE E JUSANTE/UMA COMPOSIÇÃO POR TRECHO), RETROESCAV. (0,26 M3), LARG. DE 0,8 M A 1,5 M, EM SOLO MOLE, LOCAIS COM BAIXO NÍVEL DE INTERFERÊNCIA. AF_02/2021</v>
          </cell>
          <cell r="C5631" t="str">
            <v>M3</v>
          </cell>
          <cell r="D5631">
            <v>8.4700000000000006</v>
          </cell>
          <cell r="E5631">
            <v>3.14</v>
          </cell>
          <cell r="F5631">
            <v>2.08</v>
          </cell>
          <cell r="G5631">
            <v>3.25</v>
          </cell>
        </row>
        <row r="5632">
          <cell r="A5632" t="str">
            <v>102304</v>
          </cell>
          <cell r="B5632" t="str">
            <v>ESCAVAÇÃO MECANIZADA DE VALA COM PROF. MAIOR QUE 1,5 M ATÉ 3,0 M (MÉDIA MONTANTE E JUSANTE/UMA COMPOSIÇÃO POR TRECHO), RETROESCAV. (0,26 M3 ),LARG. MENOR QUE 0,8 M, EM SOLO MOLE, LOCAIS COM BAIXO NÍVEL DE INTERFERÊNCIA. AF_02/2021</v>
          </cell>
          <cell r="C5632" t="str">
            <v>M3</v>
          </cell>
          <cell r="D5632">
            <v>8.3699999999999992</v>
          </cell>
          <cell r="E5632">
            <v>3.11</v>
          </cell>
          <cell r="F5632">
            <v>2.0499999999999998</v>
          </cell>
          <cell r="G5632">
            <v>3.21</v>
          </cell>
        </row>
        <row r="5633">
          <cell r="A5633" t="str">
            <v>102305</v>
          </cell>
          <cell r="B5633" t="str">
            <v>ESCAVAÇÃO MECANIZADA DE VALA COM PROF. MAIOR QUE 1,5 M ATÉ 3,0 M (MÉDIA MONTANTE E JUSANTE/UMA COMPOSIÇÃO POR TRECHO), RETROESCAV. (0,26 M3), LARG. DE 0,8 M A 1,5 M, EM SOLO MOLE, LOCAIS COM BAIXO NÍVEL DE INTERFERÊNCIA. AF_02/2021</v>
          </cell>
          <cell r="C5633" t="str">
            <v>M3</v>
          </cell>
          <cell r="D5633">
            <v>7.63</v>
          </cell>
          <cell r="E5633">
            <v>2.82</v>
          </cell>
          <cell r="F5633">
            <v>1.88</v>
          </cell>
          <cell r="G5633">
            <v>2.93</v>
          </cell>
        </row>
        <row r="5634">
          <cell r="A5634" t="str">
            <v>102306</v>
          </cell>
          <cell r="B5634" t="str">
            <v>ESCAVAÇÃO MECANIZADA DE VALA COM PROF. ATÉ 1,5 M (MÉDIA MONTANTE E JUSANTE/UMA COMPOSIÇÃO POR TRECHO), ESCAVADEIRA (0,8 M3),LARG. ATÉ 1,5 M, EM SOLO DE 2A CATEGORIA, EM LOCAIS COM ALTO NÍVEL DE INTERFERÊNCIA.  AF_02/2021</v>
          </cell>
          <cell r="C5634" t="str">
            <v>M3</v>
          </cell>
          <cell r="D5634">
            <v>16.97</v>
          </cell>
          <cell r="E5634">
            <v>4.3600000000000003</v>
          </cell>
          <cell r="F5634">
            <v>3.65</v>
          </cell>
          <cell r="G5634">
            <v>8.9600000000000009</v>
          </cell>
        </row>
        <row r="5635">
          <cell r="A5635" t="str">
            <v>102307</v>
          </cell>
          <cell r="B5635" t="str">
            <v>ESCAVAÇÃO MECANIZADA DE VALA COM PROF. ATÉ 1,5 M (MÉDIA MONTANTE E JUSANTE/UMA COMPOSIÇÃO POR TRECHO), ESCAVADEIRA (0,8 M3), LARG. DE 1,5 M A 2,5 M, EM SOLO DE 2A CATEGORIA, EM LOCAIS COM ALTO NÍVEL DE INTERFERÊNCIA. AF_02/2021</v>
          </cell>
          <cell r="C5635" t="str">
            <v>M3</v>
          </cell>
          <cell r="D5635">
            <v>15.07</v>
          </cell>
          <cell r="E5635">
            <v>3.87</v>
          </cell>
          <cell r="F5635">
            <v>3.24</v>
          </cell>
          <cell r="G5635">
            <v>7.96</v>
          </cell>
        </row>
        <row r="5636">
          <cell r="A5636" t="str">
            <v>102308</v>
          </cell>
          <cell r="B5636" t="str">
            <v>ESCAVAÇÃO MECANIZADA DE VALA COM PROF. MAIOR QUE 1,5 M ATÉ 3,0 M (MÉDIA MONTANTE E JUSANTE/UMA COMPOSIÇÃO POR TRECHO), ESCAVADEIRA (0,8 M3), LARG. ATÉ 1,5 M, EM SOLO DE 2A CATEGORIA, EM LOCAIS COM ALTO NÍVEL DE INTERFERÊNCIA. AF_02/2021</v>
          </cell>
          <cell r="C5636" t="str">
            <v>M3</v>
          </cell>
          <cell r="D5636">
            <v>14.61</v>
          </cell>
          <cell r="E5636">
            <v>3.75</v>
          </cell>
          <cell r="F5636">
            <v>3.15</v>
          </cell>
          <cell r="G5636">
            <v>7.71</v>
          </cell>
        </row>
        <row r="5637">
          <cell r="A5637" t="str">
            <v>102309</v>
          </cell>
          <cell r="B5637" t="str">
            <v>ESCAVAÇÃO MECANIZADA DE VALA COM PROF. MAIOR QUE 3,0 M ATÉ 4,5 M (MÉDIA MONTANTE E JUSANTE/UMA COMPOSIÇÃO POR TRECHO), ESCAVADEIRA (0,8 M3), LARG. MENOR QUE 1,5 M, EM SOLO DE 2A CATEGORIA, EM LOCAIS COM ALTO NÍVEL DE INTERFERÊNCIA. AF_02/2021</v>
          </cell>
          <cell r="C5637" t="str">
            <v>M3</v>
          </cell>
          <cell r="D5637">
            <v>13.82</v>
          </cell>
          <cell r="E5637">
            <v>3.56</v>
          </cell>
          <cell r="F5637">
            <v>2.96</v>
          </cell>
          <cell r="G5637">
            <v>7.3</v>
          </cell>
        </row>
        <row r="5638">
          <cell r="A5638" t="str">
            <v>102310</v>
          </cell>
          <cell r="B5638" t="str">
            <v>ESCAVAÇÃO MECANIZADA DE VALA COM PROF.MAIOR QUE 4,5 M ATÉ 6,0 M (MÉDIA MONTANTE E JUSANTE/UMA COMPOSIÇÃO POR TRECHO),COM ESCAVADEIRA (0,8 M3), LARG. MENOR QUE 1,5 M, EM SOLO DE 2A CATEGORIA, EM LOCAIS COM ALTO NÍVEL DE INTERFERÊNCIA. AF_02/2021</v>
          </cell>
          <cell r="C5638" t="str">
            <v>M3</v>
          </cell>
          <cell r="D5638">
            <v>13.41</v>
          </cell>
          <cell r="E5638">
            <v>3.45</v>
          </cell>
          <cell r="F5638">
            <v>2.87</v>
          </cell>
          <cell r="G5638">
            <v>7.09</v>
          </cell>
        </row>
        <row r="5639">
          <cell r="A5639" t="str">
            <v>102311</v>
          </cell>
          <cell r="B5639" t="str">
            <v>ESCAVAÇÃO MECANIZADA DE VALA COM PROF. MAIOR QUE 1,5 M ATÉ 3,0 M (MÉDIA MONTANTE E JUSANTE/UMA COMPOSIÇÃO POR TRECHO),COM ESCAVADEIRA (1,2 M3),LARG. DE 1,5 M A 2,5 M, EM SOLO DE 2A CATEGORIA, EM LOCAIS COM ALTO NÍVEL DE INTERFERÊNCIA. AF_02/2021</v>
          </cell>
          <cell r="C5639" t="str">
            <v>M3</v>
          </cell>
          <cell r="D5639">
            <v>13.07</v>
          </cell>
          <cell r="E5639">
            <v>2.99</v>
          </cell>
          <cell r="F5639">
            <v>3.24</v>
          </cell>
          <cell r="G5639">
            <v>6.84</v>
          </cell>
        </row>
        <row r="5640">
          <cell r="A5640" t="str">
            <v>102312</v>
          </cell>
          <cell r="B5640" t="str">
            <v>ESCAVAÇÃO MECANIZADA DE VALA COM PROF. DE 3,0 M ATÉ 4,5 M (MÉDIA MONTANTE E JUSANTE/UMA COMPOSIÇÃO POR TRECHO), ESCAVADEIRA (1,2 M3), LARG. DE 1,5 M A 2,5 M, EM SOLO DE 2A CATEGORIA, EM LOCAIS COM ALTO NÍVEL DE INTERFERÊNCIA. AF_02/2021</v>
          </cell>
          <cell r="C5640" t="str">
            <v>M3</v>
          </cell>
          <cell r="D5640">
            <v>12.55</v>
          </cell>
          <cell r="E5640">
            <v>2.88</v>
          </cell>
          <cell r="F5640">
            <v>3.11</v>
          </cell>
          <cell r="G5640">
            <v>6.56</v>
          </cell>
        </row>
        <row r="5641">
          <cell r="A5641" t="str">
            <v>102313</v>
          </cell>
          <cell r="B5641" t="str">
            <v>ESCAVAÇÃO MECANIZADA DE VALA COM PROF. MAIOR QUE 4,5 M ATÉ 6,0 M (MÉDIA MONTANTE E JUSANTE/UMA COMPOSIÇÃO POR TRECHO), ESCAVADEIRA (1,2 M3), LARG. DE 1,5 M A 2,5 M, EM SOLO DE 2A CATEGORIA, EM LOCAIS COM ALTO NÍVEL DE INTERFERÊNCIA. AF_02/2021</v>
          </cell>
          <cell r="C5641" t="str">
            <v>M3</v>
          </cell>
          <cell r="D5641">
            <v>12.26</v>
          </cell>
          <cell r="E5641">
            <v>2.81</v>
          </cell>
          <cell r="F5641">
            <v>3.04</v>
          </cell>
          <cell r="G5641">
            <v>6.41</v>
          </cell>
        </row>
        <row r="5642">
          <cell r="A5642" t="str">
            <v>102314</v>
          </cell>
          <cell r="B5642" t="str">
            <v>ESCAVAÇÃO MECANIZADA DE VALA COM PROF. ATÉ 1,5 M (MÉDIA MONTANTE E JUSANTE/UMA COMPOSIÇÃO POR TRECHO),COM ESCAVADEIRA (0,8 M3), LARG. MENOR QUE 1,5 M, EM SOLO DE 2A CATEGORIA, LOCAIS COM BAIXO NÍVEL DE INTERFERÊNCIA. AF_02/2021</v>
          </cell>
          <cell r="C5642" t="str">
            <v>M3</v>
          </cell>
          <cell r="D5642">
            <v>9.3699999999999992</v>
          </cell>
          <cell r="E5642">
            <v>2.4</v>
          </cell>
          <cell r="F5642">
            <v>2</v>
          </cell>
          <cell r="G5642">
            <v>4.97</v>
          </cell>
        </row>
        <row r="5643">
          <cell r="A5643" t="str">
            <v>102315</v>
          </cell>
          <cell r="B5643" t="str">
            <v>ESCAVAÇÃO MECANIZADA DE VALA COM PROF. ATÉ 1,5 M (MÉDIA MONTANTE E JUSANTE/UMA COMPOSIÇÃO POR TRECHO), ESCAVADEIRA (0,8 M3), LARG. DE 1,5 M A 2,5 M, EM SOLO DE 2A CATEGORIA, LOCAIS COM BAIXO NÍVEL DE INTERFERÊNCIA. AF_02/2021</v>
          </cell>
          <cell r="C5643" t="str">
            <v>M3</v>
          </cell>
          <cell r="D5643">
            <v>8.31</v>
          </cell>
          <cell r="E5643">
            <v>2.14</v>
          </cell>
          <cell r="F5643">
            <v>1.75</v>
          </cell>
          <cell r="G5643">
            <v>4.42</v>
          </cell>
        </row>
        <row r="5644">
          <cell r="A5644" t="str">
            <v>102316</v>
          </cell>
          <cell r="B5644" t="str">
            <v>ESCAVAÇÃO MECANIZADA DE VALA COM PROF. MAIOR QUE 1,5 M E ATÉ 3,0 M (MÉDIA MONTANTE E JUSANTE/UMA COMPOSIÇÃO POR TRECHO), ESCAVADEIRA (0,8 M3), LARG. MENOR QUE 1,5 M, EM SOLO DE 2A CATEGORIA, LOCAIS COM BAIXO NÍVEL DE INTERFERÊNCIA. AF_02/2021</v>
          </cell>
          <cell r="C5644" t="str">
            <v>M3</v>
          </cell>
          <cell r="D5644">
            <v>8.0500000000000007</v>
          </cell>
          <cell r="E5644">
            <v>2.08</v>
          </cell>
          <cell r="F5644">
            <v>1.69</v>
          </cell>
          <cell r="G5644">
            <v>4.28</v>
          </cell>
        </row>
        <row r="5645">
          <cell r="A5645" t="str">
            <v>102317</v>
          </cell>
          <cell r="B5645" t="str">
            <v>ESCAVAÇÃO MECANIZADA DE VALA COM PROF.MAIOR QUE 3,0 M ATÉ 4,5 M (MÉDIA MONTANTE E JUSANTE/UMA COMPOSIÇÃO POR TRECHO), ESCAVADEIRA (0,8 M3), LARG. MENOR QUE 1,5 M, EM SOLO DE 2A CATEGORIA, LOCAIS COM BAIXO NÍVEL DE INTERFERÊNCIA. AF_02/2021</v>
          </cell>
          <cell r="C5645" t="str">
            <v>M3</v>
          </cell>
          <cell r="D5645">
            <v>7.6</v>
          </cell>
          <cell r="E5645">
            <v>1.95</v>
          </cell>
          <cell r="F5645">
            <v>1.61</v>
          </cell>
          <cell r="G5645">
            <v>4.04</v>
          </cell>
        </row>
        <row r="5646">
          <cell r="A5646" t="str">
            <v>102318</v>
          </cell>
          <cell r="B5646" t="str">
            <v>ESCAVAÇÃO MECANIZADA DE VALA COM PROF.MAIOR QUE 4,5 M ATÉ 6,0 M (MÉDIA MONTANTE E JUSANTE/UMA COMPOSIÇÃO POR TRECHO),COM ESCAVADEIRA (0,8 M3), LARG. MENOR QUE 1,5 M, EM SOLO DE 2A CATEGORIA, EM LOCAIS COM BAIXO NÍVEL DE INTERFERÊNCIA. AF_02/2021</v>
          </cell>
          <cell r="C5646" t="str">
            <v>M3</v>
          </cell>
          <cell r="D5646">
            <v>7.41</v>
          </cell>
          <cell r="E5646">
            <v>1.9</v>
          </cell>
          <cell r="F5646">
            <v>1.58</v>
          </cell>
          <cell r="G5646">
            <v>3.93</v>
          </cell>
        </row>
        <row r="5647">
          <cell r="A5647" t="str">
            <v>102319</v>
          </cell>
          <cell r="B5647" t="str">
            <v>ESCAVAÇÃO MECANIZADA DE VALA COM PROF. MAIOR QUE 1,5 M ATÉ 3,0 M (MÉDIA MONTANTE E JUSANTE/UMA COMPOSIÇÃO POR TRECHO),COM ESCAVADEIRA (1,2 M3),LARG. DE 1,5 M A 2,5 M, EM SOLO DE 2A CATEGORIA, LOCAIS COM BAIXO NÍVEL DE INTERFERÊNCIA. AF_02/2021</v>
          </cell>
          <cell r="C5647" t="str">
            <v>M3</v>
          </cell>
          <cell r="D5647">
            <v>7.21</v>
          </cell>
          <cell r="E5647">
            <v>1.64</v>
          </cell>
          <cell r="F5647">
            <v>1.77</v>
          </cell>
          <cell r="G5647">
            <v>3.8</v>
          </cell>
        </row>
        <row r="5648">
          <cell r="A5648" t="str">
            <v>102320</v>
          </cell>
          <cell r="B5648" t="str">
            <v>ESCAVAÇÃO MECANIZADA DE VALA COM PROF. MAIOR QUE 3,0 M ATÉ 4,5 M (MÉDIA MONTANTE E JUSANTE/UMA COMPOSIÇÃO POR TRECHO), ESCAVADEIRA (1,2 M3), LARG. DE 1,5 M A 2,5 M, EM SOLO DE 2A CATEGORIA, LOCAIS COM BAIXO NÍVEL DE INTERFERÊNCIA. AF_02/2021</v>
          </cell>
          <cell r="C5648" t="str">
            <v>M3</v>
          </cell>
          <cell r="D5648">
            <v>6.91</v>
          </cell>
          <cell r="E5648">
            <v>1.58</v>
          </cell>
          <cell r="F5648">
            <v>1.7</v>
          </cell>
          <cell r="G5648">
            <v>3.63</v>
          </cell>
        </row>
        <row r="5649">
          <cell r="A5649" t="str">
            <v>102321</v>
          </cell>
          <cell r="B5649" t="str">
            <v>ESCAVAÇÃO MECANIZADA DE VALA COM PROF. MAIOR QUE 4,5 M ATÉ 6,0 M (MÉDIA MONTANTE E JUSANTE/UMA COMPOSIÇÃO POR TRECHO), ESCAVADEIRA (1,2 M3), LARG. DE 1,5 M A 2,5 M, EM SOLO DE 2A CATEGORIA, LOCAIS COM BAIXO NÍVEL DE INTERFERÊNCIA. AF_02/2021</v>
          </cell>
          <cell r="C5649" t="str">
            <v>M3</v>
          </cell>
          <cell r="D5649">
            <v>6.77</v>
          </cell>
          <cell r="E5649">
            <v>1.55</v>
          </cell>
          <cell r="F5649">
            <v>1.65</v>
          </cell>
          <cell r="G5649">
            <v>3.57</v>
          </cell>
        </row>
        <row r="5650">
          <cell r="A5650" t="str">
            <v>102322</v>
          </cell>
          <cell r="B5650" t="str">
            <v>ESCAVAÇÃO MECANIZADA DE VALA COM PROF. ATÉ 1,5 M (MÉDIA MONTANTE E JUSANTE/UMA COMPOSIÇÃO POR TRECHO), RETROESCAV. (0,26 M3), LARG. MENOR QUE 0,8 M, EM SOLO DE 2A CATEGORIA, EM LOCAIS COM ALTO NÍVEL DE INTERFERÊNCIA. AF_02/2021</v>
          </cell>
          <cell r="C5650" t="str">
            <v>M3</v>
          </cell>
          <cell r="D5650">
            <v>20.38</v>
          </cell>
          <cell r="E5650">
            <v>7.51</v>
          </cell>
          <cell r="F5650">
            <v>5.12</v>
          </cell>
          <cell r="G5650">
            <v>7.75</v>
          </cell>
        </row>
        <row r="5651">
          <cell r="A5651" t="str">
            <v>102323</v>
          </cell>
          <cell r="B5651" t="str">
            <v>ESCAVAÇÃO MECANIZADA DE VALA COM PROF. ATÉ 1,5 M (MÉDIA MONTANTE E JUSANTE/UMA COMPOSIÇÃO POR TRECHO), RETROESCAV. (0,26 M3), LARG. DE 0,8 M A 1,5 M, EM SOLO DE 2A CATEGORIA, EM LOCAIS COM ALTO NÍVEL DE INTERFERÊNCIA. AF_02/2021</v>
          </cell>
          <cell r="C5651" t="str">
            <v>M3</v>
          </cell>
          <cell r="D5651">
            <v>17.3</v>
          </cell>
          <cell r="E5651">
            <v>6.38</v>
          </cell>
          <cell r="F5651">
            <v>4.33</v>
          </cell>
          <cell r="G5651">
            <v>6.59</v>
          </cell>
        </row>
        <row r="5652">
          <cell r="A5652" t="str">
            <v>102324</v>
          </cell>
          <cell r="B5652" t="str">
            <v>ESCAVAÇÃO MECANIZADA DE VALA COM PROF. MAIOR QUE 1,5 M ATÉ 3,0 M (MÉDIA MONTANTE E JUSANTE/UMA COMPOSIÇÃO POR TRECHO), RETROESCAV. (0,26 M3), LARG. MENOR QUE 0,8 M, EM SOLO DE 2A CATEGORIA, EM LOCAIS COM ALTO NÍVEL DE INTERFERÊNCIA. AF_02/2021</v>
          </cell>
          <cell r="C5652" t="str">
            <v>M3</v>
          </cell>
          <cell r="D5652">
            <v>17.079999999999998</v>
          </cell>
          <cell r="E5652">
            <v>6.29</v>
          </cell>
          <cell r="F5652">
            <v>4.29</v>
          </cell>
          <cell r="G5652">
            <v>6.5</v>
          </cell>
        </row>
        <row r="5653">
          <cell r="A5653" t="str">
            <v>102325</v>
          </cell>
          <cell r="B5653" t="str">
            <v>ESCAVAÇÃO MECANIZADA DE VALA COM PROF. MAIOR QUE 1,5 M ATÉ 3,0 M (MÉDIA MONTANTE E JUSANTE/UMA COMPOSIÇÃO POR TRECHO), RETROESCAV. (0,26 M3), LARG. DE 0,8 M A 1,5 M, EM SOLO DE 2A CATEGORIA, EM LOCAIS COM ALTO NÍVEL DE INTERFERÊNCIA. AF_02/2021</v>
          </cell>
          <cell r="C5653" t="str">
            <v>M3</v>
          </cell>
          <cell r="D5653">
            <v>15.55</v>
          </cell>
          <cell r="E5653">
            <v>5.76</v>
          </cell>
          <cell r="F5653">
            <v>3.87</v>
          </cell>
          <cell r="G5653">
            <v>5.92</v>
          </cell>
        </row>
        <row r="5654">
          <cell r="A5654" t="str">
            <v>102326</v>
          </cell>
          <cell r="B5654" t="str">
            <v>ESCAVAÇÃO MECANIZADA DE VALA COM PROF. ATÉ 1,5 M (MÉDIA MONTANTE E JUSANTE/UMA COMPOSIÇÃO POR TRECHO), RETROESCAV. (0,26 M3), LARGURA MENOR  QUE 0,8 M, EM SOLO DE 2A CATEGORIA, EM LOCAIS COM BAIXO NÍVEL DE NTERFERÊNCIA. AF_02/2021</v>
          </cell>
          <cell r="C5654" t="str">
            <v>M3</v>
          </cell>
          <cell r="D5654">
            <v>11.25</v>
          </cell>
          <cell r="E5654">
            <v>4.1399999999999997</v>
          </cell>
          <cell r="F5654">
            <v>2.82</v>
          </cell>
          <cell r="G5654">
            <v>4.29</v>
          </cell>
        </row>
        <row r="5655">
          <cell r="A5655" t="str">
            <v>102327</v>
          </cell>
          <cell r="B5655" t="str">
            <v>ESCAVAÇÃO MECANIZADA DE VALA COM PROF. ATÉ 1,5 M (MÉDIA MONTANTE E JUSANTE/UMA COMPOSIÇÃO POR TRECHO), RETROESCAV. (0,26 M3 ), LARG. DE 0,8 M A 1,5 M, EM SOLO DE 2A CATEGORIA, EM LOCAIS COM BAIXO NÍVEL DE INTERFERÊNCIA. AF_02/2021</v>
          </cell>
          <cell r="C5655" t="str">
            <v>M3</v>
          </cell>
          <cell r="D5655">
            <v>9.56</v>
          </cell>
          <cell r="E5655">
            <v>3.54</v>
          </cell>
          <cell r="F5655">
            <v>2.36</v>
          </cell>
          <cell r="G5655">
            <v>3.66</v>
          </cell>
        </row>
        <row r="5656">
          <cell r="A5656" t="str">
            <v>102328</v>
          </cell>
          <cell r="B5656" t="str">
            <v>ESCAVAÇÃO MECANIZADA DE VALA COM PROF. MAIOR QUE 1,5 M ATÉ 3,0 M (MÉDIA MONTANTE E JUSANTE/UMA COMPOSIÇÃO POR TRECHO), RETROESCAV. (0,26 M3),LARG. MENOR QUE 0,8 M, EM SOLO DE 2A CATEGORIA, EM LOCAIS COM BAIXO NÍVEL DE INTERFERÊNCIA. AF_02/2021</v>
          </cell>
          <cell r="C5656" t="str">
            <v>M3</v>
          </cell>
          <cell r="D5656">
            <v>9.41</v>
          </cell>
          <cell r="E5656">
            <v>3.49</v>
          </cell>
          <cell r="F5656">
            <v>2.33</v>
          </cell>
          <cell r="G5656">
            <v>3.59</v>
          </cell>
        </row>
        <row r="5657">
          <cell r="A5657" t="str">
            <v>102329</v>
          </cell>
          <cell r="B5657" t="str">
            <v>ESCAVAÇÃO MECANIZADA DE VALA COM PROF. MAIOR QUE 1,5 M ATÉ 3,0 M (MÉDIA MONTANTE E JUSANTE/UMA COMPOSIÇÃO POR TRECHO), RETROESCAV. (0,26 M3), LARG. DE 0,8 M A 1,5 M, EM SOLO DE 2A CATEGORIA, EM LOCAIS COM BAIXO NÍVEL DE INTERFERÊNCIA. AF_02/2021</v>
          </cell>
          <cell r="C5657" t="str">
            <v>M3</v>
          </cell>
          <cell r="D5657">
            <v>8.58</v>
          </cell>
          <cell r="E5657">
            <v>3.18</v>
          </cell>
          <cell r="F5657">
            <v>2.12</v>
          </cell>
          <cell r="G5657">
            <v>3.28</v>
          </cell>
        </row>
        <row r="5658">
          <cell r="A5658" t="str">
            <v>94304</v>
          </cell>
          <cell r="B5658" t="str">
            <v>ATERRO MECANIZADO DE VALA COM ESCAVADEIRA HIDRÁULICA (CAPACIDADE DA CAÇAMBA: 0,8 M³ / POTÊNCIA: 111 HP), LARGURA DE 1,5 A 2,5 M, PROFUNDIDADE ATÉ 1,5 M, COM SOLO ARGILO-ARENOSO. AF_05/2016</v>
          </cell>
          <cell r="C5658" t="str">
            <v>M3</v>
          </cell>
          <cell r="D5658">
            <v>68.67</v>
          </cell>
          <cell r="E5658">
            <v>8.3000000000000007</v>
          </cell>
          <cell r="F5658">
            <v>51.23</v>
          </cell>
          <cell r="G5658">
            <v>9.14</v>
          </cell>
        </row>
        <row r="5659">
          <cell r="A5659" t="str">
            <v>94305</v>
          </cell>
          <cell r="B5659" t="str">
            <v>ATERRO MECANIZADO DE VALA COM ESCAVADEIRA HIDRÁULICA (CAPACIDADE DA CAÇAMBA: 0,8 M³ / POTÊNCIA: 111 HP), LARGURA ATÉ 1,5 M, PROFUNDIDADE DE 1,5 A 3,0 M, COM SOLO ARGILO-ARENOSO. AF_05/2016</v>
          </cell>
          <cell r="C5659" t="str">
            <v>M3</v>
          </cell>
          <cell r="D5659">
            <v>64.3</v>
          </cell>
          <cell r="E5659">
            <v>6.18</v>
          </cell>
          <cell r="F5659">
            <v>50.3</v>
          </cell>
          <cell r="G5659">
            <v>7.82</v>
          </cell>
        </row>
        <row r="5660">
          <cell r="A5660" t="str">
            <v>94306</v>
          </cell>
          <cell r="B5660" t="str">
            <v>ATERRO MECANIZADO DE VALA COM ESCAVADEIRA HIDRÁULICA (CAPACIDADE DA CAÇAMBA: 0,8 M³ / POTÊNCIA: 111 HP), LARGURA DE 1,5 A 2,5 M, PROFUNDIDADE DE 1,5 A 3,0 M, COM SOLO ARGILO-ARENOSO. AF_05/2016</v>
          </cell>
          <cell r="C5660" t="str">
            <v>M3</v>
          </cell>
          <cell r="D5660">
            <v>58.79</v>
          </cell>
          <cell r="E5660">
            <v>3.46</v>
          </cell>
          <cell r="F5660">
            <v>49.18</v>
          </cell>
          <cell r="G5660">
            <v>6.15</v>
          </cell>
        </row>
        <row r="5661">
          <cell r="A5661" t="str">
            <v>94307</v>
          </cell>
          <cell r="B5661" t="str">
            <v>ATERRO MECANIZADO DE VALA COM ESCAVADEIRA HIDRÁULICA (CAPACIDADE DA CAÇAMBA: 0,8 M³ / POTÊNCIA: 111 HP), LARGURA ATÉ 1,5 M, PROFUNDIDADE DE 3,0 A 4,5 M, COM SOLO ARGILO-ARENOSO. AF_05/2016</v>
          </cell>
          <cell r="C5661" t="str">
            <v>M3</v>
          </cell>
          <cell r="D5661">
            <v>60.04</v>
          </cell>
          <cell r="E5661">
            <v>4.05</v>
          </cell>
          <cell r="F5661">
            <v>49.43</v>
          </cell>
          <cell r="G5661">
            <v>6.56</v>
          </cell>
        </row>
        <row r="5662">
          <cell r="A5662" t="str">
            <v>94308</v>
          </cell>
          <cell r="B5662" t="str">
            <v>ATERRO MECANIZADO DE VALA COM ESCAVADEIRA HIDRÁULICA (CAPACIDADE DA CAÇAMBA: 0,8 M³ / POTÊNCIA: 111 HP), LARGURA DE 1,5 A 2,5 M, PROFUNDIDADE DE 3,0 A 4,5 M, COM SOLO ARGILO-ARENOSO. AF_05/2016</v>
          </cell>
          <cell r="C5662" t="str">
            <v>M3</v>
          </cell>
          <cell r="D5662">
            <v>56.66</v>
          </cell>
          <cell r="E5662">
            <v>2.64</v>
          </cell>
          <cell r="F5662">
            <v>48.73</v>
          </cell>
          <cell r="G5662">
            <v>5.29</v>
          </cell>
        </row>
        <row r="5663">
          <cell r="A5663" t="str">
            <v>94309</v>
          </cell>
          <cell r="B5663" t="str">
            <v>ATERRO MECANIZADO DE VALA COM ESCAVADEIRA HIDRÁULICA (CAPACIDADE DA CAÇAMBA: 0,8 M³ / POTÊNCIA: 111 HP), LARGURA ATÉ 1,5 M, PROFUNDIDADE DE 4,5 A 6,0 M, COM SOLO ARGILO-ARENOSO. AF_05/2016</v>
          </cell>
          <cell r="C5663" t="str">
            <v>M3</v>
          </cell>
          <cell r="D5663">
            <v>58.2</v>
          </cell>
          <cell r="E5663">
            <v>3.21</v>
          </cell>
          <cell r="F5663">
            <v>49.04</v>
          </cell>
          <cell r="G5663">
            <v>5.95</v>
          </cell>
        </row>
        <row r="5664">
          <cell r="A5664" t="str">
            <v>94310</v>
          </cell>
          <cell r="B5664" t="str">
            <v>ATERRO MECANIZADO DE VALA COM ESCAVADEIRA HIDRÁULICA (CAPACIDADE DA CAÇAMBA: 0,8 M³ / POTÊNCIA: 111 HP), LARGURA DE 1,5 A 2,5 M, PROFUNDIDADE DE 4,5 A 6,0 M, COM SOLO ARGILO-ARENOSO. AF_05/2016</v>
          </cell>
          <cell r="C5664" t="str">
            <v>M3</v>
          </cell>
          <cell r="D5664">
            <v>55.59</v>
          </cell>
          <cell r="E5664">
            <v>2.25</v>
          </cell>
          <cell r="F5664">
            <v>48.52</v>
          </cell>
          <cell r="G5664">
            <v>4.82</v>
          </cell>
        </row>
        <row r="5665">
          <cell r="A5665" t="str">
            <v>94315</v>
          </cell>
          <cell r="B5665" t="str">
            <v>ATERRO MECANIZADO DE VALA COM RETROESCAVADEIRA (CAPACIDADE DA CAÇAMBA DA RETRO: 0,26 M³ / POTÊNCIA: 88 HP), LARGURA ATÉ 0,8 M, PROFUNDIDADE ATÉ 1,5 M, COM SOLO ARGILO-ARENOSO. AF_05/2016</v>
          </cell>
          <cell r="C5665" t="str">
            <v>M3</v>
          </cell>
          <cell r="D5665">
            <v>76.72</v>
          </cell>
          <cell r="E5665">
            <v>17.38</v>
          </cell>
          <cell r="F5665">
            <v>53.34</v>
          </cell>
          <cell r="G5665">
            <v>6</v>
          </cell>
        </row>
        <row r="5666">
          <cell r="A5666" t="str">
            <v>94316</v>
          </cell>
          <cell r="B5666" t="str">
            <v>ATERRO MECANIZADO DE VALA COM RETROESCAVADEIRA (CAPACIDADE DA CAÇAMBA DA RETRO: 0,26 M³ / POTÊNCIA: 88 HP), LARGURA DE 0,8 A 1,5 M, PROFUNDIDADE ATÉ 1,5 M, COM SOLO ARGILO-ARENOSO. AF_05/2016</v>
          </cell>
          <cell r="C5666" t="str">
            <v>M3</v>
          </cell>
          <cell r="D5666">
            <v>66.77</v>
          </cell>
          <cell r="E5666">
            <v>11.19</v>
          </cell>
          <cell r="F5666">
            <v>51.16</v>
          </cell>
          <cell r="G5666">
            <v>4.42</v>
          </cell>
        </row>
        <row r="5667">
          <cell r="A5667" t="str">
            <v>94317</v>
          </cell>
          <cell r="B5667" t="str">
            <v>ATERRO MECANIZADO DE VALA COM RETROESCAVADEIRA (CAPACIDADE DA CAÇAMBA DA RETRO: 0,26 M³ / POTÊNCIA: 88 HP), LARGURA ATÉ 0,8 M, PROFUNDIDADE DE 1,5 A 3,0 M, COM SOLO ARGILO-ARENOSO. AF_05/2016</v>
          </cell>
          <cell r="C5667" t="str">
            <v>M3</v>
          </cell>
          <cell r="D5667">
            <v>62.39</v>
          </cell>
          <cell r="E5667">
            <v>8.4499999999999993</v>
          </cell>
          <cell r="F5667">
            <v>50.21</v>
          </cell>
          <cell r="G5667">
            <v>3.73</v>
          </cell>
        </row>
        <row r="5668">
          <cell r="A5668" t="str">
            <v>94318</v>
          </cell>
          <cell r="B5668" t="str">
            <v>ATERRO MECANIZADO DE VALA COM RETROESCAVADEIRA (CAPACIDADE DA CAÇAMBA DA RETRO: 0,26 M³ / POTÊNCIA: 88 HP), LARGURA DE 0,8 A 1,5 M, PROFUNDIDADE DE 1,5 A 3,0 M, COM SOLO ARGILO-ARENOSO. AF_05/2016</v>
          </cell>
          <cell r="C5668" t="str">
            <v>M3</v>
          </cell>
          <cell r="D5668">
            <v>56.72</v>
          </cell>
          <cell r="E5668">
            <v>4.8600000000000003</v>
          </cell>
          <cell r="F5668">
            <v>49</v>
          </cell>
          <cell r="G5668">
            <v>2.86</v>
          </cell>
        </row>
        <row r="5669">
          <cell r="A5669" t="str">
            <v>94319</v>
          </cell>
          <cell r="B5669" t="str">
            <v>ATERRO MANUAL DE VALAS COM SOLO ARGILO-ARENOSO E COMPACTAÇÃO MECANIZADA. AF_05/2016</v>
          </cell>
          <cell r="C5669" t="str">
            <v>M3</v>
          </cell>
          <cell r="D5669">
            <v>79.91</v>
          </cell>
          <cell r="E5669">
            <v>24.21</v>
          </cell>
          <cell r="F5669">
            <v>54.15</v>
          </cell>
          <cell r="G5669">
            <v>1.55</v>
          </cell>
        </row>
        <row r="5670">
          <cell r="A5670" t="str">
            <v>94327</v>
          </cell>
          <cell r="B5670" t="str">
            <v>ATERRO MECANIZADO DE VALA COM ESCAVADEIRA HIDRÁULICA (CAPACIDADE DA CAÇAMBA: 0,8 M³ / POTÊNCIA: 111 HP), LARGURA DE 1,5 A 2,5 M, PROFUNDIDADE ATÉ 1,5 M, COM AREIA PARA ATERRO. AF_05/2016</v>
          </cell>
          <cell r="C5670" t="str">
            <v>M3</v>
          </cell>
          <cell r="D5670">
            <v>76.16</v>
          </cell>
          <cell r="E5670">
            <v>8.2899999999999991</v>
          </cell>
          <cell r="F5670">
            <v>58.73</v>
          </cell>
          <cell r="G5670">
            <v>9.14</v>
          </cell>
        </row>
        <row r="5671">
          <cell r="A5671" t="str">
            <v>94328</v>
          </cell>
          <cell r="B5671" t="str">
            <v>ATERRO MECANIZADO DE VALA COM ESCAVADEIRA HIDRÁULICA (CAPACIDADE DA CAÇAMBA: 0,8 M³ / POTÊNCIA: 111 HP), LARGURA ATÉ 1,5 M, PROFUNDIDADE DE 1,5 A 3,0 M, COM AREIA PARA ATERRO. AF_05/2016</v>
          </cell>
          <cell r="C5671" t="str">
            <v>M3</v>
          </cell>
          <cell r="D5671">
            <v>71.790000000000006</v>
          </cell>
          <cell r="E5671">
            <v>6.18</v>
          </cell>
          <cell r="F5671">
            <v>57.79</v>
          </cell>
          <cell r="G5671">
            <v>7.82</v>
          </cell>
        </row>
        <row r="5672">
          <cell r="A5672" t="str">
            <v>94329</v>
          </cell>
          <cell r="B5672" t="str">
            <v>ATERRO MECANIZADO DE VALA COM ESCAVADEIRA HIDRÁULICA (CAPACIDADE DA CAÇAMBA: 0,8 M³ / POTÊNCIA: 111 HP), LARGURA DE 1,5 A 2,5 M, PROFUNDIDADE DE 1,5 A 3,0 M, COM AREIA PARA ATERRO. AF_05/2016</v>
          </cell>
          <cell r="C5672" t="str">
            <v>M3</v>
          </cell>
          <cell r="D5672">
            <v>66.28</v>
          </cell>
          <cell r="E5672">
            <v>3.46</v>
          </cell>
          <cell r="F5672">
            <v>56.67</v>
          </cell>
          <cell r="G5672">
            <v>6.15</v>
          </cell>
        </row>
        <row r="5673">
          <cell r="A5673" t="str">
            <v>94330</v>
          </cell>
          <cell r="B5673" t="str">
            <v>ATERRO MECANIZADO DE VALA COM ESCAVADEIRA HIDRÁULICA (CAPACIDADE DA CAÇAMBA: 0,8 M³ / POTÊNCIA: 111 HP), LARGURA ATÉ 1,5 M, PROFUNDIDADE DE 3,0 A 4,5 M, COM AREIA PARA ATERRO. AF_05/2016</v>
          </cell>
          <cell r="C5673" t="str">
            <v>M3</v>
          </cell>
          <cell r="D5673">
            <v>67.53</v>
          </cell>
          <cell r="E5673">
            <v>4.04</v>
          </cell>
          <cell r="F5673">
            <v>56.94</v>
          </cell>
          <cell r="G5673">
            <v>6.55</v>
          </cell>
        </row>
        <row r="5674">
          <cell r="A5674" t="str">
            <v>94331</v>
          </cell>
          <cell r="B5674" t="str">
            <v>ATERRO MECANIZADO DE VALA COM ESCAVADEIRA HIDRÁULICA (CAPACIDADE DA CAÇAMBA: 0,8 M³ / POTÊNCIA: 111 HP), LARGURA DE 1,5 A 2,5 M, PROFUNDIDADE DE 3,0 A 4,5 M, COM AREIA PARA ATERRO. AF_05/2016</v>
          </cell>
          <cell r="C5674" t="str">
            <v>M3</v>
          </cell>
          <cell r="D5674">
            <v>64.150000000000006</v>
          </cell>
          <cell r="E5674">
            <v>2.64</v>
          </cell>
          <cell r="F5674">
            <v>56.22</v>
          </cell>
          <cell r="G5674">
            <v>5.29</v>
          </cell>
        </row>
        <row r="5675">
          <cell r="A5675" t="str">
            <v>94332</v>
          </cell>
          <cell r="B5675" t="str">
            <v>ATERRO MECANIZADO DE VALA COM ESCAVADEIRA HIDRÁULICA (CAPACIDADE DA CAÇAMBA: 0,8 M³ / POTÊNCIA: 111 HP), LARGURA ATÉ 1,5 M, PROFUNDIDADE DE 4,5 A 6,0 M, COM AREIA PARA ATERRO. AF_05/2016</v>
          </cell>
          <cell r="C5675" t="str">
            <v>M3</v>
          </cell>
          <cell r="D5675">
            <v>65.69</v>
          </cell>
          <cell r="E5675">
            <v>3.21</v>
          </cell>
          <cell r="F5675">
            <v>56.54</v>
          </cell>
          <cell r="G5675">
            <v>5.94</v>
          </cell>
        </row>
        <row r="5676">
          <cell r="A5676" t="str">
            <v>94333</v>
          </cell>
          <cell r="B5676" t="str">
            <v>ATERRO MECANIZADO DE VALA COM ESCAVADEIRA HIDRÁULICA (CAPACIDADE DA CAÇAMBA: 0,8 M³ / POTÊNCIA: 111 HP), LARGURA DE 1,5 A 2,5 M, PROFUNDIDADE DE 4,5 A 6,0 M, COM AREIA PARA ATERRO. AF_05/2016</v>
          </cell>
          <cell r="C5676" t="str">
            <v>M3</v>
          </cell>
          <cell r="D5676">
            <v>63.08</v>
          </cell>
          <cell r="E5676">
            <v>2.25</v>
          </cell>
          <cell r="F5676">
            <v>56.01</v>
          </cell>
          <cell r="G5676">
            <v>4.82</v>
          </cell>
        </row>
        <row r="5677">
          <cell r="A5677" t="str">
            <v>94338</v>
          </cell>
          <cell r="B5677" t="str">
            <v>ATERRO MECANIZADO DE VALA COM RETROESCAVADEIRA (CAPACIDADE DA CAÇAMBA DA RETRO: 0,26 M³ / POTÊNCIA: 88 HP), LARGURA ATÉ 0,8 M, PROFUNDIDADE ATÉ 1,5 M, COM AREIA PARA ATERRO. AF_05/2016</v>
          </cell>
          <cell r="C5677" t="str">
            <v>M3</v>
          </cell>
          <cell r="D5677">
            <v>84.21</v>
          </cell>
          <cell r="E5677">
            <v>17.37</v>
          </cell>
          <cell r="F5677">
            <v>60.84</v>
          </cell>
          <cell r="G5677">
            <v>6</v>
          </cell>
        </row>
        <row r="5678">
          <cell r="A5678" t="str">
            <v>94339</v>
          </cell>
          <cell r="B5678" t="str">
            <v>ATERRO MECANIZADO DE VALA COM RETROESCAVADEIRA (CAPACIDADE DA CAÇAMBA DA RETRO: 0,26 M³ / POTÊNCIA: 88 HP), LARGURA DE 0,8 A 1,5 M, PROFUNDIDADE ATÉ 1,5 M, COM AREIA PARA ATERRO. AF_05/2016</v>
          </cell>
          <cell r="C5678" t="str">
            <v>M3</v>
          </cell>
          <cell r="D5678">
            <v>74.260000000000005</v>
          </cell>
          <cell r="E5678">
            <v>11.19</v>
          </cell>
          <cell r="F5678">
            <v>58.65</v>
          </cell>
          <cell r="G5678">
            <v>4.42</v>
          </cell>
        </row>
        <row r="5679">
          <cell r="A5679" t="str">
            <v>94340</v>
          </cell>
          <cell r="B5679" t="str">
            <v>ATERRO MECANIZADO DE VALA COM RETROESCAVADEIRA (CAPACIDADE DA CAÇAMBA DA RETRO: 0,26 M³ / POTÊNCIA: 88 HP), LARGURA ATÉ 0,8 M, PROFUNDIDADE DE 1,5 A 3,0 M, COM AREIA PARA ATERRO. AF_05/2016</v>
          </cell>
          <cell r="C5679" t="str">
            <v>M3</v>
          </cell>
          <cell r="D5679">
            <v>69.88</v>
          </cell>
          <cell r="E5679">
            <v>8.44</v>
          </cell>
          <cell r="F5679">
            <v>57.71</v>
          </cell>
          <cell r="G5679">
            <v>3.73</v>
          </cell>
        </row>
        <row r="5680">
          <cell r="A5680" t="str">
            <v>94341</v>
          </cell>
          <cell r="B5680" t="str">
            <v>ATERRO MECANIZADO DE VALA COM RETROESCAVADEIRA (CAPACIDADE DA CAÇAMBA DA RETRO: 0,26 M³ / POTÊNCIA: 88 HP), LARGURA DE 0,8 A 1,5 M, PROFUNDIDADE DE 1,5 A 3,0 M, COM AREIA PARA ATERRO. AF_05/2016</v>
          </cell>
          <cell r="C5680" t="str">
            <v>M3</v>
          </cell>
          <cell r="D5680">
            <v>64.209999999999994</v>
          </cell>
          <cell r="E5680">
            <v>4.8600000000000003</v>
          </cell>
          <cell r="F5680">
            <v>56.49</v>
          </cell>
          <cell r="G5680">
            <v>2.86</v>
          </cell>
        </row>
        <row r="5681">
          <cell r="A5681" t="str">
            <v>94342</v>
          </cell>
          <cell r="B5681" t="str">
            <v>ATERRO MANUAL DE VALAS COM AREIA PARA ATERRO E COMPACTAÇÃO MECANIZADA. AF_05/2016</v>
          </cell>
          <cell r="C5681" t="str">
            <v>M3</v>
          </cell>
          <cell r="D5681">
            <v>87.4</v>
          </cell>
          <cell r="E5681">
            <v>24.2</v>
          </cell>
          <cell r="F5681">
            <v>61.65</v>
          </cell>
          <cell r="G5681">
            <v>1.55</v>
          </cell>
        </row>
        <row r="5682">
          <cell r="A5682" t="str">
            <v>96385</v>
          </cell>
          <cell r="B5682" t="str">
            <v>EXECUÇÃO E COMPACTAÇÃO DE ATERRO COM SOLO PREDOMINANTEMENTE ARGILOSO - EXCLUSIVE SOLO, ESCAVAÇÃO, CARGA E TRANSPORTE. AF_11/2019</v>
          </cell>
          <cell r="C5682" t="str">
            <v>M3</v>
          </cell>
          <cell r="D5682">
            <v>11.45</v>
          </cell>
          <cell r="E5682">
            <v>3.68</v>
          </cell>
          <cell r="F5682">
            <v>2.35</v>
          </cell>
          <cell r="G5682">
            <v>5.42</v>
          </cell>
        </row>
        <row r="5683">
          <cell r="A5683" t="str">
            <v>96386</v>
          </cell>
          <cell r="B5683" t="str">
            <v>EXECUÇÃO E COMPACTAÇÃO DE ATERRO COM SOLO PREDOMINANTEMENTE ARENOSO - EXCLUSIVE SOLO, ESCAVAÇÃO, CARGA E TRANSPORTE. AF_11/2019</v>
          </cell>
          <cell r="C5683" t="str">
            <v>M3</v>
          </cell>
          <cell r="D5683">
            <v>8.09</v>
          </cell>
          <cell r="E5683">
            <v>2.13</v>
          </cell>
          <cell r="F5683">
            <v>1.69</v>
          </cell>
          <cell r="G5683">
            <v>4.2699999999999996</v>
          </cell>
        </row>
        <row r="5684">
          <cell r="A5684" t="str">
            <v>93360</v>
          </cell>
          <cell r="B5684" t="str">
            <v>REATERRO MECANIZADO DE VALA COM ESCAVADEIRA HIDRÁULICA (CAPACIDADE DA CAÇAMBA: 0,8 M³ / POTÊNCIA: 111 HP), LARGURA DE 1,5 A 2,5 M, PROFUNDIDADE ATÉ 1,5 M, COM SOLO DE 1ª CATEGORIA EM LOCAIS COM ALTO NÍVEL DE INTERFERÊNCIA. AF_04/2016</v>
          </cell>
          <cell r="C5684" t="str">
            <v>M3</v>
          </cell>
          <cell r="D5684">
            <v>24.62</v>
          </cell>
          <cell r="E5684">
            <v>8.7799999999999994</v>
          </cell>
          <cell r="F5684">
            <v>5.69</v>
          </cell>
          <cell r="G5684">
            <v>10.15</v>
          </cell>
        </row>
        <row r="5685">
          <cell r="A5685" t="str">
            <v>93361</v>
          </cell>
          <cell r="B5685" t="str">
            <v>REATERRO MECANIZADO DE VALA COM ESCAVADEIRA HIDRÁULICA (CAPACIDADE DA CAÇAMBA: 0,8 M³ / POTÊNCIA: 111 HP), LARGURA ATÉ 1,5 M, PROFUNDIDADE DE 1,5 A 3,0 M, COM SOLO DE 1ª CATEGORIA EM LOCAIS COM ALTO NÍVEL DE INTERFERÊNCIA. AF_04/2016</v>
          </cell>
          <cell r="C5685" t="str">
            <v>M3</v>
          </cell>
          <cell r="D5685">
            <v>20.39</v>
          </cell>
          <cell r="E5685">
            <v>6.64</v>
          </cell>
          <cell r="F5685">
            <v>4.8499999999999996</v>
          </cell>
          <cell r="G5685">
            <v>8.9</v>
          </cell>
        </row>
        <row r="5686">
          <cell r="A5686" t="str">
            <v>93362</v>
          </cell>
          <cell r="B5686" t="str">
            <v>REATERRO MECANIZADO DE VALA COM ESCAVADEIRA HIDRÁULICA (CAPACIDADE DA CAÇAMBA: 0,8 M³ / POTÊNCIA: 111 HP), LARGURA DE 1,5 A 2,5 M, PROFUNDIDADE DE 1,5 A 3,0 M, COM SOLO DE 1ª CATEGORIA EM LOCAIS COM ALTO NÍVEL DE INTERFERÊNCIA. AF_04/2016</v>
          </cell>
          <cell r="C5686" t="str">
            <v>M3</v>
          </cell>
          <cell r="D5686">
            <v>14.76</v>
          </cell>
          <cell r="E5686">
            <v>3.92</v>
          </cell>
          <cell r="F5686">
            <v>3.68</v>
          </cell>
          <cell r="G5686">
            <v>7.16</v>
          </cell>
        </row>
        <row r="5687">
          <cell r="A5687" t="str">
            <v>93363</v>
          </cell>
          <cell r="B5687" t="str">
            <v>REATERRO MECANIZADO DE VALA COM ESCAVADEIRA HIDRÁULICA (CAPACIDADE DA CAÇAMBA: 0,8 M³ / POTÊNCIA: 111 HP), LARGURA ATÉ 1,5 M, PROFUNDIDADE DE 3,0 A 4,5 M COM SOLO DE 1ª CATEGORIA EM LOCAIS COM ALTO NÍVEL DE INTERFERÊNCIA. AF_04/2016</v>
          </cell>
          <cell r="C5687" t="str">
            <v>M3</v>
          </cell>
          <cell r="D5687">
            <v>16.010000000000002</v>
          </cell>
          <cell r="E5687">
            <v>4.5</v>
          </cell>
          <cell r="F5687">
            <v>3.93</v>
          </cell>
          <cell r="G5687">
            <v>7.58</v>
          </cell>
        </row>
        <row r="5688">
          <cell r="A5688" t="str">
            <v>93364</v>
          </cell>
          <cell r="B5688" t="str">
            <v>REATERRO MECANIZADO DE VALA COM ESCAVADEIRA HIDRÁULICA (CAPACIDADE DA CAÇAMBA: 0,8 M³ / POTÊNCIA: 111 HP), LARGURA DE 1,5 A 2,5 M, PROFUNDIDADE DE 3,0  A 4,5 M, COM SOLO (SEM SUBSTITUIÇÃO) DE 1ª CATEGORIA EM LOCAIS COM ALTO NÍVEL DE INTERFERÊNCIA. AF_04/2016</v>
          </cell>
          <cell r="C5688" t="str">
            <v>M3</v>
          </cell>
          <cell r="D5688">
            <v>12.62</v>
          </cell>
          <cell r="E5688">
            <v>3.08</v>
          </cell>
          <cell r="F5688">
            <v>3.22</v>
          </cell>
          <cell r="G5688">
            <v>6.32</v>
          </cell>
        </row>
        <row r="5689">
          <cell r="A5689" t="str">
            <v>93365</v>
          </cell>
          <cell r="B5689" t="str">
            <v>REATERRO MECANIZADO DE VALA COM ESCAVADEIRA HIDRÁULICA (CAPACIDADE DA CAÇAMBA: 0,8 M³ / POTÊNCIA: 111 HP), LARGURA ATÉ 1,5 M, PROFUNDIDADE DE 4,5 A 6,0 M, COM SOLO DE 1ª CATEGORIA EM LOCAIS COM ALTO NÍVEL DE INTERFERÊNCIA. AF_04/2016</v>
          </cell>
          <cell r="C5689" t="str">
            <v>M3</v>
          </cell>
          <cell r="D5689">
            <v>14.07</v>
          </cell>
          <cell r="E5689">
            <v>3.63</v>
          </cell>
          <cell r="F5689">
            <v>3.52</v>
          </cell>
          <cell r="G5689">
            <v>6.92</v>
          </cell>
        </row>
        <row r="5690">
          <cell r="A5690" t="str">
            <v>93366</v>
          </cell>
          <cell r="B5690" t="str">
            <v>REATERRO MECANIZADO DE VALA COM ESCAVADEIRA HIDRÁULICA (CAPACIDADE DA CAÇAMBA: 0,8 M³ / POTÊNCIA: 111 HP), LARGURA DE 1,5 A 2,5 M, PROFUNDIDADE DE 4,5 A 6,0 M, COM SOLO DE 1ª CATEGORIA EM LOCAIS COM ALTO NÍVEL DE INTERFERÊNCIA. AF_04/2016</v>
          </cell>
          <cell r="C5690" t="str">
            <v>M3</v>
          </cell>
          <cell r="D5690">
            <v>11.57</v>
          </cell>
          <cell r="E5690">
            <v>2.71</v>
          </cell>
          <cell r="F5690">
            <v>3.01</v>
          </cell>
          <cell r="G5690">
            <v>5.85</v>
          </cell>
        </row>
        <row r="5691">
          <cell r="A5691" t="str">
            <v>93367</v>
          </cell>
          <cell r="B5691" t="str">
            <v>REATERRO MECANIZADO DE VALA COM ESCAVADEIRA HIDRÁULICA (CAPACIDADE DA CAÇAMBA: 0,8 M³ / POTÊNCIA: 111 HP), LARGURA DE 1,5 A 2,5 M, PROFUNDIDADE ATÉ 1,5 M, COM SOLO DE 1ª CATEGORIA EM LOCAIS COM BAIXO NÍVEL DE INTERFERÊNCIA. AF_04/2016</v>
          </cell>
          <cell r="C5691" t="str">
            <v>M3</v>
          </cell>
          <cell r="D5691">
            <v>23.02</v>
          </cell>
          <cell r="E5691">
            <v>8.3699999999999992</v>
          </cell>
          <cell r="F5691">
            <v>5.38</v>
          </cell>
          <cell r="G5691">
            <v>9.27</v>
          </cell>
        </row>
        <row r="5692">
          <cell r="A5692" t="str">
            <v>93368</v>
          </cell>
          <cell r="B5692" t="str">
            <v>REATERRO MECANIZADO DE VALA COM ESCAVADEIRA HIDRÁULICA (CAPACIDADE DA CAÇAMBA: 0,8 M³ / POTÊNCIA: 111 HP), LARGURA ATÉ 1,5 M, PROFUNDIDADE DE 1,5 A 3,0 M, COM SOLO DE 1ª CATEGORIA EM LOCAIS COM BAIXO NÍVEL DE INTERFERÊNCIA. AF_04/2016</v>
          </cell>
          <cell r="C5692" t="str">
            <v>M3</v>
          </cell>
          <cell r="D5692">
            <v>18.670000000000002</v>
          </cell>
          <cell r="E5692">
            <v>6.26</v>
          </cell>
          <cell r="F5692">
            <v>4.47</v>
          </cell>
          <cell r="G5692">
            <v>7.94</v>
          </cell>
        </row>
        <row r="5693">
          <cell r="A5693" t="str">
            <v>93369</v>
          </cell>
          <cell r="B5693" t="str">
            <v>REATERRO MECANIZADO DE VALA COM ESCAVADEIRA HIDRÁULICA (CAPACIDADE DA CAÇAMBA: 0,8 M³ / POTÊNCIA: 111 HP), LARGURA DE 1,5 A 2,5 M, PROFUNDIDADE DE 1,5 A 3,0 M, COM SOLO (SEM SUBSTITUIÇÃO) DE 1ª CATEGORIA EM LOCAIS COM BAIXO NÍVEL DE INTERFERÊNCIA. AF_04/2016</v>
          </cell>
          <cell r="C5693" t="str">
            <v>M3</v>
          </cell>
          <cell r="D5693">
            <v>13.15</v>
          </cell>
          <cell r="E5693">
            <v>3.52</v>
          </cell>
          <cell r="F5693">
            <v>3.34</v>
          </cell>
          <cell r="G5693">
            <v>6.29</v>
          </cell>
        </row>
        <row r="5694">
          <cell r="A5694" t="str">
            <v>93370</v>
          </cell>
          <cell r="B5694" t="str">
            <v>REATERRO MECANIZADO DE VALA COM ESCAVADEIRA HIDRÁULICA (CAPACIDADE DA CAÇAMBA: 0,8 M³ / POTÊNCIA: 111 HP), LARGURA ATÉ 1,5 M, PROFUNDIDADE DE 3,0 A 4,5 M, COM SOLO DE 1ª CATEGORIA EM LOCAIS COM BAIXO NÍVEL DE INTERFERÊNCIA. AF_04/2016</v>
          </cell>
          <cell r="C5694" t="str">
            <v>M3</v>
          </cell>
          <cell r="D5694">
            <v>14.41</v>
          </cell>
          <cell r="E5694">
            <v>4.1100000000000003</v>
          </cell>
          <cell r="F5694">
            <v>3.61</v>
          </cell>
          <cell r="G5694">
            <v>6.69</v>
          </cell>
        </row>
        <row r="5695">
          <cell r="A5695" t="str">
            <v>93371</v>
          </cell>
          <cell r="B5695" t="str">
            <v>REATERRO MECANIZADO DE VALA COM ESCAVADEIRA HIDRÁULICA (CAPACIDADE DA CAÇAMBA: 0,8 M³ / POTÊNCIA: 111 HP), LARGURA DE 1,5 A 2,5 M, PROFUNDIDADE DE 3,0 A 4,5 M, COM SOLO (SEM SUBSTITUIÇÃO) DE 1ª CATEGORIA EM LOCAIS COM BAIXO NÍVEL DE INTERFERÊNCIA. AF_04/2016</v>
          </cell>
          <cell r="C5695" t="str">
            <v>M3</v>
          </cell>
          <cell r="D5695">
            <v>11.03</v>
          </cell>
          <cell r="E5695">
            <v>2.7</v>
          </cell>
          <cell r="F5695">
            <v>2.9</v>
          </cell>
          <cell r="G5695">
            <v>5.43</v>
          </cell>
        </row>
        <row r="5696">
          <cell r="A5696" t="str">
            <v>93372</v>
          </cell>
          <cell r="B5696" t="str">
            <v>REATERRO MECANIZADO DE VALA COM ESCAVADEIRA HIDRÁULICA (CAPACIDADE DA CAÇAMBA: 0,8 M³ / POTÊNCIA: 111 HP), LARGURA ATÉ 1,5 M, PROFUNDIDADE DE 4,5 A 6,0 M, COM SOLO DE 1ª CATEGORIA EM LOCAIS COM BAIXO NÍVEL DE INTERFERÊNCIA. AF_04/2016</v>
          </cell>
          <cell r="C5696" t="str">
            <v>M3</v>
          </cell>
          <cell r="D5696">
            <v>12.56</v>
          </cell>
          <cell r="E5696">
            <v>3.27</v>
          </cell>
          <cell r="F5696">
            <v>3.21</v>
          </cell>
          <cell r="G5696">
            <v>6.08</v>
          </cell>
        </row>
        <row r="5697">
          <cell r="A5697" t="str">
            <v>93373</v>
          </cell>
          <cell r="B5697" t="str">
            <v>REATERRO MECANIZADO DE VALA COM ESCAVADEIRA HIDRÁULICA (CAPACIDADE DA CAÇAMBA: 0,8 M³ / POTÊNCIA: 111 HP), LARGURA DE 1,5 A 2,5 M, PROFUNDIDADE DE 4,5 A 6,0 M, COM SOLO (SEM SUBSTITUIÇÃO) DE 1ª CATEGORIA EM LOCAIS COM BAIXO NÍVEL DE INTERFERÊNCIA. AF_04/2016</v>
          </cell>
          <cell r="C5697" t="str">
            <v>M3</v>
          </cell>
          <cell r="D5697">
            <v>9.98</v>
          </cell>
          <cell r="E5697">
            <v>2.3199999999999998</v>
          </cell>
          <cell r="F5697">
            <v>2.69</v>
          </cell>
          <cell r="G5697">
            <v>4.97</v>
          </cell>
        </row>
        <row r="5698">
          <cell r="A5698" t="str">
            <v>93374</v>
          </cell>
          <cell r="B5698" t="str">
            <v>REATERRO MECANIZADO DE VALA COM RETROESCAVADEIRA (CAPACIDADE DA CAÇAMBA DA RETRO: 0,26 M³ / POTÊNCIA: 88 HP), LARGURA ATÉ 0,8 M, PROFUNDIDADE ATÉ 1,5 M, COM SOLO (SEM SUBSTITUIÇÃO) DE 1ª CATEGORIA EM LOCAIS COM ALTO NÍVEL DE INTERFERÊNCIA. AF_04/2016</v>
          </cell>
          <cell r="C5698" t="str">
            <v>M3</v>
          </cell>
          <cell r="D5698">
            <v>28.23</v>
          </cell>
          <cell r="E5698">
            <v>14.67</v>
          </cell>
          <cell r="F5698">
            <v>7.03</v>
          </cell>
          <cell r="G5698">
            <v>6.53</v>
          </cell>
        </row>
        <row r="5699">
          <cell r="A5699" t="str">
            <v>93375</v>
          </cell>
          <cell r="B5699" t="str">
            <v>REATERRO MECANIZADO DE VALA COM RETROESCAVADEIRA (CAPACIDADE DA CAÇAMBA DA RETRO: 0,26 M³ / POTÊNCIA: 88 HP), LARGURA DE 0,8 A 1,5 M, PROFUNDIDADE ATÉ 1,5 M, COM SOLO DE 1ª CATEGORIA EM LOCAIS COM ALTO NÍVEL DE INTERFERÊNCIA. AF_04/2016</v>
          </cell>
          <cell r="C5699" t="str">
            <v>M3</v>
          </cell>
          <cell r="D5699">
            <v>21.77</v>
          </cell>
          <cell r="E5699">
            <v>11.24</v>
          </cell>
          <cell r="F5699">
            <v>5.54</v>
          </cell>
          <cell r="G5699">
            <v>4.99</v>
          </cell>
        </row>
        <row r="5700">
          <cell r="A5700" t="str">
            <v>93376</v>
          </cell>
          <cell r="B5700" t="str">
            <v>REATERRO MECANIZADO DE VALA COM RETROESCAVADEIRA (CAPACIDADE DA CAÇAMBA DA RETRO: 0,26 M³ / POTÊNCIA: 88 HP), LARGURA ATÉ 0,8 M, PROFUNDIDADE DE 1,5 A 3,0 M, COM SOLO DE 1ª CATEGORIA EM LOCAIS COM ALTO NÍVEL DE INTERFERÊNCIA. AF_04/2016</v>
          </cell>
          <cell r="C5700" t="str">
            <v>M3</v>
          </cell>
          <cell r="D5700">
            <v>17.77</v>
          </cell>
          <cell r="E5700">
            <v>8.93</v>
          </cell>
          <cell r="F5700">
            <v>4.62</v>
          </cell>
          <cell r="G5700">
            <v>4.22</v>
          </cell>
        </row>
        <row r="5701">
          <cell r="A5701" t="str">
            <v>93377</v>
          </cell>
          <cell r="B5701" t="str">
            <v>REATERRO MECANIZADO DE VALA COM RETROESCAVADEIRA (CAPACIDADE DA CAÇAMBA DA RETRO: 0,26 M³ / POTÊNCIA: 88 HP), LARGURA DE 0,8 A 1,5 M, PROFUNDIDADE DE 1,5 A 3,0 M, COM SOLO (SEM SUBSTITUIÇÃO) DE 1ª CATEGORIA EM LOCAIS COM ALTO NÍVEL DE INTERFERÊNCIA. AF_04/2016</v>
          </cell>
          <cell r="C5701" t="str">
            <v>M3</v>
          </cell>
          <cell r="D5701">
            <v>11.82</v>
          </cell>
          <cell r="E5701">
            <v>5.25</v>
          </cell>
          <cell r="F5701">
            <v>3.34</v>
          </cell>
          <cell r="G5701">
            <v>3.23</v>
          </cell>
        </row>
        <row r="5702">
          <cell r="A5702" t="str">
            <v>93378</v>
          </cell>
          <cell r="B5702" t="str">
            <v>REATERRO MECANIZADO DE VALA COM RETROESCAVADEIRA (CAPACIDADE DA CAÇAMBA DA RETRO: 0,26 M³ / POTÊNCIA: 88 HP), LARGURA ATÉ 0,8 M, PROFUNDIDADE ATÉ 1,5 M, COM SOLO DE 1ª CATEGORIA EM LOCAIS COM BAIXO NÍVEL DE INTERFERÊNCIA. AF_04/2016</v>
          </cell>
          <cell r="C5702" t="str">
            <v>M3</v>
          </cell>
          <cell r="D5702">
            <v>26.48</v>
          </cell>
          <cell r="E5702">
            <v>14.08</v>
          </cell>
          <cell r="F5702">
            <v>6.59</v>
          </cell>
          <cell r="G5702">
            <v>5.81</v>
          </cell>
        </row>
        <row r="5703">
          <cell r="A5703" t="str">
            <v>93379</v>
          </cell>
          <cell r="B5703" t="str">
            <v>REATERRO MECANIZADO DE VALA COM RETROESCAVADEIRA (CAPACIDADE DA CAÇAMBA DA RETRO: 0,26 M³ / POTÊNCIA: 88 HP), LARGURA DE 0,8 A 1,5 M, PROFUNDIDADE ATÉ 1,5 M, COM SOLO DE 1ª CATEGORIA EM LOCAIS COM BAIXO NÍVEL DE INTERFERÊNCIA. AF_04/2016</v>
          </cell>
          <cell r="C5703" t="str">
            <v>M3</v>
          </cell>
          <cell r="D5703">
            <v>20.420000000000002</v>
          </cell>
          <cell r="E5703">
            <v>10.77</v>
          </cell>
          <cell r="F5703">
            <v>5.22</v>
          </cell>
          <cell r="G5703">
            <v>4.43</v>
          </cell>
        </row>
        <row r="5704">
          <cell r="A5704" t="str">
            <v>93380</v>
          </cell>
          <cell r="B5704" t="str">
            <v>REATERRO MECANIZADO DE VALA COM RETROESCAVADEIRA (CAPACIDADE DA CAÇAMBA DA RETRO: 0,26 M³ / POTÊNCIA: 88 HP), LARGURA ATÉ 0,8 M, PROFUNDIDADE DE 1,5 A 3,0 M, COM SOLO DE 1ª CATEGORIA EM LOCAIS COM BAIXO NÍVEL DE INTERFERÊNCIA. AF_04/2016</v>
          </cell>
          <cell r="C5704" t="str">
            <v>M3</v>
          </cell>
          <cell r="D5704">
            <v>16.73</v>
          </cell>
          <cell r="E5704">
            <v>8.57</v>
          </cell>
          <cell r="F5704">
            <v>4.37</v>
          </cell>
          <cell r="G5704">
            <v>3.79</v>
          </cell>
        </row>
        <row r="5705">
          <cell r="A5705" t="str">
            <v>93381</v>
          </cell>
          <cell r="B5705" t="str">
            <v>REATERRO MECANIZADO DE VALA COM RETROESCAVADEIRA (CAPACIDADE DA CAÇAMBA DA RETRO: 0,26 M³ / POTÊNCIA: 88 HP), LARGURA DE 0,8 A 1,5 M, PROFUNDIDADE DE 1,5 A 3,0 M, COM SOLO (SEM SUBSTITUIÇÃO) DE 1ª CATEGORIA EM LOCAIS COM BAIXO NÍVEL DE INTERFERÊNCIA. AF_04/2016</v>
          </cell>
          <cell r="C5705" t="str">
            <v>M3</v>
          </cell>
          <cell r="D5705">
            <v>11.09</v>
          </cell>
          <cell r="E5705">
            <v>5.01</v>
          </cell>
          <cell r="F5705">
            <v>3.14</v>
          </cell>
          <cell r="G5705">
            <v>2.94</v>
          </cell>
        </row>
        <row r="5706">
          <cell r="A5706" t="str">
            <v>93382</v>
          </cell>
          <cell r="B5706" t="str">
            <v>REATERRO MANUAL DE VALAS COM COMPACTAÇÃO MECANIZADA. AF_04/2016</v>
          </cell>
          <cell r="C5706" t="str">
            <v>M3</v>
          </cell>
          <cell r="D5706">
            <v>34.28</v>
          </cell>
          <cell r="E5706">
            <v>24.33</v>
          </cell>
          <cell r="F5706">
            <v>8.39</v>
          </cell>
          <cell r="G5706">
            <v>1.56</v>
          </cell>
        </row>
        <row r="5707">
          <cell r="A5707" t="str">
            <v>96995</v>
          </cell>
          <cell r="B5707" t="str">
            <v>REATERRO MANUAL APILOADO COM SOQUETE. AF_10/2017</v>
          </cell>
          <cell r="C5707" t="str">
            <v>M3</v>
          </cell>
          <cell r="D5707">
            <v>51.09</v>
          </cell>
          <cell r="E5707">
            <v>38.28</v>
          </cell>
          <cell r="F5707">
            <v>12.81</v>
          </cell>
          <cell r="G5707">
            <v>0</v>
          </cell>
        </row>
        <row r="5708">
          <cell r="A5708" t="str">
            <v>97916</v>
          </cell>
          <cell r="B5708" t="str">
            <v>TRANSPORTE COM CAMINHÃO BASCULANTE DE 6 M³, EM VIA URBANA EM LEITO NATURAL (UNIDADE: TXKM). AF_07/2020</v>
          </cell>
          <cell r="C5708" t="str">
            <v>TXKM</v>
          </cell>
          <cell r="D5708">
            <v>2.4</v>
          </cell>
          <cell r="E5708">
            <v>0.39</v>
          </cell>
          <cell r="F5708">
            <v>0.98</v>
          </cell>
          <cell r="G5708">
            <v>1.03</v>
          </cell>
        </row>
        <row r="5709">
          <cell r="A5709" t="str">
            <v>97917</v>
          </cell>
          <cell r="B5709" t="str">
            <v>TRANSPORTE COM CAMINHÃO BASCULANTE DE 6 M³, EM VIA URBANA EM REVESTIMENTO PRIMÁRIO (UNIDADE: TXKM). AF_07/2020</v>
          </cell>
          <cell r="C5709" t="str">
            <v>TXKM</v>
          </cell>
          <cell r="D5709">
            <v>2.0699999999999998</v>
          </cell>
          <cell r="E5709">
            <v>0.33</v>
          </cell>
          <cell r="F5709">
            <v>0.85</v>
          </cell>
          <cell r="G5709">
            <v>0.89</v>
          </cell>
        </row>
        <row r="5710">
          <cell r="A5710" t="str">
            <v>97918</v>
          </cell>
          <cell r="B5710" t="str">
            <v>TRANSPORTE COM CAMINHÃO BASCULANTE DE 6 M³, EM VIA URBANA PAVIMENTADA, DMT ATÉ 30 KM (UNIDADE: TXKM). AF_07/2020</v>
          </cell>
          <cell r="C5710" t="str">
            <v>TXKM</v>
          </cell>
          <cell r="D5710">
            <v>1.91</v>
          </cell>
          <cell r="E5710">
            <v>0.31</v>
          </cell>
          <cell r="F5710">
            <v>0.78</v>
          </cell>
          <cell r="G5710">
            <v>0.82</v>
          </cell>
        </row>
        <row r="5711">
          <cell r="A5711" t="str">
            <v>97919</v>
          </cell>
          <cell r="B5711" t="str">
            <v>TRANSPORTE COM CAMINHÃO BASCULANTE DE 6 M³, EM VIA URBANA PAVIMENTADA, ADICIONAL PARA DMT EXCEDENTE A 30 KM (UNIDADE: TXKM). AF_07/2020</v>
          </cell>
          <cell r="C5711" t="str">
            <v>TXKM</v>
          </cell>
          <cell r="D5711">
            <v>0.75</v>
          </cell>
          <cell r="E5711">
            <v>0.12</v>
          </cell>
          <cell r="F5711">
            <v>0.31</v>
          </cell>
          <cell r="G5711">
            <v>0.32</v>
          </cell>
        </row>
        <row r="5712">
          <cell r="A5712" t="str">
            <v>101616</v>
          </cell>
          <cell r="B5712" t="str">
            <v>PREPARO DE FUNDO DE VALA COM LARGURA MENOR QUE 1,5 M (ACERTO DO SOLO NATURAL). AF_08/2020</v>
          </cell>
          <cell r="C5712" t="str">
            <v>M2</v>
          </cell>
          <cell r="D5712">
            <v>6.13</v>
          </cell>
          <cell r="E5712">
            <v>4.7699999999999996</v>
          </cell>
          <cell r="F5712">
            <v>1.36</v>
          </cell>
          <cell r="G5712">
            <v>0</v>
          </cell>
        </row>
        <row r="5713">
          <cell r="A5713" t="str">
            <v>101617</v>
          </cell>
          <cell r="B5713" t="str">
            <v>PREPARO DE FUNDO DE VALA COM LARGURA MAIOR OU IGUAL A 1,5 M E MENOR QUE 2,5 M (ACERTO DO SOLO NATURAL). AF_08/2020</v>
          </cell>
          <cell r="C5713" t="str">
            <v>M2</v>
          </cell>
          <cell r="D5713">
            <v>3.01</v>
          </cell>
          <cell r="E5713">
            <v>2.38</v>
          </cell>
          <cell r="F5713">
            <v>0.63</v>
          </cell>
          <cell r="G5713">
            <v>0</v>
          </cell>
        </row>
        <row r="5714">
          <cell r="A5714" t="str">
            <v>101618</v>
          </cell>
          <cell r="B5714" t="str">
            <v>PREPARO DE FUNDO DE VALA COM LARGURA MENOR QUE 1,5 M, COM CAMADA DE AREIA, LANÇAMENTO MANUAL. AF_08/2020</v>
          </cell>
          <cell r="C5714" t="str">
            <v>M3</v>
          </cell>
          <cell r="D5714">
            <v>215.05</v>
          </cell>
          <cell r="E5714">
            <v>92.94</v>
          </cell>
          <cell r="F5714">
            <v>121.88</v>
          </cell>
          <cell r="G5714">
            <v>0.23</v>
          </cell>
        </row>
        <row r="5715">
          <cell r="A5715" t="str">
            <v>101619</v>
          </cell>
          <cell r="B5715" t="str">
            <v>PREPARO DE FUNDO DE VALA COM LARGURA MENOR QUE 1,5 M, COM CAMADA DE BRITA, LANÇAMENTO MANUAL. AF_08/2020</v>
          </cell>
          <cell r="C5715" t="str">
            <v>M3</v>
          </cell>
          <cell r="D5715">
            <v>240.39</v>
          </cell>
          <cell r="E5715">
            <v>113.82</v>
          </cell>
          <cell r="F5715">
            <v>126.34</v>
          </cell>
          <cell r="G5715">
            <v>0.23</v>
          </cell>
        </row>
        <row r="5716">
          <cell r="A5716" t="str">
            <v>101620</v>
          </cell>
          <cell r="B5716" t="str">
            <v>PREPARO DE FUNDO DE VALA COM LARGURA MAIOR OU IGUAL A 1,5 M E MENOR QUE 2,5 M, COM CAMADA DE AREIA, LANÇAMENTO MANUAL. AF_08/2020</v>
          </cell>
          <cell r="C5716" t="str">
            <v>M3</v>
          </cell>
          <cell r="D5716">
            <v>190.21</v>
          </cell>
          <cell r="E5716">
            <v>74</v>
          </cell>
          <cell r="F5716">
            <v>116.11</v>
          </cell>
          <cell r="G5716">
            <v>0.1</v>
          </cell>
        </row>
        <row r="5717">
          <cell r="A5717" t="str">
            <v>101621</v>
          </cell>
          <cell r="B5717" t="str">
            <v>PREPARO DE FUNDO DE VALA COM LARGURA MAIOR OU IGUAL A 1,5 M E MENOR QUE 2,5 M, COM CAMADA DE BRITA, LANÇAMENTO MANUAL. AF_08/2020</v>
          </cell>
          <cell r="C5717" t="str">
            <v>M3</v>
          </cell>
          <cell r="D5717">
            <v>215.55</v>
          </cell>
          <cell r="E5717">
            <v>94.86</v>
          </cell>
          <cell r="F5717">
            <v>120.59</v>
          </cell>
          <cell r="G5717">
            <v>0.1</v>
          </cell>
        </row>
        <row r="5718">
          <cell r="A5718" t="str">
            <v>101622</v>
          </cell>
          <cell r="B5718" t="str">
            <v>PREPARO DE FUNDO DE VALA COM LARGURA MENOR QUE 1,5 M, COM CAMADA DE AREIA, LANÇAMENTO MECANIZADO. AF_08/2020</v>
          </cell>
          <cell r="C5718" t="str">
            <v>M3</v>
          </cell>
          <cell r="D5718">
            <v>191.43</v>
          </cell>
          <cell r="E5718">
            <v>55.42</v>
          </cell>
          <cell r="F5718">
            <v>112.38</v>
          </cell>
          <cell r="G5718">
            <v>23.63</v>
          </cell>
        </row>
        <row r="5719">
          <cell r="A5719" t="str">
            <v>101623</v>
          </cell>
          <cell r="B5719" t="str">
            <v>PREPARO DE FUNDO DE VALA COM LARGURA MENOR QUE 1,5 M, COM CAMADA DE BRITA, LANÇAMENTO MECANIZADO. AF_08/2020</v>
          </cell>
          <cell r="C5719" t="str">
            <v>M3</v>
          </cell>
          <cell r="D5719">
            <v>211.27</v>
          </cell>
          <cell r="E5719">
            <v>67.540000000000006</v>
          </cell>
          <cell r="F5719">
            <v>114.63</v>
          </cell>
          <cell r="G5719">
            <v>29.1</v>
          </cell>
        </row>
        <row r="5720">
          <cell r="A5720" t="str">
            <v>101624</v>
          </cell>
          <cell r="B5720" t="str">
            <v>PREPARO DE FUNDO DE VALA COM LARGURA MAIOR OU IGUAL A 1,5 M E MENOR QUE 2,5 M, COM CAMADA DE BRITA, LANÇAMENTO MECANIZADO. AF_08/2020</v>
          </cell>
          <cell r="C5720" t="str">
            <v>M3</v>
          </cell>
          <cell r="D5720">
            <v>165.06</v>
          </cell>
          <cell r="E5720">
            <v>41.32</v>
          </cell>
          <cell r="F5720">
            <v>105.73</v>
          </cell>
          <cell r="G5720">
            <v>18.010000000000002</v>
          </cell>
        </row>
        <row r="5721">
          <cell r="A5721" t="str">
            <v>101625</v>
          </cell>
          <cell r="B5721" t="str">
            <v>PREPARO DE FUNDO DE VALA COM LARGURA MAIOR OU IGUAL A 1,5 M E MENOR QUE 2,5 M, COM CAMADA DE AREIA, LANÇAMENTO MECANIZADO. AF_08/2020</v>
          </cell>
          <cell r="C5721" t="str">
            <v>M3</v>
          </cell>
          <cell r="D5721">
            <v>151.02000000000001</v>
          </cell>
          <cell r="E5721">
            <v>32.42</v>
          </cell>
          <cell r="F5721">
            <v>104.6</v>
          </cell>
          <cell r="G5721">
            <v>14</v>
          </cell>
        </row>
        <row r="5722">
          <cell r="A5722" t="str">
            <v>95606</v>
          </cell>
          <cell r="B5722" t="str">
            <v>UMIDIFICAÇÃO DE MATERIAL PARA VALAS COM CAMINHÃO PIPA 10000L. AF_11/2016</v>
          </cell>
          <cell r="C5722" t="str">
            <v>M3</v>
          </cell>
          <cell r="D5722">
            <v>2.23</v>
          </cell>
          <cell r="E5722">
            <v>0.36</v>
          </cell>
          <cell r="F5722">
            <v>1.21</v>
          </cell>
          <cell r="G5722">
            <v>0.66</v>
          </cell>
        </row>
        <row r="5723">
          <cell r="A5723" t="str">
            <v>101159</v>
          </cell>
          <cell r="B5723" t="str">
            <v>ALVENARIA DE VEDAÇÃO DE BLOCOS CERÂMICOS MACIÇOS DE 5X10X20CM (ESPESSURA 10CM) E ARGAMASSA DE ASSENTAMENTO COM PREPARO EM BETONEIRA. AF_05/2020</v>
          </cell>
          <cell r="C5723" t="str">
            <v>M2</v>
          </cell>
          <cell r="D5723">
            <v>134.33000000000001</v>
          </cell>
          <cell r="E5723">
            <v>57.56</v>
          </cell>
          <cell r="F5723">
            <v>76.72</v>
          </cell>
          <cell r="G5723">
            <v>0.02</v>
          </cell>
        </row>
        <row r="5724">
          <cell r="A5724" t="str">
            <v>103322</v>
          </cell>
          <cell r="B5724" t="str">
            <v>ALVENARIA DE VEDAÇÃO DE BLOCOS CERÂMICOS FURADOS NA VERTICAL DE 9X19X39 CM (ESPESSURA 9 CM) E ARGAMASSA DE ASSENTAMENTO COM PREPARO EM BETONEIRA. AF_12/2021</v>
          </cell>
          <cell r="C5724" t="str">
            <v>M2</v>
          </cell>
          <cell r="D5724">
            <v>55.93</v>
          </cell>
          <cell r="E5724">
            <v>17.690000000000001</v>
          </cell>
          <cell r="F5724">
            <v>38.22</v>
          </cell>
          <cell r="G5724">
            <v>0.01</v>
          </cell>
        </row>
        <row r="5725">
          <cell r="A5725" t="str">
            <v>103323</v>
          </cell>
          <cell r="B5725" t="str">
            <v>ALVENARIA DE VEDAÇÃO DE BLOCOS CERÂMICOS FURADOS NA VERTICAL DE 9X19X39 CM (ESPESSURA 9 CM) E ARGAMASSA DE ASSENTAMENTO COM PREPARO MANUAL. AF_12/2021</v>
          </cell>
          <cell r="C5725" t="str">
            <v>M2</v>
          </cell>
          <cell r="D5725">
            <v>57.07</v>
          </cell>
          <cell r="E5725">
            <v>18.52</v>
          </cell>
          <cell r="F5725">
            <v>38.549999999999997</v>
          </cell>
          <cell r="G5725">
            <v>0</v>
          </cell>
        </row>
        <row r="5726">
          <cell r="A5726" t="str">
            <v>103324</v>
          </cell>
          <cell r="B5726" t="str">
            <v>ALVENARIA DE VEDAÇÃO DE BLOCOS CERÂMICOS FURADOS NA VERTICAL DE 14X19X39 CM (ESPESSURA 14 CM) E ARGAMASSA DE ASSENTAMENTO COM PREPARO EM BETONEIRA. AF_12/2021</v>
          </cell>
          <cell r="C5726" t="str">
            <v>M2</v>
          </cell>
          <cell r="D5726">
            <v>74.83</v>
          </cell>
          <cell r="E5726">
            <v>25.45</v>
          </cell>
          <cell r="F5726">
            <v>49.36</v>
          </cell>
          <cell r="G5726">
            <v>0.01</v>
          </cell>
        </row>
        <row r="5727">
          <cell r="A5727" t="str">
            <v>103325</v>
          </cell>
          <cell r="B5727" t="str">
            <v>ALVENARIA DE VEDAÇÃO DE BLOCOS CERÂMICOS FURADOS NA VERTICAL DE 14X19X39 CM (ESPESSURA 14 CM) E ARGAMASSA DE ASSENTAMENTO COM PREPARO MANUAL. AF_12/2021</v>
          </cell>
          <cell r="C5727" t="str">
            <v>M2</v>
          </cell>
          <cell r="D5727">
            <v>76.13</v>
          </cell>
          <cell r="E5727">
            <v>26.4</v>
          </cell>
          <cell r="F5727">
            <v>49.73</v>
          </cell>
          <cell r="G5727">
            <v>0</v>
          </cell>
        </row>
        <row r="5728">
          <cell r="A5728" t="str">
            <v>103326</v>
          </cell>
          <cell r="B5728" t="str">
            <v>ALVENARIA DE VEDAÇÃO DE BLOCOS CERÂMICOS FURADOS NA VERTICAL DE 19X19X39 CM (ESPESSURA 19 CM) E ARGAMASSA DE ASSENTAMENTO COM PREPARO EM BETONEIRA. AF_12/2021</v>
          </cell>
          <cell r="C5728" t="str">
            <v>M2</v>
          </cell>
          <cell r="D5728">
            <v>90.48</v>
          </cell>
          <cell r="E5728">
            <v>29.34</v>
          </cell>
          <cell r="F5728">
            <v>61.12</v>
          </cell>
          <cell r="G5728">
            <v>0.01</v>
          </cell>
        </row>
        <row r="5729">
          <cell r="A5729" t="str">
            <v>103327</v>
          </cell>
          <cell r="B5729" t="str">
            <v>ALVENARIA DE VEDAÇÃO DE BLOCOS CERÂMICOS FURADOS NA VERTICAL DE 19X19X39 CM (ESPESSURA 19 CM) E ARGAMASSA DE ASSENTAMENTO COM PREPARO MANUAL. AF_12/2021</v>
          </cell>
          <cell r="C5729" t="str">
            <v>M2</v>
          </cell>
          <cell r="D5729">
            <v>92</v>
          </cell>
          <cell r="E5729">
            <v>30.44</v>
          </cell>
          <cell r="F5729">
            <v>61.56</v>
          </cell>
          <cell r="G5729">
            <v>0</v>
          </cell>
        </row>
        <row r="5730">
          <cell r="A5730" t="str">
            <v>103328</v>
          </cell>
          <cell r="B5730" t="str">
            <v>ALVENARIA DE VEDAÇÃO DE BLOCOS CERÂMICOS FURADOS NA HORIZONTAL DE 9X19X19 CM (ESPESSURA 9 CM) E ARGAMASSA DE ASSENTAMENTO COM PREPARO EM BETONEIRA. AF_12/2021</v>
          </cell>
          <cell r="C5730" t="str">
            <v>M2</v>
          </cell>
          <cell r="D5730">
            <v>87.07</v>
          </cell>
          <cell r="E5730">
            <v>46.43</v>
          </cell>
          <cell r="F5730">
            <v>40.630000000000003</v>
          </cell>
          <cell r="G5730">
            <v>0</v>
          </cell>
        </row>
        <row r="5731">
          <cell r="A5731" t="str">
            <v>103329</v>
          </cell>
          <cell r="B5731" t="str">
            <v>ALVENARIA DE VEDAÇÃO DE BLOCOS CERÂMICOS FURADOS NA HORIZONTAL DE 9X19X19 CM (ESPESSURA 9 CM) E ARGAMASSA DE ASSENTAMENTO COM PREPARO MANUAL. AF_12/2021</v>
          </cell>
          <cell r="C5731" t="str">
            <v>M2</v>
          </cell>
          <cell r="D5731">
            <v>88.07</v>
          </cell>
          <cell r="E5731">
            <v>47.16</v>
          </cell>
          <cell r="F5731">
            <v>40.909999999999997</v>
          </cell>
          <cell r="G5731">
            <v>0</v>
          </cell>
        </row>
        <row r="5732">
          <cell r="A5732" t="str">
            <v>103330</v>
          </cell>
          <cell r="B5732" t="str">
            <v>ALVENARIA DE VEDAÇÃO DE BLOCOS CERÂMICOS FURADOS NA HORIZONTAL DE 11,5X19X19 CM (ESPESSURA 11,5 CM) E ARGAMASSA DE ASSENTAMENTO COM PREPARO EM BETONEIRA. AF_12/2021</v>
          </cell>
          <cell r="C5732" t="str">
            <v>M2</v>
          </cell>
          <cell r="D5732">
            <v>80.37</v>
          </cell>
          <cell r="E5732">
            <v>34.89</v>
          </cell>
          <cell r="F5732">
            <v>45.46</v>
          </cell>
          <cell r="G5732">
            <v>0.01</v>
          </cell>
        </row>
        <row r="5733">
          <cell r="A5733" t="str">
            <v>103331</v>
          </cell>
          <cell r="B5733" t="str">
            <v>ALVENARIA DE VEDAÇÃO DE BLOCOS CERÂMICOS FURADOS NA HORIZONTAL DE 11,5X19X19 CM (ESPESSURA 11,5 CM) E ARGAMASSA DE ASSENTAMENTO COM PREPARO MANUAL. AF_12/2021</v>
          </cell>
          <cell r="C5733" t="str">
            <v>M2</v>
          </cell>
          <cell r="D5733">
            <v>81.45</v>
          </cell>
          <cell r="E5733">
            <v>35.68</v>
          </cell>
          <cell r="F5733">
            <v>45.77</v>
          </cell>
          <cell r="G5733">
            <v>0</v>
          </cell>
        </row>
        <row r="5734">
          <cell r="A5734" t="str">
            <v>103332</v>
          </cell>
          <cell r="B5734" t="str">
            <v>ALVENARIA DE VEDAÇÃO DE BLOCOS CERÂMICOS FURADOS NA HORIZONTAL DE 9X14X19 CM (ESPESSURA 9 CM) E ARGAMASSA DE ASSENTAMENTO COM PREPARO EM BETONEIRA. AF_12/2021</v>
          </cell>
          <cell r="C5734" t="str">
            <v>M2</v>
          </cell>
          <cell r="D5734">
            <v>114.24</v>
          </cell>
          <cell r="E5734">
            <v>63.27</v>
          </cell>
          <cell r="F5734">
            <v>50.95</v>
          </cell>
          <cell r="G5734">
            <v>0.01</v>
          </cell>
        </row>
        <row r="5735">
          <cell r="A5735" t="str">
            <v>103333</v>
          </cell>
          <cell r="B5735" t="str">
            <v>ALVENARIA DE VEDAÇÃO DE BLOCOS CERÂMICOS FURADOS NA HORIZONTAL DE 9X14X19 CM (ESPESSURA 9 CM) E ARGAMASSA DE ASSENTAMENTO COM PREPARO MANUAL. AF_12/2021</v>
          </cell>
          <cell r="C5735" t="str">
            <v>M2</v>
          </cell>
          <cell r="D5735">
            <v>115.39</v>
          </cell>
          <cell r="E5735">
            <v>64.09</v>
          </cell>
          <cell r="F5735">
            <v>51.3</v>
          </cell>
          <cell r="G5735">
            <v>0</v>
          </cell>
        </row>
        <row r="5736">
          <cell r="A5736" t="str">
            <v>103334</v>
          </cell>
          <cell r="B5736" t="str">
            <v>ALVENARIA DE VEDAÇÃO DE BLOCOS CERÂMICOS FURADOS NA HORIZONTAL DE 14X9X19 CM (ESPESSURA 14 CM, BLOCO DEITADO) E ARGAMASSA DE ASSENTAMENTO COM PREPARO EM BETONEIRA. AF_12/2021</v>
          </cell>
          <cell r="C5736" t="str">
            <v>M2</v>
          </cell>
          <cell r="D5736">
            <v>138.41</v>
          </cell>
          <cell r="E5736">
            <v>67.38</v>
          </cell>
          <cell r="F5736">
            <v>71</v>
          </cell>
          <cell r="G5736">
            <v>0.01</v>
          </cell>
        </row>
        <row r="5737">
          <cell r="A5737" t="str">
            <v>103335</v>
          </cell>
          <cell r="B5737" t="str">
            <v>ALVENARIA DE VEDAÇÃO DE BLOCOS CERÂMICOS FURADOS NA HORIZONTAL DE 14X9X19 CM (ESPESSURA 14 CM, BLOCO DEITADO) E ARGAMASSA DE ASSENTAMENTO COM PREPARO MANUAL. AF_12/2021</v>
          </cell>
          <cell r="C5737" t="str">
            <v>M2</v>
          </cell>
          <cell r="D5737">
            <v>140.43</v>
          </cell>
          <cell r="E5737">
            <v>68.84</v>
          </cell>
          <cell r="F5737">
            <v>71.59</v>
          </cell>
          <cell r="G5737">
            <v>0</v>
          </cell>
        </row>
        <row r="5738">
          <cell r="A5738" t="str">
            <v>103350</v>
          </cell>
          <cell r="B5738" t="str">
            <v>ALVENARIA DE VEDAÇÃO DE BLOCOS CERÂMICOS FURADOS NA HORIZONTAL DE 9X9X19 CM (ESPESSURA 9 CM) E ARGAMASSA DE ASSENTAMENTO COM PREPARO EM BETONEIRA. AF_12/2021</v>
          </cell>
          <cell r="C5738" t="str">
            <v>M2</v>
          </cell>
          <cell r="D5738">
            <v>171.44</v>
          </cell>
          <cell r="E5738">
            <v>86.99</v>
          </cell>
          <cell r="F5738">
            <v>84.43</v>
          </cell>
          <cell r="G5738">
            <v>0.01</v>
          </cell>
        </row>
        <row r="5739">
          <cell r="A5739" t="str">
            <v>103351</v>
          </cell>
          <cell r="B5739" t="str">
            <v>ALVENARIA DE VEDAÇÃO DE BLOCOS CERÂMICOS FURADOS NA HORIZONTAL DE 9X9X19 CM (ESPESSURA 9 CM) E ARGAMASSA DE ASSENTAMENTO COM PREPARO MANUAL. AF_12/2021</v>
          </cell>
          <cell r="C5739" t="str">
            <v>M2</v>
          </cell>
          <cell r="D5739">
            <v>172.92</v>
          </cell>
          <cell r="E5739">
            <v>88.06</v>
          </cell>
          <cell r="F5739">
            <v>84.86</v>
          </cell>
          <cell r="G5739">
            <v>0</v>
          </cell>
        </row>
        <row r="5740">
          <cell r="A5740" t="str">
            <v>103356</v>
          </cell>
          <cell r="B5740" t="str">
            <v>ALVENARIA DE VEDAÇÃO DE BLOCOS CERÂMICOS FURADOS NA HORIZONTAL DE 9X19X29 CM (ESPESSURA 9 CM) E ARGAMASSA DE ASSENTAMENTO COM PREPARO EM BETONEIRA. AF_12/2021</v>
          </cell>
          <cell r="C5740" t="str">
            <v>M2</v>
          </cell>
          <cell r="D5740">
            <v>53.93</v>
          </cell>
          <cell r="E5740">
            <v>22.55</v>
          </cell>
          <cell r="F5740">
            <v>31.38</v>
          </cell>
          <cell r="G5740">
            <v>0</v>
          </cell>
        </row>
        <row r="5741">
          <cell r="A5741" t="str">
            <v>103357</v>
          </cell>
          <cell r="B5741" t="str">
            <v>ALVENARIA DE VEDAÇÃO DE BLOCOS CERÂMICOS FURADOS NA HORIZONTAL DE 9X19X29 CM (ESPESSURA 9 CM) E ARGAMASSA DE ASSENTAMENTO COM PREPARO MANUAL. AF_12/2021</v>
          </cell>
          <cell r="C5741" t="str">
            <v>M2</v>
          </cell>
          <cell r="D5741">
            <v>54.77</v>
          </cell>
          <cell r="E5741">
            <v>23.15</v>
          </cell>
          <cell r="F5741">
            <v>31.62</v>
          </cell>
          <cell r="G5741">
            <v>0</v>
          </cell>
        </row>
        <row r="5742">
          <cell r="A5742" t="str">
            <v>89282</v>
          </cell>
          <cell r="B5742" t="str">
            <v>ALVENARIA ESTRUTURAL DE BLOCOS CERÂMICOS 14X19X39, (ESPESSURA DE 14 CM), UTILIZANDO PALHETA E ARGAMASSA DE ASSENTAMENTO COM PREPARO EM BETONEIRA. AF_03/2023</v>
          </cell>
          <cell r="C5742" t="str">
            <v>M2</v>
          </cell>
          <cell r="D5742">
            <v>69.42</v>
          </cell>
          <cell r="E5742">
            <v>19.91</v>
          </cell>
          <cell r="F5742">
            <v>49.49</v>
          </cell>
          <cell r="G5742">
            <v>0.01</v>
          </cell>
        </row>
        <row r="5743">
          <cell r="A5743" t="str">
            <v>89283</v>
          </cell>
          <cell r="B5743" t="str">
            <v>ALVENARIA ESTRUTURAL DE BLOCOS CERÂMICOS 14X19X39, (ESPESSURA DE 14 CM), UTILIZANDO PALHETA E ARGAMASSA DE ASSENTAMENTO COM PREPARO MANUAL. AF_03/2023</v>
          </cell>
          <cell r="C5743" t="str">
            <v>M2</v>
          </cell>
          <cell r="D5743">
            <v>70.69</v>
          </cell>
          <cell r="E5743">
            <v>20.76</v>
          </cell>
          <cell r="F5743">
            <v>49.93</v>
          </cell>
          <cell r="G5743">
            <v>0</v>
          </cell>
        </row>
        <row r="5744">
          <cell r="A5744" t="str">
            <v>89290</v>
          </cell>
          <cell r="B5744" t="str">
            <v>ALVENARIA ESTRUTURAL DE BLOCOS CERÂMICOS 14X19X29, (ESPESSURA DE 14 CM), UTILIZANDO PALHETA E ARGAMASSA DE ASSENTAMENTO COM PREPARO EM BETONEIRA. AF_03/2023</v>
          </cell>
          <cell r="C5744" t="str">
            <v>M2</v>
          </cell>
          <cell r="D5744">
            <v>78.44</v>
          </cell>
          <cell r="E5744">
            <v>25.91</v>
          </cell>
          <cell r="F5744">
            <v>52.51</v>
          </cell>
          <cell r="G5744">
            <v>0.01</v>
          </cell>
        </row>
        <row r="5745">
          <cell r="A5745" t="str">
            <v>89291</v>
          </cell>
          <cell r="B5745" t="str">
            <v>ALVENARIA ESTRUTURAL DE BLOCOS CERÂMICOS 14X19X29, (ESPESSURA DE 14 CM), UTILIZANDO PALHETA E ARGAMASSA DE ASSENTAMENTO COM PREPARO MANUAL. AF_03/2023</v>
          </cell>
          <cell r="C5745" t="str">
            <v>M2</v>
          </cell>
          <cell r="D5745">
            <v>79.849999999999994</v>
          </cell>
          <cell r="E5745">
            <v>26.86</v>
          </cell>
          <cell r="F5745">
            <v>52.99</v>
          </cell>
          <cell r="G5745">
            <v>0</v>
          </cell>
        </row>
        <row r="5746">
          <cell r="A5746" t="str">
            <v>89298</v>
          </cell>
          <cell r="B5746" t="str">
            <v>ALVENARIA ESTRUTURAL DE BLOCOS CERÂMICOS 14X19X39, (ESPESSURA DE 14 CM), UTILIZANDO COLHER DE PEDREIRO E ARGAMASSA DE ASSENTAMENTO COM PREPARO EM BETONEIRA. AF_03/2023</v>
          </cell>
          <cell r="C5746" t="str">
            <v>M2</v>
          </cell>
          <cell r="D5746">
            <v>80.05</v>
          </cell>
          <cell r="E5746">
            <v>26.79</v>
          </cell>
          <cell r="F5746">
            <v>53.22</v>
          </cell>
          <cell r="G5746">
            <v>0.02</v>
          </cell>
        </row>
        <row r="5747">
          <cell r="A5747" t="str">
            <v>89299</v>
          </cell>
          <cell r="B5747" t="str">
            <v>ALVENARIA ESTRUTURAL DE BLOCOS CERÂMICOS 14X19X39, (ESPESSURA DE 14 CM), UTILIZANDO COLHER DE PEDREIRO E ARGAMASSA DE ASSENTAMENTO COM PREPARO MANUAL. AF_03/2023</v>
          </cell>
          <cell r="C5747" t="str">
            <v>M2</v>
          </cell>
          <cell r="D5747">
            <v>81.75</v>
          </cell>
          <cell r="E5747">
            <v>27.95</v>
          </cell>
          <cell r="F5747">
            <v>53.8</v>
          </cell>
          <cell r="G5747">
            <v>0</v>
          </cell>
        </row>
        <row r="5748">
          <cell r="A5748" t="str">
            <v>89306</v>
          </cell>
          <cell r="B5748" t="str">
            <v>ALVENARIA ESTRUTURAL DE BLOCOS CERÂMICOS 14X19X29, (ESPESSURA DE 14 CM), UTILIZANDO COLHER DE PEDREIRO E ARGAMASSA DE ASSENTAMENTO COM PREPARO EM BETONEIRA. AF_03/2023</v>
          </cell>
          <cell r="C5748" t="str">
            <v>M2</v>
          </cell>
          <cell r="D5748">
            <v>93.52</v>
          </cell>
          <cell r="E5748">
            <v>36.08</v>
          </cell>
          <cell r="F5748">
            <v>57.4</v>
          </cell>
          <cell r="G5748">
            <v>0.02</v>
          </cell>
        </row>
        <row r="5749">
          <cell r="A5749" t="str">
            <v>89307</v>
          </cell>
          <cell r="B5749" t="str">
            <v>ALVENARIA ESTRUTURAL DE BLOCOS CERÂMICOS 14X19X29, (ESPESSURA DE 14 CM), UTILIZANDO COLHER DE PEDREIRO E ARGAMASSA DE ASSENTAMENTO COM PREPARO MANUAL. AF_03/2023</v>
          </cell>
          <cell r="C5749" t="str">
            <v>M2</v>
          </cell>
          <cell r="D5749">
            <v>95.42</v>
          </cell>
          <cell r="E5749">
            <v>37.369999999999997</v>
          </cell>
          <cell r="F5749">
            <v>58.05</v>
          </cell>
          <cell r="G5749">
            <v>0</v>
          </cell>
        </row>
        <row r="5750">
          <cell r="A5750" t="str">
            <v>101157</v>
          </cell>
          <cell r="B5750" t="str">
            <v>ALVENARIA DE VEDAÇÃO DE BLOCOS DE GESSO DE 7X50X66CM (ESPESSURA 7CM). AF_05/2020</v>
          </cell>
          <cell r="C5750" t="str">
            <v>M2</v>
          </cell>
          <cell r="D5750">
            <v>67.2</v>
          </cell>
          <cell r="E5750">
            <v>13.67</v>
          </cell>
          <cell r="F5750">
            <v>53.53</v>
          </cell>
          <cell r="G5750">
            <v>0</v>
          </cell>
        </row>
        <row r="5751">
          <cell r="A5751" t="str">
            <v>101158</v>
          </cell>
          <cell r="B5751" t="str">
            <v>ALVENARIA DE VEDAÇÃO DE BLOCOS DE GESSO DE 10X50X66CM (ESPESSURA 10CM). AF_05/2020</v>
          </cell>
          <cell r="C5751" t="str">
            <v>M2</v>
          </cell>
          <cell r="D5751">
            <v>88.24</v>
          </cell>
          <cell r="E5751">
            <v>16.02</v>
          </cell>
          <cell r="F5751">
            <v>72.22</v>
          </cell>
          <cell r="G5751">
            <v>0</v>
          </cell>
        </row>
        <row r="5752">
          <cell r="A5752" t="str">
            <v>101162</v>
          </cell>
          <cell r="B5752" t="str">
            <v>ALVENARIA DE VEDAÇÃO COM ELEMENTO VAZADO DE CERÂMICA (COBOGÓ) DE 7X20X20CM E ARGAMASSA DE ASSENTAMENTO COM PREPARO EM BETONEIRA. AF_05/2020</v>
          </cell>
          <cell r="C5752" t="str">
            <v>M2</v>
          </cell>
          <cell r="D5752">
            <v>151.83000000000001</v>
          </cell>
          <cell r="E5752">
            <v>64.260000000000005</v>
          </cell>
          <cell r="F5752">
            <v>87.48</v>
          </cell>
          <cell r="G5752">
            <v>7.0000000000000007E-2</v>
          </cell>
        </row>
        <row r="5753">
          <cell r="A5753" t="str">
            <v>103316</v>
          </cell>
          <cell r="B5753" t="str">
            <v>ALVENARIA DE VEDAÇÃO DE BLOCOS VAZADOS DE CONCRETO DE 9X19X39 CM (ESPESSURA 9 CM) E ARGAMASSA DE ASSENTAMENTO COM PREPARO EM BETONEIRA. AF_12/2021</v>
          </cell>
          <cell r="C5753" t="str">
            <v>M2</v>
          </cell>
          <cell r="D5753">
            <v>77.98</v>
          </cell>
          <cell r="E5753">
            <v>21.48</v>
          </cell>
          <cell r="F5753">
            <v>56.5</v>
          </cell>
          <cell r="G5753">
            <v>0</v>
          </cell>
        </row>
        <row r="5754">
          <cell r="A5754" t="str">
            <v>103317</v>
          </cell>
          <cell r="B5754" t="str">
            <v>ALVENARIA DE VEDAÇÃO DE BLOCOS VAZADOS DE CONCRETO DE 9X19X39 CM (ESPESSURA 9 CM) E ARGAMASSA DE ASSENTAMENTO COM PREPARO MANUAL. AF_12/2021</v>
          </cell>
          <cell r="C5754" t="str">
            <v>M2</v>
          </cell>
          <cell r="D5754">
            <v>78.94</v>
          </cell>
          <cell r="E5754">
            <v>22.17</v>
          </cell>
          <cell r="F5754">
            <v>56.77</v>
          </cell>
          <cell r="G5754">
            <v>0</v>
          </cell>
        </row>
        <row r="5755">
          <cell r="A5755" t="str">
            <v>103318</v>
          </cell>
          <cell r="B5755" t="str">
            <v>ALVENARIA DE VEDAÇÃO DE BLOCOS VAZADOS DE CONCRETO DE 14X19X39 CM (ESPESSURA 14 CM)  E ARGAMASSA DE ASSENTAMENTO COM PREPARO EM BETONEIRA. AF_12/2021</v>
          </cell>
          <cell r="C5755" t="str">
            <v>M2</v>
          </cell>
          <cell r="D5755">
            <v>100.88</v>
          </cell>
          <cell r="E5755">
            <v>29.26</v>
          </cell>
          <cell r="F5755">
            <v>71.599999999999994</v>
          </cell>
          <cell r="G5755">
            <v>0.01</v>
          </cell>
        </row>
        <row r="5756">
          <cell r="A5756" t="str">
            <v>103319</v>
          </cell>
          <cell r="B5756" t="str">
            <v>ALVENARIA DE VEDAÇÃO DE BLOCOS VAZADOS DE CONCRETO DE 14X19X39 CM (ESPESSURA 14 CM) E ARGAMASSA DE ASSENTAMENTO COM PREPARO MANUAL. AF_12/2021</v>
          </cell>
          <cell r="C5756" t="str">
            <v>M2</v>
          </cell>
          <cell r="D5756">
            <v>102.01</v>
          </cell>
          <cell r="E5756">
            <v>30.07</v>
          </cell>
          <cell r="F5756">
            <v>71.94</v>
          </cell>
          <cell r="G5756">
            <v>0</v>
          </cell>
        </row>
        <row r="5757">
          <cell r="A5757" t="str">
            <v>103320</v>
          </cell>
          <cell r="B5757" t="str">
            <v>ALVENARIA DE VEDAÇÃO DE BLOCOS VAZADOS DE CONCRETO DE 19X19X39 CM (ESPESSURA 19 CM) E ARGAMASSA DE ASSENTAMENTO COM PREPARO EM BETONEIRA. AF_12/2021</v>
          </cell>
          <cell r="C5757" t="str">
            <v>M2</v>
          </cell>
          <cell r="D5757">
            <v>121.72</v>
          </cell>
          <cell r="E5757">
            <v>33.19</v>
          </cell>
          <cell r="F5757">
            <v>88.51</v>
          </cell>
          <cell r="G5757">
            <v>0.01</v>
          </cell>
        </row>
        <row r="5758">
          <cell r="A5758" t="str">
            <v>103321</v>
          </cell>
          <cell r="B5758" t="str">
            <v>ALVENARIA DE VEDAÇÃO DE BLOCOS VAZADOS DE CONCRETO DE 19X19X39 CM (ESPESSURA 19 CM) E ARGAMASSA DE ASSENTAMENTO COM PREPARO MANUAL. AF_12/2021</v>
          </cell>
          <cell r="C5758" t="str">
            <v>M2</v>
          </cell>
          <cell r="D5758">
            <v>123.13</v>
          </cell>
          <cell r="E5758">
            <v>34.200000000000003</v>
          </cell>
          <cell r="F5758">
            <v>88.93</v>
          </cell>
          <cell r="G5758">
            <v>0</v>
          </cell>
        </row>
        <row r="5759">
          <cell r="A5759" t="str">
            <v>103336</v>
          </cell>
          <cell r="B5759" t="str">
            <v>ALVENARIA DE VEDAÇÃO DE BLOCOS  VAZADOS DE CONCRETO APARENTE DE 9X19X39 CM (ESPESSURA 9 CM) E ARGAMASSA DE ASSENTAMENTO COM PREPARO EM BETONEIRA. AF_12/2021</v>
          </cell>
          <cell r="C5759" t="str">
            <v>M2</v>
          </cell>
          <cell r="D5759">
            <v>86.8</v>
          </cell>
          <cell r="E5759">
            <v>27.7</v>
          </cell>
          <cell r="F5759">
            <v>59.1</v>
          </cell>
          <cell r="G5759">
            <v>0</v>
          </cell>
        </row>
        <row r="5760">
          <cell r="A5760" t="str">
            <v>103337</v>
          </cell>
          <cell r="B5760" t="str">
            <v>ALVENARIA DE VEDAÇÃO DE BLOCOS  VAZADOS DE CONCRETO APARENTE DE 9X19X39 CM (ESPESSURA 9 CM) E ARGAMASSA DE ASSENTAMENTO COM PREPARO MANUAL. AF_12/2021</v>
          </cell>
          <cell r="C5760" t="str">
            <v>M2</v>
          </cell>
          <cell r="D5760">
            <v>87.76</v>
          </cell>
          <cell r="E5760">
            <v>28.39</v>
          </cell>
          <cell r="F5760">
            <v>59.37</v>
          </cell>
          <cell r="G5760">
            <v>0</v>
          </cell>
        </row>
        <row r="5761">
          <cell r="A5761" t="str">
            <v>103338</v>
          </cell>
          <cell r="B5761" t="str">
            <v>ALVENARIA DE VEDAÇÃO DE BLOCOS  VAZADOS DE CONCRETO APARENTE DE 14X19X39 CM (ESPESSURA 14 CM) E ARGAMASSA DE ASSENTAMENTO COM PREPARO EM BETONEIRA. AF_12/2021</v>
          </cell>
          <cell r="C5761" t="str">
            <v>M2</v>
          </cell>
          <cell r="D5761">
            <v>113.99</v>
          </cell>
          <cell r="E5761">
            <v>37.74</v>
          </cell>
          <cell r="F5761">
            <v>76.23</v>
          </cell>
          <cell r="G5761">
            <v>0.01</v>
          </cell>
        </row>
        <row r="5762">
          <cell r="A5762" t="str">
            <v>103339</v>
          </cell>
          <cell r="B5762" t="str">
            <v>ALVENARIA DE VEDAÇÃO DE BLOCOS  VAZADOS DE CONCRETO APARENTE DE 14X19X39 CM (ESPESSURA 14 CM) E ARGAMASSA DE ASSENTAMENTO COM PREPARO MANUAL. AF_12/2021</v>
          </cell>
          <cell r="C5762" t="str">
            <v>M2</v>
          </cell>
          <cell r="D5762">
            <v>115.12</v>
          </cell>
          <cell r="E5762">
            <v>38.549999999999997</v>
          </cell>
          <cell r="F5762">
            <v>76.569999999999993</v>
          </cell>
          <cell r="G5762">
            <v>0</v>
          </cell>
        </row>
        <row r="5763">
          <cell r="A5763" t="str">
            <v>103340</v>
          </cell>
          <cell r="B5763" t="str">
            <v>ALVENARIA DE VEDAÇÃO DE BLOCOS  VAZADOS DE CONCRETO APARENTE DE 19X19X39 CM (ESPESSURA 19 CM) E ARGAMASSA DE ASSENTAMENTO COM PREPARO EM BETONEIRA. AF_12/2021</v>
          </cell>
          <cell r="C5763" t="str">
            <v>M2</v>
          </cell>
          <cell r="D5763">
            <v>138.61000000000001</v>
          </cell>
          <cell r="E5763">
            <v>42.8</v>
          </cell>
          <cell r="F5763">
            <v>95.79</v>
          </cell>
          <cell r="G5763">
            <v>0.01</v>
          </cell>
        </row>
        <row r="5764">
          <cell r="A5764" t="str">
            <v>103341</v>
          </cell>
          <cell r="B5764" t="str">
            <v>ALVENARIA DE VEDAÇÃO DE BLOCOS  VAZADOS DE CONCRETO APARENTE DE 19X19X39 CM (ESPESSURA 19 CM) E ARGAMASSA DE ASSENTAMENTO COM PREPARO MANUAL. AF_12/2021</v>
          </cell>
          <cell r="C5764" t="str">
            <v>M2</v>
          </cell>
          <cell r="D5764">
            <v>140.02000000000001</v>
          </cell>
          <cell r="E5764">
            <v>43.81</v>
          </cell>
          <cell r="F5764">
            <v>96.21</v>
          </cell>
          <cell r="G5764">
            <v>0</v>
          </cell>
        </row>
        <row r="5765">
          <cell r="A5765" t="str">
            <v>103342</v>
          </cell>
          <cell r="B5765" t="str">
            <v>ALVENARIA DE VEDAÇÃO DE BLOCOS  VAZADOS DE CONCRETO DE 14X19X29 CM (ESPESSURA 14 CM) E ARGAMASSA DE ASSENTAMENTO COM PREPARO EM BETONEIRA. AF_12/2021</v>
          </cell>
          <cell r="C5765" t="str">
            <v>M2</v>
          </cell>
          <cell r="D5765">
            <v>118.13</v>
          </cell>
          <cell r="E5765">
            <v>33.03</v>
          </cell>
          <cell r="F5765">
            <v>85.08</v>
          </cell>
          <cell r="G5765">
            <v>0.01</v>
          </cell>
        </row>
        <row r="5766">
          <cell r="A5766" t="str">
            <v>103343</v>
          </cell>
          <cell r="B5766" t="str">
            <v>ALVENARIA DE VEDAÇÃO DE BLOCOS  VAZADOS DE CONCRETO DE 14X19X29 CM (ESPESSURA 14 CM) E ARGAMASSA DE ASSENTAMENTO COM PREPARO MANUAL. AF_12/2021</v>
          </cell>
          <cell r="C5766" t="str">
            <v>M2</v>
          </cell>
          <cell r="D5766">
            <v>119.37</v>
          </cell>
          <cell r="E5766">
            <v>33.94</v>
          </cell>
          <cell r="F5766">
            <v>85.43</v>
          </cell>
          <cell r="G5766">
            <v>0</v>
          </cell>
        </row>
        <row r="5767">
          <cell r="A5767" t="str">
            <v>89453</v>
          </cell>
          <cell r="B5767" t="str">
            <v>ALVENARIA DE BLOCOS DE CONCRETO ESTRUTURAL 14X19X39 CM (ESPESSURA 14 CM), FBK = 4,5 MPA, UTILIZANDO PALHETA. AF_10/2022</v>
          </cell>
          <cell r="C5767" t="str">
            <v>M2</v>
          </cell>
          <cell r="D5767">
            <v>91.01</v>
          </cell>
          <cell r="E5767">
            <v>17.34</v>
          </cell>
          <cell r="F5767">
            <v>73.650000000000006</v>
          </cell>
          <cell r="G5767">
            <v>0.01</v>
          </cell>
        </row>
        <row r="5768">
          <cell r="A5768" t="str">
            <v>89455</v>
          </cell>
          <cell r="B5768" t="str">
            <v>ALVENARIA DE BLOCOS DE CONCRETO ESTRUTURAL 14X19X39 CM (ESPESSURA 14 CM), FBK = 14 MPA, UTILIZANDO PALHETA. AF_10/2022</v>
          </cell>
          <cell r="C5768" t="str">
            <v>M2</v>
          </cell>
          <cell r="D5768">
            <v>111.81</v>
          </cell>
          <cell r="E5768">
            <v>18.329999999999998</v>
          </cell>
          <cell r="F5768">
            <v>93.46</v>
          </cell>
          <cell r="G5768">
            <v>0.01</v>
          </cell>
        </row>
        <row r="5769">
          <cell r="A5769" t="str">
            <v>89462</v>
          </cell>
          <cell r="B5769" t="str">
            <v>ALVENARIA DE BLOCOS DE CONCRETO ESTRUTURAL 14X19X29 CM (ESPESSURA 14 CM), FBK = 4,5 MPA, UTILIZANDO PALHETA. AF_10/2022</v>
          </cell>
          <cell r="C5769" t="str">
            <v>M2</v>
          </cell>
          <cell r="D5769">
            <v>118.84</v>
          </cell>
          <cell r="E5769">
            <v>27.96</v>
          </cell>
          <cell r="F5769">
            <v>90.86</v>
          </cell>
          <cell r="G5769">
            <v>0.01</v>
          </cell>
        </row>
        <row r="5770">
          <cell r="A5770" t="str">
            <v>89464</v>
          </cell>
          <cell r="B5770" t="str">
            <v>ALVENARIA DE BLOCOS DE CONCRETO ESTRUTURAL 14X19X29 CM (ESPESSURA 14 CM), FBK = 4,5 MPA, UTILIZANDO PALHETA. AF_10/2022</v>
          </cell>
          <cell r="C5770" t="str">
            <v>M2</v>
          </cell>
          <cell r="D5770">
            <v>141.49</v>
          </cell>
          <cell r="E5770">
            <v>30.03</v>
          </cell>
          <cell r="F5770">
            <v>111.44</v>
          </cell>
          <cell r="G5770">
            <v>0.01</v>
          </cell>
        </row>
        <row r="5771">
          <cell r="A5771" t="str">
            <v>89470</v>
          </cell>
          <cell r="B5771" t="str">
            <v>ALVENARIA DE BLOCOS DE CONCRETO ESTRUTURAL 14X19X39 CM (ESPESSURA 14 CM), FBK = 4,5 MPA, UTILIZANDO COLHER DE PEDREIRO. AF_10/2022</v>
          </cell>
          <cell r="C5771" t="str">
            <v>M2</v>
          </cell>
          <cell r="D5771">
            <v>101.68</v>
          </cell>
          <cell r="E5771">
            <v>24.02</v>
          </cell>
          <cell r="F5771">
            <v>77.64</v>
          </cell>
          <cell r="G5771">
            <v>0.01</v>
          </cell>
        </row>
        <row r="5772">
          <cell r="A5772" t="str">
            <v>89472</v>
          </cell>
          <cell r="B5772" t="str">
            <v>ALVENARIA DE BLOCOS DE CONCRETO ESTRUTURAL 14X19X39 CM (ESPESSURA 14 CM), FBK = 14 MPA, UTILIZANDO COLHER DE PEDREIRO. AF_10/2022</v>
          </cell>
          <cell r="C5772" t="str">
            <v>M2</v>
          </cell>
          <cell r="D5772">
            <v>123.72</v>
          </cell>
          <cell r="E5772">
            <v>25.67</v>
          </cell>
          <cell r="F5772">
            <v>98.03</v>
          </cell>
          <cell r="G5772">
            <v>0.01</v>
          </cell>
        </row>
        <row r="5773">
          <cell r="A5773" t="str">
            <v>89478</v>
          </cell>
          <cell r="B5773" t="str">
            <v>ALVENARIA DE BLOCOS DE CONCRETO ESTRUTURAL 14X19X29 CM (ESPESSURA 14 CM), FBK = 4,5 MPA, UTILIZANDO COLHER DE PEDREIRO. AF_10/2022</v>
          </cell>
          <cell r="C5773" t="str">
            <v>M2</v>
          </cell>
          <cell r="D5773">
            <v>136.44999999999999</v>
          </cell>
          <cell r="E5773">
            <v>39.78</v>
          </cell>
          <cell r="F5773">
            <v>96.65</v>
          </cell>
          <cell r="G5773">
            <v>0.01</v>
          </cell>
        </row>
        <row r="5774">
          <cell r="A5774" t="str">
            <v>89480</v>
          </cell>
          <cell r="B5774" t="str">
            <v>ALVENARIA DE BLOCOS DE CONCRETO ESTRUTURAL 14X19X29 CM (ESPESSURA 14 CM), FBK = 14 MPA, UTILIZANDO COLHER DE PEDREIRO. AF_10/2022</v>
          </cell>
          <cell r="C5774" t="str">
            <v>M2</v>
          </cell>
          <cell r="D5774">
            <v>160.36000000000001</v>
          </cell>
          <cell r="E5774">
            <v>42.52</v>
          </cell>
          <cell r="F5774">
            <v>117.82</v>
          </cell>
          <cell r="G5774">
            <v>0.01</v>
          </cell>
        </row>
        <row r="5775">
          <cell r="A5775" t="str">
            <v>91815</v>
          </cell>
          <cell r="B5775" t="str">
            <v>(COMPOSIÇÃO REPRESENTATIVA) DE ALVENARIA DE BLOCOS DE CONCRETO ESTRUTURAL 14X19X39 CM, (ESPESSURA 14 CM), FBK = 4,5 MPA, UTILIZANDO PALHETA, PARA EDIFICAÇÃO HABITACIONAL. AF_10/2015</v>
          </cell>
          <cell r="C5775" t="str">
            <v>M2</v>
          </cell>
          <cell r="D5775">
            <v>91.01</v>
          </cell>
          <cell r="E5775">
            <v>17.34</v>
          </cell>
          <cell r="F5775">
            <v>73.650000000000006</v>
          </cell>
          <cell r="G5775">
            <v>0.01</v>
          </cell>
        </row>
        <row r="5776">
          <cell r="A5776" t="str">
            <v>91816</v>
          </cell>
          <cell r="B5776" t="str">
            <v>COMPOSIÇÃO REPRESENTATIVA DE SERVIÇOS DE ALVENARIA DE BLOCOS DE CONCRETO ESTRUTURAL 14X19X29 CM, (ESPESSURA 14 CM), FBK = 4,5 MPA, UTILIZANDO PALHETA, PARA EDIFICAÇÃO HABITACIONAL. AF_10/2015</v>
          </cell>
          <cell r="C5776" t="str">
            <v>M2</v>
          </cell>
          <cell r="D5776">
            <v>118.84</v>
          </cell>
          <cell r="E5776">
            <v>27.96</v>
          </cell>
          <cell r="F5776">
            <v>90.86</v>
          </cell>
          <cell r="G5776">
            <v>0.01</v>
          </cell>
        </row>
        <row r="5777">
          <cell r="A5777" t="str">
            <v>101161</v>
          </cell>
          <cell r="B5777" t="str">
            <v>ALVENARIA DE VEDAÇÃO COM ELEMENTO VAZADO DE CONCRETO (COBOGÓ) DE 7X50X50CM E ARGAMASSA DE ASSENTAMENTO COM PREPARO EM BETONEIRA. AF_05/2020</v>
          </cell>
          <cell r="C5777" t="str">
            <v>M2</v>
          </cell>
          <cell r="D5777">
            <v>235.91</v>
          </cell>
          <cell r="E5777">
            <v>58.74</v>
          </cell>
          <cell r="F5777">
            <v>177.14</v>
          </cell>
          <cell r="G5777">
            <v>0.02</v>
          </cell>
        </row>
        <row r="5778">
          <cell r="A5778" t="str">
            <v>101163</v>
          </cell>
          <cell r="B5778" t="str">
            <v>ALVENARIA DE VEDAÇÃO COM BLOCO DE VIDRO VAZADO, TIPO VENEZIANA, DE 6X20X20CM E ARGAMASSA DE ASSENTAMENTO COM PREPARO EM BETONEIRA. AF_05/2020</v>
          </cell>
          <cell r="C5778" t="str">
            <v>M2</v>
          </cell>
          <cell r="D5778">
            <v>669.98</v>
          </cell>
          <cell r="E5778">
            <v>119.66</v>
          </cell>
          <cell r="F5778">
            <v>550.29999999999995</v>
          </cell>
          <cell r="G5778">
            <v>0.01</v>
          </cell>
        </row>
        <row r="5779">
          <cell r="A5779" t="str">
            <v>101164</v>
          </cell>
          <cell r="B5779" t="str">
            <v>ALVENARIA DE VEDAÇÃO COM BLOCO DE VIDRO, TIPO CANELADO, DE 8X19X19CM E ARGAMASSA DE ASSENTAMENTO COM PREPARO EM BETONEIRA. AF_05/2020</v>
          </cell>
          <cell r="C5779" t="str">
            <v>M2</v>
          </cell>
          <cell r="D5779">
            <v>679.74</v>
          </cell>
          <cell r="E5779">
            <v>120.34</v>
          </cell>
          <cell r="F5779">
            <v>559.38</v>
          </cell>
          <cell r="G5779">
            <v>0.01</v>
          </cell>
        </row>
        <row r="5780">
          <cell r="A5780" t="str">
            <v>96358</v>
          </cell>
          <cell r="B5780" t="str">
            <v>PAREDE COM PLACAS DE GESSO ACARTONADO (DRYWALL), PARA USO INTERNO, COM DUAS FACES SIMPLES E ESTRUTURA METÁLICA COM GUIAS SIMPLES, SEM VÃOS. AF_06/2017_PS</v>
          </cell>
          <cell r="C5780" t="str">
            <v>M2</v>
          </cell>
          <cell r="D5780">
            <v>108.43</v>
          </cell>
          <cell r="E5780">
            <v>13.77</v>
          </cell>
          <cell r="F5780">
            <v>94.66</v>
          </cell>
          <cell r="G5780">
            <v>0</v>
          </cell>
        </row>
        <row r="5781">
          <cell r="A5781" t="str">
            <v>96359</v>
          </cell>
          <cell r="B5781" t="str">
            <v>PAREDE COM PLACAS DE GESSO ACARTONADO (DRYWALL), PARA USO INTERNO, COM DUAS FACES SIMPLES E ESTRUTURA METÁLICA COM GUIAS SIMPLES, COM VÃOS AF_06/2017_PS</v>
          </cell>
          <cell r="C5781" t="str">
            <v>M2</v>
          </cell>
          <cell r="D5781">
            <v>123.99</v>
          </cell>
          <cell r="E5781">
            <v>15.89</v>
          </cell>
          <cell r="F5781">
            <v>108.1</v>
          </cell>
          <cell r="G5781">
            <v>0</v>
          </cell>
        </row>
        <row r="5782">
          <cell r="A5782" t="str">
            <v>96360</v>
          </cell>
          <cell r="B5782" t="str">
            <v>PAREDE COM PLACAS DE GESSO ACARTONADO (DRYWALL), PARA USO INTERNO, COM DUAS FACES SIMPLES E ESTRUTURA METÁLICA COM GUIAS DUPLAS, SEM VÃOS. AF_06/2017_PS</v>
          </cell>
          <cell r="C5782" t="str">
            <v>M2</v>
          </cell>
          <cell r="D5782">
            <v>148.58000000000001</v>
          </cell>
          <cell r="E5782">
            <v>17.45</v>
          </cell>
          <cell r="F5782">
            <v>131.13</v>
          </cell>
          <cell r="G5782">
            <v>0</v>
          </cell>
        </row>
        <row r="5783">
          <cell r="A5783" t="str">
            <v>96361</v>
          </cell>
          <cell r="B5783" t="str">
            <v>PAREDE COM PLACAS DE GESSO ACARTONADO (DRYWALL), PARA USO INTERNO, COM DUAS FACES SIMPLES E ESTRUTURA METÁLICA COM GUIAS DUPLAS, COM VÃOS. AF_06/2017_PS</v>
          </cell>
          <cell r="C5783" t="str">
            <v>M2</v>
          </cell>
          <cell r="D5783">
            <v>179.04</v>
          </cell>
          <cell r="E5783">
            <v>21.14</v>
          </cell>
          <cell r="F5783">
            <v>157.9</v>
          </cell>
          <cell r="G5783">
            <v>0</v>
          </cell>
        </row>
        <row r="5784">
          <cell r="A5784" t="str">
            <v>96362</v>
          </cell>
          <cell r="B5784" t="str">
            <v>PAREDE COM PLACAS DE GESSO ACARTONADO (DRYWALL), PARA USO INTERNO, COM UMA FACE SIMPLES E OUTRA FACE DUPLA E ESTRUTURA METÁLICA COM GUIAS SIMPLES, SEM VÃOS. AF_06/2017_PS</v>
          </cell>
          <cell r="C5784" t="str">
            <v>M2</v>
          </cell>
          <cell r="D5784">
            <v>138.04</v>
          </cell>
          <cell r="E5784">
            <v>16.21</v>
          </cell>
          <cell r="F5784">
            <v>121.83</v>
          </cell>
          <cell r="G5784">
            <v>0</v>
          </cell>
        </row>
        <row r="5785">
          <cell r="A5785" t="str">
            <v>96363</v>
          </cell>
          <cell r="B5785" t="str">
            <v>PAREDE COM PLACAS DE GESSO ACARTONADO (DRYWALL), PARA USO INTERNO, COM UMA FACE SIMPLES E OUTRA FACE DUPLA E ESTRUTURA METÁLICA COM GUIAS SIMPLES, COM VÃOS. AF_06/2017_PS</v>
          </cell>
          <cell r="C5785" t="str">
            <v>M2</v>
          </cell>
          <cell r="D5785">
            <v>154.04</v>
          </cell>
          <cell r="E5785">
            <v>18.649999999999999</v>
          </cell>
          <cell r="F5785">
            <v>135.38999999999999</v>
          </cell>
          <cell r="G5785">
            <v>0</v>
          </cell>
        </row>
        <row r="5786">
          <cell r="A5786" t="str">
            <v>96364</v>
          </cell>
          <cell r="B5786" t="str">
            <v>PAREDE COM PLACAS DE GESSO ACARTONADO (DRYWALL), PARA USO INTERNO COM UMA FACE SIMPLES E OUTRA FACE DUPLA E ESTRUTURA METÁLICA COM GUIAS DUPLAS, SEM VÃOS. AF_06/2017_PS</v>
          </cell>
          <cell r="C5786" t="str">
            <v>M2</v>
          </cell>
          <cell r="D5786">
            <v>178.19</v>
          </cell>
          <cell r="E5786">
            <v>19.88</v>
          </cell>
          <cell r="F5786">
            <v>158.31</v>
          </cell>
          <cell r="G5786">
            <v>0</v>
          </cell>
        </row>
        <row r="5787">
          <cell r="A5787" t="str">
            <v>96365</v>
          </cell>
          <cell r="B5787" t="str">
            <v>PAREDE COM PLACAS DE GESSO ACARTONADO (DRYWALL), PARA USO INTERNO, COM UMA FACE SIMPLES E OUTRA FACE DUPLA E   ESTRUTURA METÁLICA COM GUIAS DUPLAS, COM VÃOS. AF_06/2017_PS</v>
          </cell>
          <cell r="C5787" t="str">
            <v>M2</v>
          </cell>
          <cell r="D5787">
            <v>209.09</v>
          </cell>
          <cell r="E5787">
            <v>23.91</v>
          </cell>
          <cell r="F5787">
            <v>185.18</v>
          </cell>
          <cell r="G5787">
            <v>0</v>
          </cell>
        </row>
        <row r="5788">
          <cell r="A5788" t="str">
            <v>96366</v>
          </cell>
          <cell r="B5788" t="str">
            <v>PAREDE COM PLACAS DE GESSO ACARTONADO (DRYWALL), PARA USO INTERNO, COM DUAS FACES DUPLAS E ESTRUTURA METÁLICA COM GUIAS SIMPLES, SEM VÃOS. AF_06/2017_PS</v>
          </cell>
          <cell r="C5788" t="str">
            <v>M2</v>
          </cell>
          <cell r="D5788">
            <v>167.66</v>
          </cell>
          <cell r="E5788">
            <v>18.64</v>
          </cell>
          <cell r="F5788">
            <v>149.02000000000001</v>
          </cell>
          <cell r="G5788">
            <v>0</v>
          </cell>
        </row>
        <row r="5789">
          <cell r="A5789" t="str">
            <v>96367</v>
          </cell>
          <cell r="B5789" t="str">
            <v>PAREDE COM PLACAS DE GESSO ACARTONADO (DRYWALL), PARA USO INTERNO, COM DUAS FACES DUPLAS E ESTRUTURA METÁLICA COM GUIAS SIMPLES, COM VÃOS. AF_06/2017_PS</v>
          </cell>
          <cell r="C5789" t="str">
            <v>M2</v>
          </cell>
          <cell r="D5789">
            <v>184.07</v>
          </cell>
          <cell r="E5789">
            <v>21.44</v>
          </cell>
          <cell r="F5789">
            <v>162.63</v>
          </cell>
          <cell r="G5789">
            <v>0</v>
          </cell>
        </row>
        <row r="5790">
          <cell r="A5790" t="str">
            <v>96368</v>
          </cell>
          <cell r="B5790" t="str">
            <v>PAREDE COM PLACAS DE GESSO ACARTONADO (DRYWALL), PARA USO INTERNO COM DUAS FACES DUPLAS E ESTRUTURA METÁLICA COM GUIAS DUPLAS, SEM VÃOS. AF_06/2017</v>
          </cell>
          <cell r="C5790" t="str">
            <v>M2</v>
          </cell>
          <cell r="D5790">
            <v>207.81</v>
          </cell>
          <cell r="E5790">
            <v>22.32</v>
          </cell>
          <cell r="F5790">
            <v>185.49</v>
          </cell>
          <cell r="G5790">
            <v>0</v>
          </cell>
        </row>
        <row r="5791">
          <cell r="A5791" t="str">
            <v>96369</v>
          </cell>
          <cell r="B5791" t="str">
            <v>PAREDE COM PLACAS DE GESSO ACARTONADO (DRYWALL), PARA USO INTERNO, COM DUAS FACES DUPLAS E ESTRUTURA METÁLICA COM GUIAS DUPLAS, COM VÃOS. AF_06/2017_PS</v>
          </cell>
          <cell r="C5791" t="str">
            <v>M2</v>
          </cell>
          <cell r="D5791">
            <v>239.12</v>
          </cell>
          <cell r="E5791">
            <v>26.68</v>
          </cell>
          <cell r="F5791">
            <v>212.44</v>
          </cell>
          <cell r="G5791">
            <v>0</v>
          </cell>
        </row>
        <row r="5792">
          <cell r="A5792" t="str">
            <v>96370</v>
          </cell>
          <cell r="B5792" t="str">
            <v>PAREDE COM PLACAS DE GESSO ACARTONADO (DRYWALL), PARA USO INTERNO, COM UMA FACE SIMPLES E ESTRUTURA METÁLICA COM GUIAS SIMPLES, SEM VÃOS. AF_06/2017_PS</v>
          </cell>
          <cell r="C5792" t="str">
            <v>M2</v>
          </cell>
          <cell r="D5792">
            <v>74.959999999999994</v>
          </cell>
          <cell r="E5792">
            <v>9.19</v>
          </cell>
          <cell r="F5792">
            <v>65.77</v>
          </cell>
          <cell r="G5792">
            <v>0</v>
          </cell>
        </row>
        <row r="5793">
          <cell r="A5793" t="str">
            <v>96371</v>
          </cell>
          <cell r="B5793" t="str">
            <v>PAREDE COM PLACAS DE GESSO ACARTONADO (DRYWALL), PARA USO INTERNO, COM UMA FACE SIMPLES E ESTRUTURA METÁLICA COM GUIAS SIMPLES, COM VÃOS. AF_06/2017_PS</v>
          </cell>
          <cell r="C5793" t="str">
            <v>M2</v>
          </cell>
          <cell r="D5793">
            <v>90.27</v>
          </cell>
          <cell r="E5793">
            <v>11.09</v>
          </cell>
          <cell r="F5793">
            <v>79.180000000000007</v>
          </cell>
          <cell r="G5793">
            <v>0</v>
          </cell>
        </row>
        <row r="5794">
          <cell r="A5794" t="str">
            <v>96373</v>
          </cell>
          <cell r="B5794" t="str">
            <v>INSTALAÇÃO DE REFORÇO METÁLICO EM PAREDE DRYWALL. AF_06/2017</v>
          </cell>
          <cell r="C5794" t="str">
            <v>M</v>
          </cell>
          <cell r="D5794">
            <v>14.87</v>
          </cell>
          <cell r="E5794">
            <v>1.57</v>
          </cell>
          <cell r="F5794">
            <v>13.3</v>
          </cell>
          <cell r="G5794">
            <v>0</v>
          </cell>
        </row>
        <row r="5795">
          <cell r="A5795" t="str">
            <v>96374</v>
          </cell>
          <cell r="B5795" t="str">
            <v>INSTALAÇÃO DE REFORÇO DE MADEIRA EM PAREDE DRYWALL. AF_06/2017</v>
          </cell>
          <cell r="C5795" t="str">
            <v>M</v>
          </cell>
          <cell r="D5795">
            <v>19.62</v>
          </cell>
          <cell r="E5795">
            <v>2.13</v>
          </cell>
          <cell r="F5795">
            <v>17.489999999999998</v>
          </cell>
          <cell r="G5795">
            <v>0</v>
          </cell>
        </row>
        <row r="5796">
          <cell r="A5796" t="str">
            <v>102235</v>
          </cell>
          <cell r="B5796" t="str">
            <v>DIVISÓRIA FIXA EM VIDRO TEMPERADO 10 MM, SEM ABERTURA. AF_01/2021_PS</v>
          </cell>
          <cell r="C5796" t="str">
            <v>M2</v>
          </cell>
          <cell r="D5796">
            <v>348.24</v>
          </cell>
          <cell r="E5796">
            <v>55.61</v>
          </cell>
          <cell r="F5796">
            <v>292.45</v>
          </cell>
          <cell r="G5796">
            <v>0.08</v>
          </cell>
        </row>
        <row r="5797">
          <cell r="A5797" t="str">
            <v>102253</v>
          </cell>
          <cell r="B5797" t="str">
            <v>DIVISORIA SANITÁRIA, TIPO CABINE, EM GRANITO CINZA POLIDO, ESP = 3CM, ASSENTADO COM ARGAMASSA COLANTE AC III-E, EXCLUSIVE FERRAGENS. AF_01/2021</v>
          </cell>
          <cell r="C5797" t="str">
            <v>M2</v>
          </cell>
          <cell r="D5797">
            <v>752.87</v>
          </cell>
          <cell r="E5797">
            <v>75.19</v>
          </cell>
          <cell r="F5797">
            <v>677.46</v>
          </cell>
          <cell r="G5797">
            <v>0.12</v>
          </cell>
        </row>
        <row r="5798">
          <cell r="A5798" t="str">
            <v>102254</v>
          </cell>
          <cell r="B5798" t="str">
            <v>DIVISORIA SANITÁRIA, TIPO CABINE, EM MÁRMORE BRANCO POLIDO, ESP = 3CM, ASSENTADO COM ARGAMASSA COLANTE AC III-E, EXCLUSIVE FERRAGENS. AF_01/2021</v>
          </cell>
          <cell r="C5798" t="str">
            <v>M2</v>
          </cell>
          <cell r="D5798">
            <v>595.84</v>
          </cell>
          <cell r="E5798">
            <v>75.19</v>
          </cell>
          <cell r="F5798">
            <v>520.42999999999995</v>
          </cell>
          <cell r="G5798">
            <v>0.12</v>
          </cell>
        </row>
        <row r="5799">
          <cell r="A5799" t="str">
            <v>102255</v>
          </cell>
          <cell r="B5799" t="str">
            <v>TAPA VISTA DE MICTÓRIO EM GRANITO CINZA POLIDO, ESP = 3CM, ASSENTADO COM ARGAMASSA COLANTE AC III-E . AF_01/2021</v>
          </cell>
          <cell r="C5799" t="str">
            <v>M2</v>
          </cell>
          <cell r="D5799">
            <v>784.42</v>
          </cell>
          <cell r="E5799">
            <v>145.32</v>
          </cell>
          <cell r="F5799">
            <v>638.67999999999995</v>
          </cell>
          <cell r="G5799">
            <v>0.26</v>
          </cell>
        </row>
        <row r="5800">
          <cell r="A5800" t="str">
            <v>102256</v>
          </cell>
          <cell r="B5800" t="str">
            <v>TAPA VISTA DE MICTÓRIO EM MÁRMORE BRANCO POLIDO, ESP = 3CM, ASSENTADO COM ARGAMASSA COLANTE AC III-E . AF_01/2021</v>
          </cell>
          <cell r="C5800" t="str">
            <v>M2</v>
          </cell>
          <cell r="D5800">
            <v>634.87</v>
          </cell>
          <cell r="E5800">
            <v>145.33000000000001</v>
          </cell>
          <cell r="F5800">
            <v>489.12</v>
          </cell>
          <cell r="G5800">
            <v>0.26</v>
          </cell>
        </row>
        <row r="5801">
          <cell r="A5801" t="str">
            <v>102257</v>
          </cell>
          <cell r="B5801" t="str">
            <v>DIVISORIA SANITÁRIA, TIPO CABINE, EM PAINEL DE GRANILITE, ESP = 3CM, ASSENTADO COM ARGAMASSA COLANTE AC III-E, EXCLUSIVE FERRAGENS. AF_01/2021</v>
          </cell>
          <cell r="C5801" t="str">
            <v>M2</v>
          </cell>
          <cell r="D5801">
            <v>352.22</v>
          </cell>
          <cell r="E5801">
            <v>67.72</v>
          </cell>
          <cell r="F5801">
            <v>284.33999999999997</v>
          </cell>
          <cell r="G5801">
            <v>0.12</v>
          </cell>
        </row>
        <row r="5802">
          <cell r="A5802" t="str">
            <v>102258</v>
          </cell>
          <cell r="B5802" t="str">
            <v>TAPA VISTA DE MICTÓRIO EM PAINEL DE GRANILITE, ESP = 3CM, ASSENTADO COM ARGAMASSA COLANTE AC III-E . AF_01/2021</v>
          </cell>
          <cell r="C5802" t="str">
            <v>M2</v>
          </cell>
          <cell r="D5802">
            <v>395.17</v>
          </cell>
          <cell r="E5802">
            <v>132.01</v>
          </cell>
          <cell r="F5802">
            <v>262.87</v>
          </cell>
          <cell r="G5802">
            <v>0.23</v>
          </cell>
        </row>
        <row r="5803">
          <cell r="A5803" t="str">
            <v>101154</v>
          </cell>
          <cell r="B5803" t="str">
            <v>ALVENARIA DE VEDAÇÃO DE BLOCOS DE CONCRETO CELULAR DE 10X30X60CM (ESPESSURA 10CM) E ARGAMASSA DE ASSENTAMENTO COM PREPARO EM BETONEIRA. AF_05/2020</v>
          </cell>
          <cell r="C5803" t="str">
            <v>M2</v>
          </cell>
          <cell r="D5803">
            <v>124.71</v>
          </cell>
          <cell r="E5803">
            <v>24.26</v>
          </cell>
          <cell r="F5803">
            <v>100.43</v>
          </cell>
          <cell r="G5803">
            <v>0.01</v>
          </cell>
        </row>
        <row r="5804">
          <cell r="A5804" t="str">
            <v>101155</v>
          </cell>
          <cell r="B5804" t="str">
            <v>ALVENARIA DE VEDAÇÃO DE BLOCOS DE CONCRETO CELULAR DE 15X30X60CM (ESPESSURA 15CM) E ARGAMASSA DE ASSENTAMENTO COM PREPARO EM BETONEIRA. AF_05/2020</v>
          </cell>
          <cell r="C5804" t="str">
            <v>M2</v>
          </cell>
          <cell r="D5804">
            <v>175.65</v>
          </cell>
          <cell r="E5804">
            <v>31.94</v>
          </cell>
          <cell r="F5804">
            <v>143.69</v>
          </cell>
          <cell r="G5804">
            <v>0.01</v>
          </cell>
        </row>
        <row r="5805">
          <cell r="A5805" t="str">
            <v>101156</v>
          </cell>
          <cell r="B5805" t="str">
            <v>ALVENARIA DE VEDAÇÃO DE BLOCOS DE CONCRETO CELULAR DE 20X30X60CM (ESPESSURA 20CM) E ARGAMASSA DE ASSENTAMENTO COM PREPARO EM BETONEIRA. AF_05/2020</v>
          </cell>
          <cell r="C5805" t="str">
            <v>M2</v>
          </cell>
          <cell r="D5805">
            <v>258.33</v>
          </cell>
          <cell r="E5805">
            <v>43.14</v>
          </cell>
          <cell r="F5805">
            <v>215.17</v>
          </cell>
          <cell r="G5805">
            <v>0.01</v>
          </cell>
        </row>
        <row r="5806">
          <cell r="A5806" t="str">
            <v>101814</v>
          </cell>
          <cell r="B5806" t="str">
            <v>RECOMPOSIÇÃO DE PAVIMENTOS EM PEDRA POLIÉDRICA, REJUNTAMENTO COM PÓ DE PEDRA, COM REAPROVEITAMENTO DAS PEDRAS POLIÉDRICAS PARA O FECHAMENTO DE VALAS - INCLUSO RETIRADA E COLOCAÇÃO DO MATERIAL. AF_12/2020</v>
          </cell>
          <cell r="C5806" t="str">
            <v>M2</v>
          </cell>
          <cell r="D5806">
            <v>42.86</v>
          </cell>
          <cell r="E5806">
            <v>22.27</v>
          </cell>
          <cell r="F5806">
            <v>20.34</v>
          </cell>
          <cell r="G5806">
            <v>0.25</v>
          </cell>
        </row>
        <row r="5807">
          <cell r="A5807" t="str">
            <v>101816</v>
          </cell>
          <cell r="B5807" t="str">
            <v>RECOMPOSIÇÃO DE PAVIMENTO EM PEDRAS POLIÉDRICAS, REJUNTAMENTO COM ARGAMASSA, COM REAPROVEITAMENTO DAS PEDRAS POLIÉDRICAS, PARA O FECHAMENTO DE VALAS - INCLUSO RETIRADA E COLOCAÇÃO DO MATERIAL. AF_12/2020</v>
          </cell>
          <cell r="C5807" t="str">
            <v>M2</v>
          </cell>
          <cell r="D5807">
            <v>69.7</v>
          </cell>
          <cell r="E5807">
            <v>28.76</v>
          </cell>
          <cell r="F5807">
            <v>40.57</v>
          </cell>
          <cell r="G5807">
            <v>0.34</v>
          </cell>
        </row>
        <row r="5808">
          <cell r="A5808" t="str">
            <v>101817</v>
          </cell>
          <cell r="B5808" t="str">
            <v>RECOMPOSIÇÃO DE PAVIMENTO EM PARALELEPÍPEDOS, REJUNTAMENTO COM PÓ DE PEDRA, COM REAPROVEITAMENTO DOS PARALELEPÍPEDOS, PARA O FECHAMENTO DE VALAS - INCLUSO RETIRADA E COLOCAÇÃO DO MATERIAL. AF_12/2020</v>
          </cell>
          <cell r="C5808" t="str">
            <v>M2</v>
          </cell>
          <cell r="D5808">
            <v>47.76</v>
          </cell>
          <cell r="E5808">
            <v>27.11</v>
          </cell>
          <cell r="F5808">
            <v>20.34</v>
          </cell>
          <cell r="G5808">
            <v>0.31</v>
          </cell>
        </row>
        <row r="5809">
          <cell r="A5809" t="str">
            <v>101819</v>
          </cell>
          <cell r="B5809" t="str">
            <v>RECOMPOSIÇÃO DE PAVIMENTO EM PARALELEPÍPEDOS, REJUNTAMENTO COM ARGAMASSA, COM REAPROVEITAMENTO DOS PARALELEPÍPEDOS, PARA O FECHAMENTO DE VALAS - INCLUSO RETIRADA E COLOCAÇÃO DO MATERIAL. AF_12/2020</v>
          </cell>
          <cell r="C5809" t="str">
            <v>M2</v>
          </cell>
          <cell r="D5809">
            <v>62.55</v>
          </cell>
          <cell r="E5809">
            <v>31.88</v>
          </cell>
          <cell r="F5809">
            <v>30.3</v>
          </cell>
          <cell r="G5809">
            <v>0.36</v>
          </cell>
        </row>
        <row r="5810">
          <cell r="A5810" t="str">
            <v>101820</v>
          </cell>
          <cell r="B5810" t="str">
            <v>RECOMPOSIÇÃO DE PAVIMENTO EM PISO INTERTRAVADO SEXTAVADO, COM REAPROVEITAMENTO DOS BLOCOS SEXTAVADO, PARA O FECHAMENTO DE VALAS - INCLUSO RETIRADA E COLOCAÇÃO DO MATERIAL. AF_12/2020</v>
          </cell>
          <cell r="C5810" t="str">
            <v>M2</v>
          </cell>
          <cell r="D5810">
            <v>38.520000000000003</v>
          </cell>
          <cell r="E5810">
            <v>24.85</v>
          </cell>
          <cell r="F5810">
            <v>13.52</v>
          </cell>
          <cell r="G5810">
            <v>0.15</v>
          </cell>
        </row>
        <row r="5811">
          <cell r="A5811" t="str">
            <v>101822</v>
          </cell>
          <cell r="B5811" t="str">
            <v>RECOMPOSIÇÃO DE BASE E OU SUB-BASE PARA REMENDO PROFUNDO DE SOLOS DE COMPORTAMENTO LATERÍTICO (ARENOSO) - INCLUSO RETIRADA E COLOCAÇÃO DO MATERIAL. AF_12/2020</v>
          </cell>
          <cell r="C5811" t="str">
            <v>M3</v>
          </cell>
          <cell r="D5811">
            <v>123.36</v>
          </cell>
          <cell r="E5811">
            <v>93.81</v>
          </cell>
          <cell r="F5811">
            <v>28.12</v>
          </cell>
          <cell r="G5811">
            <v>1.43</v>
          </cell>
        </row>
        <row r="5812">
          <cell r="A5812" t="str">
            <v>101823</v>
          </cell>
          <cell r="B5812" t="str">
            <v>RECOMPOSIÇÃO DE BASE E OU SUB-BASE PARA REMENDO PROFUNDO DE SOLO MELHORADO COM CIMENTO (TEOR DE 2%) - INCLUSO RETIRADA E COLOCAÇÃO DO MATERIAL. AF_12/2020</v>
          </cell>
          <cell r="C5812" t="str">
            <v>M3</v>
          </cell>
          <cell r="D5812">
            <v>162.86000000000001</v>
          </cell>
          <cell r="E5812">
            <v>93.79</v>
          </cell>
          <cell r="F5812">
            <v>67.64</v>
          </cell>
          <cell r="G5812">
            <v>1.43</v>
          </cell>
        </row>
        <row r="5813">
          <cell r="A5813" t="str">
            <v>101824</v>
          </cell>
          <cell r="B5813" t="str">
            <v>RECOMPOSIÇÃO DE BASE E OU SUB-BASE PARA REMENDO PROFUNDO DE SOLO MELHORADO COM CIMENTO (TEOR DE 4%) - INCLUSO RETIRADA E COLOCAÇÃO DO MATERIAL. AF_12/2020</v>
          </cell>
          <cell r="C5813" t="str">
            <v>M3</v>
          </cell>
          <cell r="D5813">
            <v>199.63</v>
          </cell>
          <cell r="E5813">
            <v>93.76</v>
          </cell>
          <cell r="F5813">
            <v>104.44</v>
          </cell>
          <cell r="G5813">
            <v>1.43</v>
          </cell>
        </row>
        <row r="5814">
          <cell r="A5814" t="str">
            <v>101825</v>
          </cell>
          <cell r="B5814" t="str">
            <v>RECOMPOSIÇÃO DE BASE E OU SUB-BASE PARA REMENDO PROFUNDO DE SOLO COM CIMENTO (TEOR DE 6%) - INCLUSO RETIRADA E COLOCAÇÃO DO MATERIAL. AF_12/2020</v>
          </cell>
          <cell r="C5814" t="str">
            <v>M3</v>
          </cell>
          <cell r="D5814">
            <v>235.42</v>
          </cell>
          <cell r="E5814">
            <v>93.75</v>
          </cell>
          <cell r="F5814">
            <v>140.24</v>
          </cell>
          <cell r="G5814">
            <v>1.43</v>
          </cell>
        </row>
        <row r="5815">
          <cell r="A5815" t="str">
            <v>101826</v>
          </cell>
          <cell r="B5815" t="str">
            <v>RECOMPOSIÇÃO DE BASE E OU SUB-BASE PARA REMENDO PROFUNDO DE SOLO COM CIMENTO (TEOR DE 8%) - INCLUSO RETIRADA E COLOCAÇÃO DO MATERIAL. AF_12/2020</v>
          </cell>
          <cell r="C5815" t="str">
            <v>M3</v>
          </cell>
          <cell r="D5815">
            <v>270.73</v>
          </cell>
          <cell r="E5815">
            <v>93.74</v>
          </cell>
          <cell r="F5815">
            <v>175.56</v>
          </cell>
          <cell r="G5815">
            <v>1.43</v>
          </cell>
        </row>
        <row r="5816">
          <cell r="A5816" t="str">
            <v>101827</v>
          </cell>
          <cell r="B5816" t="str">
            <v>RECOMPOSIÇÃO DE BASE E OU SUB-BASE PARA REMENDO PROFUNDO DE SOLO BRITA (40/60) - INCLUSO RETIRADA E COLOCAÇÃO DO MATERIAL. AF_12/2020</v>
          </cell>
          <cell r="C5816" t="str">
            <v>M3</v>
          </cell>
          <cell r="D5816">
            <v>182.88</v>
          </cell>
          <cell r="E5816">
            <v>93.78</v>
          </cell>
          <cell r="F5816">
            <v>87.67</v>
          </cell>
          <cell r="G5816">
            <v>1.43</v>
          </cell>
        </row>
        <row r="5817">
          <cell r="A5817" t="str">
            <v>101828</v>
          </cell>
          <cell r="B5817" t="str">
            <v>RECOMPOSIÇÃO DE BASE E OU SUB-BASE PARA REMENDO PROFUNDO DE SOLO BRITA (50/50) - INCLUSO RETIRADA E COLOCAÇÃO DO MATERIAL. AF_12/2020</v>
          </cell>
          <cell r="C5817" t="str">
            <v>M3</v>
          </cell>
          <cell r="D5817">
            <v>172.96</v>
          </cell>
          <cell r="E5817">
            <v>93.78</v>
          </cell>
          <cell r="F5817">
            <v>77.75</v>
          </cell>
          <cell r="G5817">
            <v>1.43</v>
          </cell>
        </row>
        <row r="5818">
          <cell r="A5818" t="str">
            <v>101829</v>
          </cell>
          <cell r="B5818" t="str">
            <v>RECOMPOSIÇÃO DE BASE E OU SUB-BASE PARA REMENDO PROFUNDO DE SOLO BRITA (40/60) COM CIMENTO (TEOR DE 4%) - INCLUSO RETIRADA E COLOCAÇÃO DO MATERIAL. AF_12/2020</v>
          </cell>
          <cell r="C5818" t="str">
            <v>M3</v>
          </cell>
          <cell r="D5818">
            <v>256.77</v>
          </cell>
          <cell r="E5818">
            <v>93.75</v>
          </cell>
          <cell r="F5818">
            <v>161.59</v>
          </cell>
          <cell r="G5818">
            <v>1.43</v>
          </cell>
        </row>
        <row r="5819">
          <cell r="A5819" t="str">
            <v>101830</v>
          </cell>
          <cell r="B5819" t="str">
            <v>RECOMPOSIÇÃO DE BASE E OU SUB-BASE PARA REMENDO PROFUNDO DE SOLO BRITA (40/60) COM CIMENTO (TEOR DE 6%) - INCLUSO RETIRADA E COLOCAÇÃO DO MATERIAL. AF_12/2020</v>
          </cell>
          <cell r="C5819" t="str">
            <v>M3</v>
          </cell>
          <cell r="D5819">
            <v>291.37</v>
          </cell>
          <cell r="E5819">
            <v>93.74</v>
          </cell>
          <cell r="F5819">
            <v>196.2</v>
          </cell>
          <cell r="G5819">
            <v>1.43</v>
          </cell>
        </row>
        <row r="5820">
          <cell r="A5820" t="str">
            <v>101831</v>
          </cell>
          <cell r="B5820" t="str">
            <v>RECOMPOSIÇÃO DE BASE E OU SUB-BASE PARA REMENDO PROFUNDO DE SOLO BRITA (40/60) COM CIMENTO (TEOR DE 8%) - INCLUSO RETIRADA E COLOCAÇÃO DO MATERIAL. AF_12/2020</v>
          </cell>
          <cell r="C5820" t="str">
            <v>M3</v>
          </cell>
          <cell r="D5820">
            <v>325.49</v>
          </cell>
          <cell r="E5820">
            <v>93.74</v>
          </cell>
          <cell r="F5820">
            <v>230.32</v>
          </cell>
          <cell r="G5820">
            <v>1.43</v>
          </cell>
        </row>
        <row r="5821">
          <cell r="A5821" t="str">
            <v>101832</v>
          </cell>
          <cell r="B5821" t="str">
            <v>RECOMPOSIÇÃO DE BASE E OU SUB-BASE PARA REMENDO PROFUNDO DE SOLO BRITA (50/50) COM CIMENTO (TEOR DE 4%) - INCLUSO RETIRADA E COLOCAÇÃO DO MATERIAL. AF_12/2020</v>
          </cell>
          <cell r="C5821" t="str">
            <v>M3</v>
          </cell>
          <cell r="D5821">
            <v>247.25</v>
          </cell>
          <cell r="E5821">
            <v>93.75</v>
          </cell>
          <cell r="F5821">
            <v>152.07</v>
          </cell>
          <cell r="G5821">
            <v>1.43</v>
          </cell>
        </row>
        <row r="5822">
          <cell r="A5822" t="str">
            <v>101833</v>
          </cell>
          <cell r="B5822" t="str">
            <v>RECOMPOSIÇÃO DE BASE E OU SUB-BASE PARA REMENDO PROFUNDO DE SOLO BRITA (50/50) COM CIMENTO (TEOR DE 6%) - INCLUSO RETIRADA E COLOCAÇÃO DO MATERIAL. AF_12/2020</v>
          </cell>
          <cell r="C5822" t="str">
            <v>M3</v>
          </cell>
          <cell r="D5822">
            <v>282.04000000000002</v>
          </cell>
          <cell r="E5822">
            <v>93.74</v>
          </cell>
          <cell r="F5822">
            <v>186.87</v>
          </cell>
          <cell r="G5822">
            <v>1.43</v>
          </cell>
        </row>
        <row r="5823">
          <cell r="A5823" t="str">
            <v>101834</v>
          </cell>
          <cell r="B5823" t="str">
            <v>RECOMPOSIÇÃO DE BASE E OU SUB-BASE PARA REMENDO PROFUNDO DE SOLO BRITA (50/50) COM CIMENTO (TEOR DE 8%) - INCLUSO RETIRADA E COLOCAÇÃO DO MATERIAL. AF_12/2020</v>
          </cell>
          <cell r="C5823" t="str">
            <v>M3</v>
          </cell>
          <cell r="D5823">
            <v>316.36</v>
          </cell>
          <cell r="E5823">
            <v>93.74</v>
          </cell>
          <cell r="F5823">
            <v>221.19</v>
          </cell>
          <cell r="G5823">
            <v>1.43</v>
          </cell>
        </row>
        <row r="5824">
          <cell r="A5824" t="str">
            <v>101835</v>
          </cell>
          <cell r="B5824" t="str">
            <v>RECOMPOSIÇÃO DE BASE E OU SUB-BASE PARA REMENDO PROFUNDO DE BRITA GRADUADA SIMPLES - INCLUSO RETIRADA E COLOCAÇÃO DO MATERIAL. AF_12/2020</v>
          </cell>
          <cell r="C5824" t="str">
            <v>M3</v>
          </cell>
          <cell r="D5824">
            <v>239.53</v>
          </cell>
          <cell r="E5824">
            <v>95.67</v>
          </cell>
          <cell r="F5824">
            <v>139.71</v>
          </cell>
          <cell r="G5824">
            <v>3.82</v>
          </cell>
        </row>
        <row r="5825">
          <cell r="A5825" t="str">
            <v>101836</v>
          </cell>
          <cell r="B5825" t="str">
            <v>RECOMPOSIÇÃO DE BASE E OU SUB-BASE PARA FECHAMENTO DE VALAS DE SOLOS DE COMPORTAMENTO LATERÍTICO (ARENOSO) - INCLUSO RETIRADA E COLOCAÇÃO DO MATERIAL. AF_12/2020</v>
          </cell>
          <cell r="C5825" t="str">
            <v>M3</v>
          </cell>
          <cell r="D5825">
            <v>25.53</v>
          </cell>
          <cell r="E5825">
            <v>9.07</v>
          </cell>
          <cell r="F5825">
            <v>4.68</v>
          </cell>
          <cell r="G5825">
            <v>11.78</v>
          </cell>
        </row>
        <row r="5826">
          <cell r="A5826" t="str">
            <v>101837</v>
          </cell>
          <cell r="B5826" t="str">
            <v>RECOMPOSIÇÃO DE BASE E OU SUB-BASE PARA FECHAMENTO DE VALAS DE SOLO MELHORADO COM CIMENTO (TEOR DE 2%) - INCLUSO RETIRADA E COLOCAÇÃO DO MATERIAL. AF_12/2020</v>
          </cell>
          <cell r="C5826" t="str">
            <v>M3</v>
          </cell>
          <cell r="D5826">
            <v>65.03</v>
          </cell>
          <cell r="E5826">
            <v>9.02</v>
          </cell>
          <cell r="F5826">
            <v>44.31</v>
          </cell>
          <cell r="G5826">
            <v>11.7</v>
          </cell>
        </row>
        <row r="5827">
          <cell r="A5827" t="str">
            <v>101838</v>
          </cell>
          <cell r="B5827" t="str">
            <v>RECOMPOSIÇÃO DE BASE E OU SUB-BASE PARA FECHAMENTO DE VALAS DE SOLO MELHORADO COM CIMENTO (TEOR DE 4%) - INCLUSO RETIRADA E COLOCAÇÃO DO MATERIAL. AF_12/2020</v>
          </cell>
          <cell r="C5827" t="str">
            <v>M3</v>
          </cell>
          <cell r="D5827">
            <v>101.8</v>
          </cell>
          <cell r="E5827">
            <v>9.01</v>
          </cell>
          <cell r="F5827">
            <v>81.11</v>
          </cell>
          <cell r="G5827">
            <v>11.68</v>
          </cell>
        </row>
        <row r="5828">
          <cell r="A5828" t="str">
            <v>101839</v>
          </cell>
          <cell r="B5828" t="str">
            <v>RECOMPOSIÇÃO DE BASE E OU SUB-BASE PARA FECHAMENTO DE VALAS DE SOLO COM CIMENTO (TEOR DE 6%) - INCLUSO RETIRADA E COLOCAÇÃO DO MATERIAL. AF_12/2020</v>
          </cell>
          <cell r="C5828" t="str">
            <v>M3</v>
          </cell>
          <cell r="D5828">
            <v>137.59</v>
          </cell>
          <cell r="E5828">
            <v>8.99</v>
          </cell>
          <cell r="F5828">
            <v>116.92</v>
          </cell>
          <cell r="G5828">
            <v>11.68</v>
          </cell>
        </row>
        <row r="5829">
          <cell r="A5829" t="str">
            <v>101840</v>
          </cell>
          <cell r="B5829" t="str">
            <v>RECOMPOSIÇÃO DE BASE E OU SUB-BASE PARA FECHAMENTO DE VALAS DE SOLO COM CIMENTO (TEOR DE 8%) - INCLUSO RETIRADA E COLOCAÇÃO DO MATERIAL. AF_12/2020</v>
          </cell>
          <cell r="C5829" t="str">
            <v>M3</v>
          </cell>
          <cell r="D5829">
            <v>223.88</v>
          </cell>
          <cell r="E5829">
            <v>32.28</v>
          </cell>
          <cell r="F5829">
            <v>155.52000000000001</v>
          </cell>
          <cell r="G5829">
            <v>36.08</v>
          </cell>
        </row>
        <row r="5830">
          <cell r="A5830" t="str">
            <v>101841</v>
          </cell>
          <cell r="B5830" t="str">
            <v>RECOMPOSIÇÃO DE BASE E OU SUB-BASE PARA FECHAMENTO DE VALAS DE SOLO BRITA (40/60) - INCLUSO RETIRADA E COLOCAÇÃO DO MATERIAL. AF_12/2020</v>
          </cell>
          <cell r="C5830" t="str">
            <v>M3</v>
          </cell>
          <cell r="D5830">
            <v>85.05</v>
          </cell>
          <cell r="E5830">
            <v>9.01</v>
          </cell>
          <cell r="F5830">
            <v>64.349999999999994</v>
          </cell>
          <cell r="G5830">
            <v>11.69</v>
          </cell>
        </row>
        <row r="5831">
          <cell r="A5831" t="str">
            <v>101842</v>
          </cell>
          <cell r="B5831" t="str">
            <v>RECOMPOSIÇÃO DE BASE E OU SUB-BASE PARA FECHAMENTO DE VALAS DE SOLO BRITA (50/50) - INCLUSO RETIRADA E COLOCAÇÃO DO MATERIAL. AF_12/2020</v>
          </cell>
          <cell r="C5831" t="str">
            <v>M3</v>
          </cell>
          <cell r="D5831">
            <v>75.13</v>
          </cell>
          <cell r="E5831">
            <v>9.01</v>
          </cell>
          <cell r="F5831">
            <v>54.43</v>
          </cell>
          <cell r="G5831">
            <v>11.69</v>
          </cell>
        </row>
        <row r="5832">
          <cell r="A5832" t="str">
            <v>101843</v>
          </cell>
          <cell r="B5832" t="str">
            <v>RECOMPOSIÇÃO DE BASE E OU SUB-BASE PARA FECHAMENTO DE VALAS DE SOLO BRITA (40/60) COM CIMENTO (TEOR DE 4%) - INCLUSO RETIRADA E COLOCAÇÃO DO MATERIAL. AF_12/2020</v>
          </cell>
          <cell r="C5832" t="str">
            <v>M3</v>
          </cell>
          <cell r="D5832">
            <v>158.94</v>
          </cell>
          <cell r="E5832">
            <v>9</v>
          </cell>
          <cell r="F5832">
            <v>138.27000000000001</v>
          </cell>
          <cell r="G5832">
            <v>11.67</v>
          </cell>
        </row>
        <row r="5833">
          <cell r="A5833" t="str">
            <v>101844</v>
          </cell>
          <cell r="B5833" t="str">
            <v>RECOMPOSIÇÃO DE BASE E OU SUB-BASE PARA FECHAMENTO DE VALAS DE SOLO BRITA (40/60) COM CIMENTO (TEOR DE 6%) - INCLUSO RETIRADA E COLOCAÇÃO DO MATERIAL. AF_12/2020</v>
          </cell>
          <cell r="C5833" t="str">
            <v>M3</v>
          </cell>
          <cell r="D5833">
            <v>193.54</v>
          </cell>
          <cell r="E5833">
            <v>9</v>
          </cell>
          <cell r="F5833">
            <v>172.87</v>
          </cell>
          <cell r="G5833">
            <v>11.67</v>
          </cell>
        </row>
        <row r="5834">
          <cell r="A5834" t="str">
            <v>101845</v>
          </cell>
          <cell r="B5834" t="str">
            <v>RECOMPOSIÇÃO DE BASE E OU SUB-BASE PARA FECHAMENTO DE VALAS DE SOLO BRITA (40/60) COM CIMENTO (TEOR DE 8%) - INCLUSO RETIRADA E COLOCAÇÃO DO MATERIAL. AF_12/2020</v>
          </cell>
          <cell r="C5834" t="str">
            <v>M3</v>
          </cell>
          <cell r="D5834">
            <v>227.66</v>
          </cell>
          <cell r="E5834">
            <v>8.99</v>
          </cell>
          <cell r="F5834">
            <v>207</v>
          </cell>
          <cell r="G5834">
            <v>11.67</v>
          </cell>
        </row>
        <row r="5835">
          <cell r="A5835" t="str">
            <v>101846</v>
          </cell>
          <cell r="B5835" t="str">
            <v>RECOMPOSIÇÃO DE BASE E OU SUB-BASE PARA FECHAMENTO DE VALAS DE SOLO BRITA (50/50) COM CIMENTO (TEOR DE 4%) - INCLUSO RETIRADA E COLOCAÇÃO DO MATERIAL. AF_12/2020</v>
          </cell>
          <cell r="C5835" t="str">
            <v>M3</v>
          </cell>
          <cell r="D5835">
            <v>149.41999999999999</v>
          </cell>
          <cell r="E5835">
            <v>9</v>
          </cell>
          <cell r="F5835">
            <v>128.75</v>
          </cell>
          <cell r="G5835">
            <v>11.67</v>
          </cell>
        </row>
        <row r="5836">
          <cell r="A5836" t="str">
            <v>101847</v>
          </cell>
          <cell r="B5836" t="str">
            <v>RECOMPOSIÇÃO DE BASE E OU SUB-BASE PARA FECHAMENTO DE VALAS DE SOLO BRITA (50/50) COM CIMENTO (TEOR DE 6%) - INCLUSO RETIRADA E COLOCAÇÃO DO MATERIAL. AF_12/2020</v>
          </cell>
          <cell r="C5836" t="str">
            <v>M3</v>
          </cell>
          <cell r="D5836">
            <v>184.21</v>
          </cell>
          <cell r="E5836">
            <v>9</v>
          </cell>
          <cell r="F5836">
            <v>163.54</v>
          </cell>
          <cell r="G5836">
            <v>11.67</v>
          </cell>
        </row>
        <row r="5837">
          <cell r="A5837" t="str">
            <v>101848</v>
          </cell>
          <cell r="B5837" t="str">
            <v>RECOMPOSIÇÃO DE BASE E OU SUB-BASE PARA FECHAMENTO DE VALAS DE SOLO BRITA (50/50) COM CIMENTO (TEOR DE 8%) - INCLUSO RETIRADA E COLOCAÇÃO DO MATERIAL. AF_12/2020</v>
          </cell>
          <cell r="C5837" t="str">
            <v>M3</v>
          </cell>
          <cell r="D5837">
            <v>218.53</v>
          </cell>
          <cell r="E5837">
            <v>8.99</v>
          </cell>
          <cell r="F5837">
            <v>197.87</v>
          </cell>
          <cell r="G5837">
            <v>11.67</v>
          </cell>
        </row>
        <row r="5838">
          <cell r="A5838" t="str">
            <v>101849</v>
          </cell>
          <cell r="B5838" t="str">
            <v>RECOMPOSIÇÃO DE BASE E OU SUB-BASE PARA FECHAMENTO DE VALAS DE BRITA GRADUADA SIMPLES - INCLUSO RETIRADA E COLOCAÇÃO DO MATERIAL. AF_12/2020</v>
          </cell>
          <cell r="C5838" t="str">
            <v>M3</v>
          </cell>
          <cell r="D5838">
            <v>141.69999999999999</v>
          </cell>
          <cell r="E5838">
            <v>10.83</v>
          </cell>
          <cell r="F5838">
            <v>116.44</v>
          </cell>
          <cell r="G5838">
            <v>14.1</v>
          </cell>
        </row>
        <row r="5839">
          <cell r="A5839" t="str">
            <v>101850</v>
          </cell>
          <cell r="B5839" t="str">
            <v>REASSENTAMENTO DE PARALELEPÍPEDOS, REJUNTAMENTO COM PÓ DE PEDRA, COM REAPROVEITAMENTO DOS PARALELEPÍPEDOS - INCLUSO RETIRADA E COLOCAÇÃO DO MATERIAL. AF_12/2020</v>
          </cell>
          <cell r="C5839" t="str">
            <v>M2</v>
          </cell>
          <cell r="D5839">
            <v>53.95</v>
          </cell>
          <cell r="E5839">
            <v>27.2</v>
          </cell>
          <cell r="F5839">
            <v>19.600000000000001</v>
          </cell>
          <cell r="G5839">
            <v>7.15</v>
          </cell>
        </row>
        <row r="5840">
          <cell r="A5840" t="str">
            <v>101852</v>
          </cell>
          <cell r="B5840" t="str">
            <v>REASSENTAMENTO DE PARALELEPÍPEDOS, REJUNTAMENTO COM ARGAMASSA, COM REAPROVEITAMENTO DOS PARALELEPÍPEDOS - INCLUSO RETIRADA E COLOCAÇÃO DO MATERIAL. AF_12/2020</v>
          </cell>
          <cell r="C5840" t="str">
            <v>M2</v>
          </cell>
          <cell r="D5840">
            <v>68.819999999999993</v>
          </cell>
          <cell r="E5840">
            <v>31.59</v>
          </cell>
          <cell r="F5840">
            <v>29.31</v>
          </cell>
          <cell r="G5840">
            <v>7.91</v>
          </cell>
        </row>
        <row r="5841">
          <cell r="A5841" t="str">
            <v>101853</v>
          </cell>
          <cell r="B5841" t="str">
            <v>REASSENTAMENTO DE PEDRAS POLIÉDRICAS, REJUNTAMENTO COM PÓ DE PEDRA, COM REAPROVEITAMENTO DAS PEDRAS POLIÉDRICAS - INCLUSO RETIRADA E COLOCAÇÃO DO MATERIAL.  AF_12/2020</v>
          </cell>
          <cell r="C5841" t="str">
            <v>M2</v>
          </cell>
          <cell r="D5841">
            <v>47.71</v>
          </cell>
          <cell r="E5841">
            <v>22.2</v>
          </cell>
          <cell r="F5841">
            <v>19.66</v>
          </cell>
          <cell r="G5841">
            <v>5.85</v>
          </cell>
        </row>
        <row r="5842">
          <cell r="A5842" t="str">
            <v>101855</v>
          </cell>
          <cell r="B5842" t="str">
            <v>REASSENTAMENTO DE PEDRAS POLIÉDRICAS, REJUNTAMENTO COM ARGAMASSA, COM REAPROVEITAMENTO DAS PEDRAS POLIÉDRICAS - INCLUSO RETIRADA E COLOCAÇÃO DO MATERIAL. AF_12/2020</v>
          </cell>
          <cell r="C5842" t="str">
            <v>M2</v>
          </cell>
          <cell r="D5842">
            <v>74.540000000000006</v>
          </cell>
          <cell r="E5842">
            <v>28.29</v>
          </cell>
          <cell r="F5842">
            <v>39.57</v>
          </cell>
          <cell r="G5842">
            <v>6.65</v>
          </cell>
        </row>
        <row r="5843">
          <cell r="A5843" t="str">
            <v>101856</v>
          </cell>
          <cell r="B5843" t="str">
            <v>REASSENTAMENTO DE BLOCOS PISOGRAMA PARA PISO INTERTRAVADO, COM REAPROVEITAMENTO DOS BLOCOS PISOGRAMA - INCLUSO RETIRADA E COLOCAÇÃO DO MATERIAL. AF_12/2020</v>
          </cell>
          <cell r="C5843" t="str">
            <v>M2</v>
          </cell>
          <cell r="D5843">
            <v>23.02</v>
          </cell>
          <cell r="E5843">
            <v>13.41</v>
          </cell>
          <cell r="F5843">
            <v>9.59</v>
          </cell>
          <cell r="G5843">
            <v>0.02</v>
          </cell>
        </row>
        <row r="5844">
          <cell r="A5844" t="str">
            <v>101857</v>
          </cell>
          <cell r="B5844" t="str">
            <v>REASSENTAMENTO DE BLOCOS SEXTAVADO PARA PISO INTERTRAVADO, ESPESSURA DE 6 CM, EM CALÇADA, COM REAPROVEITAMENTO DOS BLOCOS SEXTAVADOS - INCLUSO RETIRADA E COLOCAÇÃO DO MATERIAL. AF_12/2020</v>
          </cell>
          <cell r="C5844" t="str">
            <v>M2</v>
          </cell>
          <cell r="D5844">
            <v>29.18</v>
          </cell>
          <cell r="E5844">
            <v>18.010000000000002</v>
          </cell>
          <cell r="F5844">
            <v>11.1</v>
          </cell>
          <cell r="G5844">
            <v>7.0000000000000007E-2</v>
          </cell>
        </row>
        <row r="5845">
          <cell r="A5845" t="str">
            <v>101858</v>
          </cell>
          <cell r="B5845" t="str">
            <v>REASSENTAMENTO DE BLOCOS SEXTAVADO PARA PISO INTERTRAVADO, ESPESSURA DE 6 CM, EM VIA/ESTACIONAMENTO, COM REAPROVEITAMENTO DOS BLOCOS SEXTAVADO - INCLUSO RETIRADA E COLOCAÇÃO DO MATERIAL. AF_12/2020</v>
          </cell>
          <cell r="C5845" t="str">
            <v>M2</v>
          </cell>
          <cell r="D5845">
            <v>23.54</v>
          </cell>
          <cell r="E5845">
            <v>13.82</v>
          </cell>
          <cell r="F5845">
            <v>9.69</v>
          </cell>
          <cell r="G5845">
            <v>0.03</v>
          </cell>
        </row>
        <row r="5846">
          <cell r="A5846" t="str">
            <v>101859</v>
          </cell>
          <cell r="B5846" t="str">
            <v>REASSENTAMENTO DE BLOCOS SEXTAVADO PARA PISO INTERTRAVADO, ESPESSURA DE 8 CM, EM VIA/ESTACIONAMENTO, COM REAPROVEITAMENTO DOS BLOCOS SEXTAVADO - INCLUSO RETIRADA E COLOCAÇÃO DO MATERIAL. AF_12/2020</v>
          </cell>
          <cell r="C5846" t="str">
            <v>M2</v>
          </cell>
          <cell r="D5846">
            <v>26.2</v>
          </cell>
          <cell r="E5846">
            <v>15.78</v>
          </cell>
          <cell r="F5846">
            <v>10.37</v>
          </cell>
          <cell r="G5846">
            <v>0.05</v>
          </cell>
        </row>
        <row r="5847">
          <cell r="A5847" t="str">
            <v>101860</v>
          </cell>
          <cell r="B5847" t="str">
            <v>REASSENTAMENTO DE BLOCOS SEXTAVADO PARA PISO INTERTRAVADO, ESPESSURA DE 10 CM, EM VIA/ESTACIONAMENTO, COM REAPROVEITAMENTO DOS BLOCOS SEXTAVADO - INCLUSO RETIRADA E COLOCAÇÃO DO MATERIAL. AF_12/2020</v>
          </cell>
          <cell r="C5847" t="str">
            <v>M2</v>
          </cell>
          <cell r="D5847">
            <v>30.36</v>
          </cell>
          <cell r="E5847">
            <v>18.87</v>
          </cell>
          <cell r="F5847">
            <v>11.4</v>
          </cell>
          <cell r="G5847">
            <v>0.09</v>
          </cell>
        </row>
        <row r="5848">
          <cell r="A5848" t="str">
            <v>101861</v>
          </cell>
          <cell r="B5848" t="str">
            <v>REASSENTAMENTO DE BLOCOS RETANGULAR PARA PISO INTERTRAVADO, ESPESSURA DE 4  CM, EM CALÇADA, COM REAPROVEITAMENTO DOS BLOCOS RETANGULAR - INCLUSO RETIRADA E COLOCAÇÃO DO MATERIAL. AF_12/2020</v>
          </cell>
          <cell r="C5848" t="str">
            <v>M2</v>
          </cell>
          <cell r="D5848">
            <v>28.29</v>
          </cell>
          <cell r="E5848">
            <v>17.37</v>
          </cell>
          <cell r="F5848">
            <v>10.86</v>
          </cell>
          <cell r="G5848">
            <v>0.06</v>
          </cell>
        </row>
        <row r="5849">
          <cell r="A5849" t="str">
            <v>101862</v>
          </cell>
          <cell r="B5849" t="str">
            <v>REASSENTAMENTO DE BLOCOS RETANGULAR PARA PISO INTERTRAVADO, ESPESSURA DE 6 CM, EM CALÇADA, COM REAPROVEITAMENTO DOS BLOCOS RETANGULAR - INCLUSO RETIRADA E COLOCAÇÃO DO MATERIAL. AF_12/2020</v>
          </cell>
          <cell r="C5849" t="str">
            <v>M2</v>
          </cell>
          <cell r="D5849">
            <v>30.98</v>
          </cell>
          <cell r="E5849">
            <v>19.37</v>
          </cell>
          <cell r="F5849">
            <v>11.52</v>
          </cell>
          <cell r="G5849">
            <v>0.09</v>
          </cell>
        </row>
        <row r="5850">
          <cell r="A5850" t="str">
            <v>101863</v>
          </cell>
          <cell r="B5850" t="str">
            <v>REASSENTAMENTO DE BLOCOS RETANGULAR PARA PISO INTERTRAVADO, ESPESSURA DE 6 CM, EM VIA/ESTACIONAMENTO, COM REAPROVEITAMENTO DOS BLOCOS RETANGULAR - INCLUSO RETIRADA E COLOCAÇÃO DO MATERIAL. AF_12/2020</v>
          </cell>
          <cell r="C5850" t="str">
            <v>M2</v>
          </cell>
          <cell r="D5850">
            <v>23.91</v>
          </cell>
          <cell r="E5850">
            <v>14.08</v>
          </cell>
          <cell r="F5850">
            <v>9.8000000000000007</v>
          </cell>
          <cell r="G5850">
            <v>0.03</v>
          </cell>
        </row>
        <row r="5851">
          <cell r="A5851" t="str">
            <v>101864</v>
          </cell>
          <cell r="B5851" t="str">
            <v>REASSENTAMENTO DE BLOCOS RETANGULAR PARA PISO INTERTRAVADO, ESPESSURA DE 8 CM, EM VIA/ESTACIONAMENTO, COM REAPROVEITAMENTO DOS BLOCOS RETANGULAR - INCLUSO RETIRADA E COLOCAÇÃO DO MATERIAL. AF_12/2020</v>
          </cell>
          <cell r="C5851" t="str">
            <v>M2</v>
          </cell>
          <cell r="D5851">
            <v>28.08</v>
          </cell>
          <cell r="E5851">
            <v>17.18</v>
          </cell>
          <cell r="F5851">
            <v>10.84</v>
          </cell>
          <cell r="G5851">
            <v>0.06</v>
          </cell>
        </row>
        <row r="5852">
          <cell r="A5852" t="str">
            <v>101865</v>
          </cell>
          <cell r="B5852" t="str">
            <v>REASSENTAMENTO DE BLOCOS RETANGULAR PARA PISO INTERTRAVADO, ESPESSURA DE 10 CM, EM VIA/ESTACIONAMENTO, COM REAPROVEITAMENTO DOS BLOCOS RETANGULAR - INCLUSO RETIRADA E COLOCAÇÃO DO MATERIAL. AF_12/2020</v>
          </cell>
          <cell r="C5852" t="str">
            <v>M2</v>
          </cell>
          <cell r="D5852">
            <v>32.229999999999997</v>
          </cell>
          <cell r="E5852">
            <v>20.28</v>
          </cell>
          <cell r="F5852">
            <v>11.85</v>
          </cell>
          <cell r="G5852">
            <v>0.1</v>
          </cell>
        </row>
        <row r="5853">
          <cell r="A5853" t="str">
            <v>101866</v>
          </cell>
          <cell r="B5853" t="str">
            <v>REASSENTAMENTO DE BLOCOS 16 FACES PARA PISO INTERTRAVADO, ESPESSURA DE 4  CM, EM CALÇADA, COM REAPROVEITAMENTO DOS BLOCOS 16 FACES - INCLUSO RETIRADA E COLOCAÇÃO DO MATERIAL. AF_12/2020</v>
          </cell>
          <cell r="C5853" t="str">
            <v>M2</v>
          </cell>
          <cell r="D5853">
            <v>28.49</v>
          </cell>
          <cell r="E5853">
            <v>17.5</v>
          </cell>
          <cell r="F5853">
            <v>10.92</v>
          </cell>
          <cell r="G5853">
            <v>7.0000000000000007E-2</v>
          </cell>
        </row>
        <row r="5854">
          <cell r="A5854" t="str">
            <v>101867</v>
          </cell>
          <cell r="B5854" t="str">
            <v>REASSENTAMENTO DE BLOCOS 16 FACES PARA PISO INTERTRAVADO, ESPESSURA DE 6 CM, EM CALÇADA, COM REAPROVEITAMENTO DOS BLOCOS 16 FACES - INCLUSO RETIRADA E COLOCAÇÃO DO MATERIAL. AF_12/2020</v>
          </cell>
          <cell r="C5854" t="str">
            <v>M2</v>
          </cell>
          <cell r="D5854">
            <v>32.65</v>
          </cell>
          <cell r="E5854">
            <v>20.59</v>
          </cell>
          <cell r="F5854">
            <v>11.95</v>
          </cell>
          <cell r="G5854">
            <v>0.11</v>
          </cell>
        </row>
        <row r="5855">
          <cell r="A5855" t="str">
            <v>101868</v>
          </cell>
          <cell r="B5855" t="str">
            <v>REASSENTAMENTO DE BLOCOS 16 FACES PARA PISO INTERTRAVADO, ESPESSURA DE 6 CM, EM VIA/ESTACIONAMENTO, COM REAPROVEITAMENTO DOS BLOCOS 16 FACES - INCLUSO RETIRADA E COLOCAÇÃO DO MATERIAL. AF_12/2020</v>
          </cell>
          <cell r="C5855" t="str">
            <v>M2</v>
          </cell>
          <cell r="D5855">
            <v>25.58</v>
          </cell>
          <cell r="E5855">
            <v>15.33</v>
          </cell>
          <cell r="F5855">
            <v>10.210000000000001</v>
          </cell>
          <cell r="G5855">
            <v>0.04</v>
          </cell>
        </row>
        <row r="5856">
          <cell r="A5856" t="str">
            <v>101869</v>
          </cell>
          <cell r="B5856" t="str">
            <v>REASSENTAMENTO DE BLOCOS 16 FACES PARA PISO INTERTRAVADO, ESPESSURA DE 8 CM, EM VIA/ESTACIONAMENTO, COM REAPROVEITAMENTO DOS BLOCOS 16 FACES - INCLUSO RETIRADA E COLOCAÇÃO DO MATERIAL. AF_12/2020</v>
          </cell>
          <cell r="C5856" t="str">
            <v>M2</v>
          </cell>
          <cell r="D5856">
            <v>29.75</v>
          </cell>
          <cell r="E5856">
            <v>18.440000000000001</v>
          </cell>
          <cell r="F5856">
            <v>11.23</v>
          </cell>
          <cell r="G5856">
            <v>0.08</v>
          </cell>
        </row>
        <row r="5857">
          <cell r="A5857" t="str">
            <v>101870</v>
          </cell>
          <cell r="B5857" t="str">
            <v>REASSENTAMENTO DE BLOCOS 16 FACES PARA PISO INTERTRAVADO, ESPESSURA DE 10 CM, EM VIA/ESTACIONAMENTO, COM REAPROVEITAMENTO DOS BLOCOS 16 FACES - INCLUSO RETIRADA E COLOCAÇÃO DO MATERIAL. AF_12/2020</v>
          </cell>
          <cell r="C5857" t="str">
            <v>M2</v>
          </cell>
          <cell r="D5857">
            <v>33.909999999999997</v>
          </cell>
          <cell r="E5857">
            <v>21.53</v>
          </cell>
          <cell r="F5857">
            <v>12.27</v>
          </cell>
          <cell r="G5857">
            <v>0.11</v>
          </cell>
        </row>
        <row r="5858">
          <cell r="A5858" t="str">
            <v>102098</v>
          </cell>
          <cell r="B5858" t="str">
            <v>RECOMPOSIÇÃO DE REVESTIMENTO EM CONCRETO ASFÁLTICO (AQUISIÇÃO EM USINA), PARA O FECHAMENTO DE VALAS - INCLUSO DEMOLIÇÃO DO PAVIMENTO. AF_12/2020</v>
          </cell>
          <cell r="C5858" t="str">
            <v>M3</v>
          </cell>
          <cell r="D5858">
            <v>2455.61</v>
          </cell>
          <cell r="E5858">
            <v>210.51</v>
          </cell>
          <cell r="F5858">
            <v>2012.03</v>
          </cell>
          <cell r="G5858">
            <v>233.07</v>
          </cell>
        </row>
        <row r="5859">
          <cell r="A5859" t="str">
            <v>102988</v>
          </cell>
          <cell r="B5859" t="str">
            <v>RECOMPOSIÇÃO DE PAVIMENTO EM PISO INTERTRAVADO, COM REAPROVEITAMENTO DOS BLOCOS INTERTRAVADOS, PARA FECHAMENTO DE VALAS - INCLUSO RETIRADA E COLOCAÇÃO DO MATERIAL. AF_12/2020</v>
          </cell>
          <cell r="C5859" t="str">
            <v>M2</v>
          </cell>
          <cell r="D5859">
            <v>52.26</v>
          </cell>
          <cell r="E5859">
            <v>35.049999999999997</v>
          </cell>
          <cell r="F5859">
            <v>16.93</v>
          </cell>
          <cell r="G5859">
            <v>0.28000000000000003</v>
          </cell>
        </row>
        <row r="5860">
          <cell r="A5860" t="str">
            <v>100576</v>
          </cell>
          <cell r="B5860" t="str">
            <v>REGULARIZAÇÃO E COMPACTAÇÃO DE SUBLEITO DE SOLO  PREDOMINANTEMENTE ARGILOSO. AF_11/2019</v>
          </cell>
          <cell r="C5860" t="str">
            <v>M2</v>
          </cell>
          <cell r="D5860">
            <v>2.48</v>
          </cell>
          <cell r="E5860">
            <v>0.92</v>
          </cell>
          <cell r="F5860">
            <v>0.35</v>
          </cell>
          <cell r="G5860">
            <v>1.21</v>
          </cell>
        </row>
        <row r="5861">
          <cell r="A5861" t="str">
            <v>100577</v>
          </cell>
          <cell r="B5861" t="str">
            <v>REGULARIZAÇÃO E COMPACTAÇÃO DE SUBLEITO DE SOLO PREDOMINANTEMENTE ARENOSO. AF_11/2019</v>
          </cell>
          <cell r="C5861" t="str">
            <v>M2</v>
          </cell>
          <cell r="D5861">
            <v>1.1299999999999999</v>
          </cell>
          <cell r="E5861">
            <v>0.3</v>
          </cell>
          <cell r="F5861">
            <v>0.27</v>
          </cell>
          <cell r="G5861">
            <v>0.56000000000000005</v>
          </cell>
        </row>
        <row r="5862">
          <cell r="A5862" t="str">
            <v>96388</v>
          </cell>
          <cell r="B5862" t="str">
            <v>EXECUÇÃO E COMPACTAÇÃO DE BASE E OU SUB BASE PARA PAVIMENTAÇÃO DE SOLOS DE COMPORTAMENTO LATERÍTICO (ARENOSO) - EXCLUSIVE SOLO, ESCAVAÇÃO, CARGA E TRANSPORTE. AF_11/2019</v>
          </cell>
          <cell r="C5862" t="str">
            <v>M3</v>
          </cell>
          <cell r="D5862">
            <v>11.38</v>
          </cell>
          <cell r="E5862">
            <v>3.14</v>
          </cell>
          <cell r="F5862">
            <v>2.23</v>
          </cell>
          <cell r="G5862">
            <v>6.01</v>
          </cell>
        </row>
        <row r="5863">
          <cell r="A5863" t="str">
            <v>96389</v>
          </cell>
          <cell r="B5863" t="str">
            <v>EXECUÇÃO E COMPACTAÇÃO DE BASE E OU SUB BASE PARA PAVIMENTAÇÃO DE SOLO (PREDOMINANTEMENTE ARENOSO) COM CIMENTO (TEOR DE 2%) - EXCLUSIVE SOLO, ESCAVAÇÃO, CARGA E TRANSPORTE. AF_11/2019</v>
          </cell>
          <cell r="C5863" t="str">
            <v>M3</v>
          </cell>
          <cell r="D5863">
            <v>55.93</v>
          </cell>
          <cell r="E5863">
            <v>4.8499999999999996</v>
          </cell>
          <cell r="F5863">
            <v>44</v>
          </cell>
          <cell r="G5863">
            <v>7.08</v>
          </cell>
        </row>
        <row r="5864">
          <cell r="A5864" t="str">
            <v>96390</v>
          </cell>
          <cell r="B5864" t="str">
            <v>EXECUÇÃO E COMPACTAÇÃO DE BASE E OU SUB BASE PARA PAVIMENTAÇÃO DE SOLO (PREDOMINANTEMENTE ARENOSO) COM CIMENTO (TEOR DE 4%) - EXCLUSIVE SOLO, ESCAVAÇÃO, CARGA E TRANSPORTE. AF_11/2019</v>
          </cell>
          <cell r="C5864" t="str">
            <v>M3</v>
          </cell>
          <cell r="D5864">
            <v>90.76</v>
          </cell>
          <cell r="E5864">
            <v>4.5999999999999996</v>
          </cell>
          <cell r="F5864">
            <v>79.83</v>
          </cell>
          <cell r="G5864">
            <v>6.33</v>
          </cell>
        </row>
        <row r="5865">
          <cell r="A5865" t="str">
            <v>96391</v>
          </cell>
          <cell r="B5865" t="str">
            <v>EXECUÇÃO E COMPACTAÇÃO DE BASE E OU SUB BASE PARA PAVIMENTAÇÃO DE SOLO (PREDOMINANTEMENTE ARENOSO) COM CIMENTO (TEOR DE 6%) - EXCLUSIVE SOLO, ESCAVAÇÃO, CARGA E TRANSPORTE. AF_11/2019</v>
          </cell>
          <cell r="C5865" t="str">
            <v>M3</v>
          </cell>
          <cell r="D5865">
            <v>127.51</v>
          </cell>
          <cell r="E5865">
            <v>5.0999999999999996</v>
          </cell>
          <cell r="F5865">
            <v>115.78</v>
          </cell>
          <cell r="G5865">
            <v>6.63</v>
          </cell>
        </row>
        <row r="5866">
          <cell r="A5866" t="str">
            <v>96392</v>
          </cell>
          <cell r="B5866" t="str">
            <v>EXECUÇÃO E COMPACTAÇÃO DE BASE E OU SUB BASE PARA PAVIMENTAÇÃO DE SOLO (PREDOMINANTEMENTE ARENOSO) COM CIMENTO (TEOR DE 8%) - EXCLUSIVE SOLO, ESCAVAÇÃO, CARGA E TRANSPORTE. AF_11/2019</v>
          </cell>
          <cell r="C5866" t="str">
            <v>M3</v>
          </cell>
          <cell r="D5866">
            <v>162.82</v>
          </cell>
          <cell r="E5866">
            <v>5.09</v>
          </cell>
          <cell r="F5866">
            <v>151.1</v>
          </cell>
          <cell r="G5866">
            <v>6.63</v>
          </cell>
        </row>
        <row r="5867">
          <cell r="A5867" t="str">
            <v>96396</v>
          </cell>
          <cell r="B5867" t="str">
            <v>EXECUÇÃO E COMPACTAÇÃO DE BASE E OU SUB BASE PARA PAVIMENTAÇÃO DE BRITA GRADUADA SIMPLES - EXCLUSIVE CARGA E TRANSPORTE. AF_11/2019</v>
          </cell>
          <cell r="C5867" t="str">
            <v>M3</v>
          </cell>
          <cell r="D5867">
            <v>128.80000000000001</v>
          </cell>
          <cell r="E5867">
            <v>5.29</v>
          </cell>
          <cell r="F5867">
            <v>114.19</v>
          </cell>
          <cell r="G5867">
            <v>8.99</v>
          </cell>
        </row>
        <row r="5868">
          <cell r="A5868" t="str">
            <v>96397</v>
          </cell>
          <cell r="B5868" t="str">
            <v>EXECUÇÃO E COMPACTAÇÃO DE BASE E OU SUB BASE PARA PAVIMENTAÇÃO DE BRITA GRADUADA SIMPLES TRATADA COM CIMENTO - EXCLUSIVE CARGA E TRANSPORTE. AF_11/2019</v>
          </cell>
          <cell r="C5868" t="str">
            <v>M3</v>
          </cell>
          <cell r="D5868">
            <v>200.3</v>
          </cell>
          <cell r="E5868">
            <v>5.88</v>
          </cell>
          <cell r="F5868">
            <v>184.22</v>
          </cell>
          <cell r="G5868">
            <v>9.8699999999999992</v>
          </cell>
        </row>
        <row r="5869">
          <cell r="A5869" t="str">
            <v>96398</v>
          </cell>
          <cell r="B5869" t="str">
            <v>EXECUÇÃO E COMPACTAÇÃO DE BASE E OU SUB BASE PARA PAVIMENTAÇÃO DE CONCRETO COMPACTADO COM ROLO - EXCLUSIVE CARGA E TRANSPORTE. AF_11/2019</v>
          </cell>
          <cell r="C5869" t="str">
            <v>M3</v>
          </cell>
          <cell r="D5869">
            <v>293.89999999999998</v>
          </cell>
          <cell r="E5869">
            <v>6.5</v>
          </cell>
          <cell r="F5869">
            <v>277.89</v>
          </cell>
          <cell r="G5869">
            <v>9.2799999999999994</v>
          </cell>
        </row>
        <row r="5870">
          <cell r="A5870" t="str">
            <v>96399</v>
          </cell>
          <cell r="B5870" t="str">
            <v>EXECUÇÃO E COMPACTAÇÃO DE BASE E OU SUB BASE PARA PAVIMENTAÇÃO DE PEDRA RACHÃO  - EXCLUSIVE CARGA E TRANSPORTE. AF_11/2019</v>
          </cell>
          <cell r="C5870" t="str">
            <v>M3</v>
          </cell>
          <cell r="D5870">
            <v>89.19</v>
          </cell>
          <cell r="E5870">
            <v>4.66</v>
          </cell>
          <cell r="F5870">
            <v>76.900000000000006</v>
          </cell>
          <cell r="G5870">
            <v>7.63</v>
          </cell>
        </row>
        <row r="5871">
          <cell r="A5871" t="str">
            <v>96400</v>
          </cell>
          <cell r="B5871" t="str">
            <v>EXECUÇÃO E COMPACTAÇÃO DE BASE E OU SUB BASE PARA PAVIMENTAÇÃO DE MACADAME SECO - EXCLUSIVE CARGA E TRANSPORTE. AF_11/2019</v>
          </cell>
          <cell r="C5871" t="str">
            <v>M3</v>
          </cell>
          <cell r="D5871">
            <v>117.28</v>
          </cell>
          <cell r="E5871">
            <v>6.47</v>
          </cell>
          <cell r="F5871">
            <v>98.77</v>
          </cell>
          <cell r="G5871">
            <v>12.04</v>
          </cell>
        </row>
        <row r="5872">
          <cell r="A5872" t="str">
            <v>100564</v>
          </cell>
          <cell r="B5872" t="str">
            <v>EXECUÇÃO E COMPACTAÇÃO DE BASE E OU SUB-BASE PARA PAVIMENTAÇÃO DE SOLO (PREDOMINANTEMENTE ARENOSO) BRITA - 40/60 - EXCLUSIVE SOLO, ESCAVAÇÃO, CARGA E TRANSPORTE. AF_11/2019</v>
          </cell>
          <cell r="C5872" t="str">
            <v>M3</v>
          </cell>
          <cell r="D5872">
            <v>81.75</v>
          </cell>
          <cell r="E5872">
            <v>7.83</v>
          </cell>
          <cell r="F5872">
            <v>64.23</v>
          </cell>
          <cell r="G5872">
            <v>9.69</v>
          </cell>
        </row>
        <row r="5873">
          <cell r="A5873" t="str">
            <v>100565</v>
          </cell>
          <cell r="B5873" t="str">
            <v>EXECUÇÃO E COMPACTAÇÃO DE BASE E OU SUB-BASE PARA PAVIMENTAÇÃO DE SOLO (PREDOMINANTEMENTE ARENOSO) BRITA - 50/50 - EXCLUSIVE SOLO, ESCAVAÇÃO, CARGA E TRANSPORTE. AF_11/2019</v>
          </cell>
          <cell r="C5873" t="str">
            <v>M3</v>
          </cell>
          <cell r="D5873">
            <v>71.87</v>
          </cell>
          <cell r="E5873">
            <v>7.84</v>
          </cell>
          <cell r="F5873">
            <v>54.33</v>
          </cell>
          <cell r="G5873">
            <v>9.6999999999999993</v>
          </cell>
        </row>
        <row r="5874">
          <cell r="A5874" t="str">
            <v>100566</v>
          </cell>
          <cell r="B5874" t="str">
            <v>EXECUÇÃO E COMPACTAÇÃO DE BASE E OU SUB-BASE PARA PAVIMENTAÇÃO DE SOLO (PREDOMINANTEMENTE ARENOSO) BRITA - 40/60 COM CIMENTO (TEOR DE 4%) - EXCLUSIVE SOLO, ESCAVAÇÃO, CARGA E TRANSPORTE. AF_11/2019</v>
          </cell>
          <cell r="C5874" t="str">
            <v>M3</v>
          </cell>
          <cell r="D5874">
            <v>155.63999999999999</v>
          </cell>
          <cell r="E5874">
            <v>7.81</v>
          </cell>
          <cell r="F5874">
            <v>138.16999999999999</v>
          </cell>
          <cell r="G5874">
            <v>9.66</v>
          </cell>
        </row>
        <row r="5875">
          <cell r="A5875" t="str">
            <v>100567</v>
          </cell>
          <cell r="B5875" t="str">
            <v>EXECUÇÃO E COMPACTAÇÃO DE BASE E OU SUB-BASE PARA PAVIMENTAÇÃO DE SOLO (PREDOMINANTEMENTE ARENOSO) BRITA - 40/60 COM CIMENTO (TEOR DE 6%) - EXCLUSIVE SOLO, ESCAVAÇÃO, CARGA E TRANSPORTE. AF_11/2019</v>
          </cell>
          <cell r="C5875" t="str">
            <v>M3</v>
          </cell>
          <cell r="D5875">
            <v>190.28</v>
          </cell>
          <cell r="E5875">
            <v>7.81</v>
          </cell>
          <cell r="F5875">
            <v>172.82</v>
          </cell>
          <cell r="G5875">
            <v>9.65</v>
          </cell>
        </row>
        <row r="5876">
          <cell r="A5876" t="str">
            <v>100568</v>
          </cell>
          <cell r="B5876" t="str">
            <v>EXECUÇÃO E COMPACTAÇÃO DE BASE E OU SUB-BASE PARA PAVIMENTAÇÃO DE SOLO (PREDOMINANTEMENTE ARENOSO) BRITA - 40/60 COM CIMENTO (TEOR DE 8%) - EXCLUSIVE SOLO, ESCAVAÇÃO, CARGA E TRANSPORTE. AF_11/2019</v>
          </cell>
          <cell r="C5876" t="str">
            <v>M3</v>
          </cell>
          <cell r="D5876">
            <v>224.36</v>
          </cell>
          <cell r="E5876">
            <v>7.8</v>
          </cell>
          <cell r="F5876">
            <v>206.91</v>
          </cell>
          <cell r="G5876">
            <v>9.65</v>
          </cell>
        </row>
        <row r="5877">
          <cell r="A5877" t="str">
            <v>100569</v>
          </cell>
          <cell r="B5877" t="str">
            <v>EXECUÇÃO E COMPACTAÇÃO DE BASE E OU SUB-BASE PARA PAVIMENTAÇÃO DE SOLO (PREDOMINANTEMENTE ARENOSO) BRITA - 50/50 COM CIMENTO (TEOR DE 4%)  - EXCLUSIVE SOLO, ESCAVAÇÃO, CARGA E TRANSPORTE. AF_11/2019</v>
          </cell>
          <cell r="C5877" t="str">
            <v>M3</v>
          </cell>
          <cell r="D5877">
            <v>146.12</v>
          </cell>
          <cell r="E5877">
            <v>7.81</v>
          </cell>
          <cell r="F5877">
            <v>128.65</v>
          </cell>
          <cell r="G5877">
            <v>9.66</v>
          </cell>
        </row>
        <row r="5878">
          <cell r="A5878" t="str">
            <v>100570</v>
          </cell>
          <cell r="B5878" t="str">
            <v>EXECUÇÃO E COMPACTAÇÃO DE BASE E OU SUB-BASE PARA PAVIMENTAÇÃO DE SOLO (PREDOMINANTEMENTE ARENOSO) BRITA - 50/50 COM CIMENTO (TEOR DE 6%) - EXCLUSIVE SOLO, ESCAVAÇÃO, CARGA E TRANSPORTE. AF_11/2019</v>
          </cell>
          <cell r="C5878" t="str">
            <v>M3</v>
          </cell>
          <cell r="D5878">
            <v>182.97</v>
          </cell>
          <cell r="E5878">
            <v>8.0500000000000007</v>
          </cell>
          <cell r="F5878">
            <v>164.37</v>
          </cell>
          <cell r="G5878">
            <v>10.55</v>
          </cell>
        </row>
        <row r="5879">
          <cell r="A5879" t="str">
            <v>100571</v>
          </cell>
          <cell r="B5879" t="str">
            <v>EXECUÇÃO E COMPACTAÇÃO DE BASE E OU SUB-BASE PARA PAVIMENTAÇÃO DE SOLO (PREDOMINANTEMENTE ARENOSO) BRITA - 50/50 COM CIMENTO (TEOR DE 8%) - EXCLUSIVE SOLO, ESCAVAÇÃO, CARGA E TRANSPORTE. AF_11/2019</v>
          </cell>
          <cell r="C5879" t="str">
            <v>M3</v>
          </cell>
          <cell r="D5879">
            <v>215.27</v>
          </cell>
          <cell r="E5879">
            <v>7.8</v>
          </cell>
          <cell r="F5879">
            <v>197.82</v>
          </cell>
          <cell r="G5879">
            <v>9.65</v>
          </cell>
        </row>
        <row r="5880">
          <cell r="A5880" t="str">
            <v>100572</v>
          </cell>
          <cell r="B5880" t="str">
            <v>EXECUÇÃO E COMPACTAÇÃO DE BASE E OU SUB-BASE PARA PAVIMENTAÇÃO DE SOLO (PREDOMINANTEMENTE ARGILOSO) BRITA - 40/60 - EXCLUSIVE SOLO, ESCAVAÇÃO, CARGA E TRANSPORTE. AF_11/2019</v>
          </cell>
          <cell r="C5880" t="str">
            <v>M3</v>
          </cell>
          <cell r="D5880">
            <v>87.22</v>
          </cell>
          <cell r="E5880">
            <v>10.49</v>
          </cell>
          <cell r="F5880">
            <v>64.849999999999994</v>
          </cell>
          <cell r="G5880">
            <v>11.88</v>
          </cell>
        </row>
        <row r="5881">
          <cell r="A5881" t="str">
            <v>100573</v>
          </cell>
          <cell r="B5881" t="str">
            <v>EXECUÇÃO E COMPACTAÇÃO DE BASE E OU SUB-BASE PARA PAVIMENTAÇÃO DE SOLO (PREDOMINANTEMENTE ARGILOSO) BRITA - 50/50 - EXCLUSIVE SOLO, ESCAVAÇÃO, CARGA E TRANSPORTE. AF_11/2019</v>
          </cell>
          <cell r="C5881" t="str">
            <v>M3</v>
          </cell>
          <cell r="D5881">
            <v>77.34</v>
          </cell>
          <cell r="E5881">
            <v>10.5</v>
          </cell>
          <cell r="F5881">
            <v>54.95</v>
          </cell>
          <cell r="G5881">
            <v>11.89</v>
          </cell>
        </row>
        <row r="5882">
          <cell r="A5882" t="str">
            <v>100574</v>
          </cell>
          <cell r="B5882" t="str">
            <v>ESPALHAMENTO DE MATERIAL COM TRATOR DE ESTEIRAS. AF_11/2019</v>
          </cell>
          <cell r="C5882" t="str">
            <v>M3</v>
          </cell>
          <cell r="D5882">
            <v>1.5</v>
          </cell>
          <cell r="E5882">
            <v>0.43</v>
          </cell>
          <cell r="F5882">
            <v>0.3</v>
          </cell>
          <cell r="G5882">
            <v>0.77</v>
          </cell>
        </row>
        <row r="5883">
          <cell r="A5883" t="str">
            <v>100575</v>
          </cell>
          <cell r="B5883" t="str">
            <v>REGULARIZAÇÃO DE SUPERFÍCIES COM MOTONIVELADORA. AF_11/2019</v>
          </cell>
          <cell r="C5883" t="str">
            <v>M2</v>
          </cell>
          <cell r="D5883">
            <v>0.13</v>
          </cell>
          <cell r="E5883">
            <v>0.06</v>
          </cell>
          <cell r="F5883">
            <v>0</v>
          </cell>
          <cell r="G5883">
            <v>7.0000000000000007E-2</v>
          </cell>
        </row>
        <row r="5884">
          <cell r="A5884" t="str">
            <v>101767</v>
          </cell>
          <cell r="B5884" t="str">
            <v>EXECUÇÃO E COMPACTAÇÃO DE BASE E OU SUB BASE PARA PAVIMENTAÇÃO DE SOLOS ESTABILIZADOS GRANULOMETRICAMENTE COM MISTURA DE SOLOS EM PISTA - EXCLUSIVE SOLO, ESCAVAÇÃO, CARGA E TRANSPORTE. AF_11/2019</v>
          </cell>
          <cell r="C5884" t="str">
            <v>M3</v>
          </cell>
          <cell r="D5884">
            <v>27.68</v>
          </cell>
          <cell r="E5884">
            <v>10.62</v>
          </cell>
          <cell r="F5884">
            <v>5.03</v>
          </cell>
          <cell r="G5884">
            <v>12.03</v>
          </cell>
        </row>
        <row r="5885">
          <cell r="A5885" t="str">
            <v>101768</v>
          </cell>
          <cell r="B5885" t="str">
            <v>EXECUÇÃO E COMPACTAÇÃO DE BASE E OU SUB BASE PARA PAVIMENTAÇÃO DE SOLO ESTABILIZADO GRANULOMETRICAMENTE SEM MISTURA DE SOLOS - EXCLUSIVE SOLO, ESCAVAÇÃO, CARGA E TRANSPORTE. AF_11/2019</v>
          </cell>
          <cell r="C5885" t="str">
            <v>M3</v>
          </cell>
          <cell r="D5885">
            <v>42.6</v>
          </cell>
          <cell r="E5885">
            <v>10.44</v>
          </cell>
          <cell r="F5885">
            <v>15.04</v>
          </cell>
          <cell r="G5885">
            <v>17.12</v>
          </cell>
        </row>
        <row r="5886">
          <cell r="A5886" t="str">
            <v>92391</v>
          </cell>
          <cell r="B5886" t="str">
            <v>EXECUÇÃO DE PAVIMENTO EM PISO INTERTRAVADO, COM BLOCO PISOGRAMA DE 35 X 15 CM, ESPESSURA 6 CM. AF_10/2022</v>
          </cell>
          <cell r="C5886" t="str">
            <v>M2</v>
          </cell>
          <cell r="D5886">
            <v>59.77</v>
          </cell>
          <cell r="E5886">
            <v>3.17</v>
          </cell>
          <cell r="F5886">
            <v>56.55</v>
          </cell>
          <cell r="G5886">
            <v>0.05</v>
          </cell>
        </row>
        <row r="5887">
          <cell r="A5887" t="str">
            <v>92392</v>
          </cell>
          <cell r="B5887" t="str">
            <v>EXECUÇÃO DE PAVIMENTO EM PISO INTERTRAVADO, COM BLOCO PISOGRAMA DE 35 X 15 CM, ESPESSURA 8 CM. AF_10/2022</v>
          </cell>
          <cell r="C5887" t="str">
            <v>M2</v>
          </cell>
          <cell r="D5887">
            <v>123.47</v>
          </cell>
          <cell r="E5887">
            <v>3.56</v>
          </cell>
          <cell r="F5887">
            <v>119.84</v>
          </cell>
          <cell r="G5887">
            <v>7.0000000000000007E-2</v>
          </cell>
        </row>
        <row r="5888">
          <cell r="A5888" t="str">
            <v>92393</v>
          </cell>
          <cell r="B5888" t="str">
            <v>EXECUÇÃO DE PAVIMENTO EM PISO INTERTRAVADO, COM BLOCO SEXTAVADO DE 25 X 25 CM, ESPESSURA 6 CM. AF_10/2022</v>
          </cell>
          <cell r="C5888" t="str">
            <v>M2</v>
          </cell>
          <cell r="D5888">
            <v>58.85</v>
          </cell>
          <cell r="E5888">
            <v>4.08</v>
          </cell>
          <cell r="F5888">
            <v>54.7</v>
          </cell>
          <cell r="G5888">
            <v>7.0000000000000007E-2</v>
          </cell>
        </row>
        <row r="5889">
          <cell r="A5889" t="str">
            <v>92394</v>
          </cell>
          <cell r="B5889" t="str">
            <v>EXECUÇÃO DE PAVIMENTO EM PISO INTERTRAVADO, COM BLOCO SEXTAVADO DE 25 X 25 CM, ESPESSURA 8 CM. AF_10/2022</v>
          </cell>
          <cell r="C5889" t="str">
            <v>M2</v>
          </cell>
          <cell r="D5889">
            <v>73.33</v>
          </cell>
          <cell r="E5889">
            <v>5.54</v>
          </cell>
          <cell r="F5889">
            <v>67.680000000000007</v>
          </cell>
          <cell r="G5889">
            <v>0.11</v>
          </cell>
        </row>
        <row r="5890">
          <cell r="A5890" t="str">
            <v>92395</v>
          </cell>
          <cell r="B5890" t="str">
            <v>EXECUÇÃO DE PAVIMENTO EM PISO INTERTRAVADO, COM BLOCO SEXTAVADO DE 25 X 25 CM, ESPESSURA 10 CM. AF_10/2022</v>
          </cell>
          <cell r="C5890" t="str">
            <v>M2</v>
          </cell>
          <cell r="D5890">
            <v>88.2</v>
          </cell>
          <cell r="E5890">
            <v>7.59</v>
          </cell>
          <cell r="F5890">
            <v>80.45</v>
          </cell>
          <cell r="G5890">
            <v>0.16</v>
          </cell>
        </row>
        <row r="5891">
          <cell r="A5891" t="str">
            <v>92396</v>
          </cell>
          <cell r="B5891" t="str">
            <v>EXECUÇÃO DE PASSEIO EM PISO INTERTRAVADO, COM BLOCO RETANGULAR COR NATURAL DE 20 X 10 CM, ESPESSURA 6 CM. AF_10/2022</v>
          </cell>
          <cell r="C5891" t="str">
            <v>M2</v>
          </cell>
          <cell r="D5891">
            <v>71.53</v>
          </cell>
          <cell r="E5891">
            <v>12.32</v>
          </cell>
          <cell r="F5891">
            <v>58.9</v>
          </cell>
          <cell r="G5891">
            <v>0.31</v>
          </cell>
        </row>
        <row r="5892">
          <cell r="A5892" t="str">
            <v>92397</v>
          </cell>
          <cell r="B5892" t="str">
            <v>EXECUÇÃO DE PAVIMENTO EM PISO INTERTRAVADO, COM BLOCO RETANGULAR COR NATURAL DE 20 X 10 CM, ESPESSURA 6 CM. AF_10/2022</v>
          </cell>
          <cell r="C5892" t="str">
            <v>M2</v>
          </cell>
          <cell r="D5892">
            <v>62.23</v>
          </cell>
          <cell r="E5892">
            <v>6.66</v>
          </cell>
          <cell r="F5892">
            <v>55.44</v>
          </cell>
          <cell r="G5892">
            <v>0.13</v>
          </cell>
        </row>
        <row r="5893">
          <cell r="A5893" t="str">
            <v>92398</v>
          </cell>
          <cell r="B5893" t="str">
            <v>EXECUÇÃO DE PAVIMENTO EM PISO INTERTRAVADO, COM BLOCO RETANGULAR COR NATURAL DE 20 X 10 CM, ESPESSURA 8 CM. AF_10/2022</v>
          </cell>
          <cell r="C5893" t="str">
            <v>M2</v>
          </cell>
          <cell r="D5893">
            <v>77.56</v>
          </cell>
          <cell r="E5893">
            <v>8.69</v>
          </cell>
          <cell r="F5893">
            <v>68.67</v>
          </cell>
          <cell r="G5893">
            <v>0.2</v>
          </cell>
        </row>
        <row r="5894">
          <cell r="A5894" t="str">
            <v>92400</v>
          </cell>
          <cell r="B5894" t="str">
            <v>EXECUÇÃO DE PAVIMENTO EM PISO INTERTRAVADO, COM BLOCO RETANGULAR DE 20 X 10 CM, ESPESSURA 10 CM. AF_10/2022</v>
          </cell>
          <cell r="C5894" t="str">
            <v>M2</v>
          </cell>
          <cell r="D5894">
            <v>91.12</v>
          </cell>
          <cell r="E5894">
            <v>10.74</v>
          </cell>
          <cell r="F5894">
            <v>80.14</v>
          </cell>
          <cell r="G5894">
            <v>0.24</v>
          </cell>
        </row>
        <row r="5895">
          <cell r="A5895" t="str">
            <v>92402</v>
          </cell>
          <cell r="B5895" t="str">
            <v>EXECUÇÃO DE PASSEIO EM PISO INTERTRAVADO, COM BLOCO 16 FACES DE 22 X 11 CM, ESPESSURA 6 CM. AF_10/2022</v>
          </cell>
          <cell r="C5895" t="str">
            <v>M2</v>
          </cell>
          <cell r="D5895">
            <v>69.56</v>
          </cell>
          <cell r="E5895">
            <v>10.64</v>
          </cell>
          <cell r="F5895">
            <v>58.65</v>
          </cell>
          <cell r="G5895">
            <v>0.27</v>
          </cell>
        </row>
        <row r="5896">
          <cell r="A5896" t="str">
            <v>92403</v>
          </cell>
          <cell r="B5896" t="str">
            <v>EXECUÇÃO DE PAVIMENTO EM PISO INTERTRAVADO, COM BLOCO 16 FACES DE 22 X 11 CM, ESPESSURA 6 CM. AF_10/2022</v>
          </cell>
          <cell r="C5896" t="str">
            <v>M2</v>
          </cell>
          <cell r="D5896">
            <v>59.98</v>
          </cell>
          <cell r="E5896">
            <v>4.99</v>
          </cell>
          <cell r="F5896">
            <v>54.9</v>
          </cell>
          <cell r="G5896">
            <v>0.09</v>
          </cell>
        </row>
        <row r="5897">
          <cell r="A5897" t="str">
            <v>92404</v>
          </cell>
          <cell r="B5897" t="str">
            <v>EXECUÇÃO DE PAVIMENTO EM PISO INTERTRAVADO, COM BLOCO 16 FACES DE 22 X 11 CM, ESPESSURA 8 CM. AF_10/2022</v>
          </cell>
          <cell r="C5897" t="str">
            <v>M2</v>
          </cell>
          <cell r="D5897">
            <v>75.31</v>
          </cell>
          <cell r="E5897">
            <v>7.04</v>
          </cell>
          <cell r="F5897">
            <v>68.13</v>
          </cell>
          <cell r="G5897">
            <v>0.14000000000000001</v>
          </cell>
        </row>
        <row r="5898">
          <cell r="A5898" t="str">
            <v>92406</v>
          </cell>
          <cell r="B5898" t="str">
            <v>EXECUÇÃO DE PAVIMENTO EM PISO INTERTRAVADO, COM BLOCO 16 FACES DE 22 X 11 CM, ESPESSURA 10 CM. AF_10/2022</v>
          </cell>
          <cell r="C5898" t="str">
            <v>M2</v>
          </cell>
          <cell r="D5898">
            <v>90.43</v>
          </cell>
          <cell r="E5898">
            <v>9.07</v>
          </cell>
          <cell r="F5898">
            <v>81.16</v>
          </cell>
          <cell r="G5898">
            <v>0.2</v>
          </cell>
        </row>
        <row r="5899">
          <cell r="A5899" t="str">
            <v>93679</v>
          </cell>
          <cell r="B5899" t="str">
            <v>EXECUÇÃO DE PASSEIO EM PISO INTERTRAVADO, COM BLOCO RETANGULAR COLORIDO DE 20 X 10 CM, ESPESSURA 6 CM. AF_10/2022</v>
          </cell>
          <cell r="C5899" t="str">
            <v>M2</v>
          </cell>
          <cell r="D5899">
            <v>79.28</v>
          </cell>
          <cell r="E5899">
            <v>12.31</v>
          </cell>
          <cell r="F5899">
            <v>66.66</v>
          </cell>
          <cell r="G5899">
            <v>0.31</v>
          </cell>
        </row>
        <row r="5900">
          <cell r="A5900" t="str">
            <v>93680</v>
          </cell>
          <cell r="B5900" t="str">
            <v>EXECUÇÃO DE PAVIMENTO EM PISO INTERTRAVADO, COM BLOCO RETANGULAR COLORIDO DE 20 X 10 CM, ESPESSURA 6 CM. AF_10/2022</v>
          </cell>
          <cell r="C5900" t="str">
            <v>M2</v>
          </cell>
          <cell r="D5900">
            <v>69.78</v>
          </cell>
          <cell r="E5900">
            <v>6.66</v>
          </cell>
          <cell r="F5900">
            <v>62.99</v>
          </cell>
          <cell r="G5900">
            <v>0.13</v>
          </cell>
        </row>
        <row r="5901">
          <cell r="A5901" t="str">
            <v>93681</v>
          </cell>
          <cell r="B5901" t="str">
            <v>EXECUÇÃO DE PAVIMENTO EM PISO INTERTRAVADO, COM BLOCO RETANGULAR COLORIDO DE 20 X 10 CM, ESPESSURA 8 CM. AF_10/2022</v>
          </cell>
          <cell r="C5901" t="str">
            <v>M2</v>
          </cell>
          <cell r="D5901">
            <v>83.61</v>
          </cell>
          <cell r="E5901">
            <v>8.68</v>
          </cell>
          <cell r="F5901">
            <v>74.73</v>
          </cell>
          <cell r="G5901">
            <v>0.2</v>
          </cell>
        </row>
        <row r="5902">
          <cell r="A5902" t="str">
            <v>97104</v>
          </cell>
          <cell r="B5902" t="str">
            <v>EXECUÇÃO DE PAVIMENTO DE CONCRETO SIMPLES (PCS), FCK = 40 MPA, ESPESSURA DE 15,0 CM. AF_04/2022</v>
          </cell>
          <cell r="C5902" t="str">
            <v>M2</v>
          </cell>
          <cell r="D5902">
            <v>127.11</v>
          </cell>
          <cell r="E5902">
            <v>12.16</v>
          </cell>
          <cell r="F5902">
            <v>114.95</v>
          </cell>
          <cell r="G5902">
            <v>0</v>
          </cell>
        </row>
        <row r="5903">
          <cell r="A5903" t="str">
            <v>97105</v>
          </cell>
          <cell r="B5903" t="str">
            <v>EXECUÇÃO DE PAVIMENTO DE CONCRETO SIMPLES (PCS), FCK = 40 MPA, ESPESSURA DE 17,5 CM. AF_04/2022</v>
          </cell>
          <cell r="C5903" t="str">
            <v>M2</v>
          </cell>
          <cell r="D5903">
            <v>143.35</v>
          </cell>
          <cell r="E5903">
            <v>13.08</v>
          </cell>
          <cell r="F5903">
            <v>130.26</v>
          </cell>
          <cell r="G5903">
            <v>0.01</v>
          </cell>
        </row>
        <row r="5904">
          <cell r="A5904" t="str">
            <v>97106</v>
          </cell>
          <cell r="B5904" t="str">
            <v>EXECUÇÃO DE PAVIMENTO DE CONCRETO SIMPLES (PCS), FCK = 40 MPA, ESPESSURA DE 20,0 CM. AF_04/2022</v>
          </cell>
          <cell r="C5904" t="str">
            <v>M2</v>
          </cell>
          <cell r="D5904">
            <v>159.07</v>
          </cell>
          <cell r="E5904">
            <v>13.86</v>
          </cell>
          <cell r="F5904">
            <v>145.19</v>
          </cell>
          <cell r="G5904">
            <v>0.02</v>
          </cell>
        </row>
        <row r="5905">
          <cell r="A5905" t="str">
            <v>97107</v>
          </cell>
          <cell r="B5905" t="str">
            <v>EXECUÇÃO DE PAVIMENTO DE CONCRETO SIMPLES (PCS), FCK = 40 MPA, ESPESSURA DE 22,5 CM. AF_04/2022</v>
          </cell>
          <cell r="C5905" t="str">
            <v>M2</v>
          </cell>
          <cell r="D5905">
            <v>180.96</v>
          </cell>
          <cell r="E5905">
            <v>14.66</v>
          </cell>
          <cell r="F5905">
            <v>166.28</v>
          </cell>
          <cell r="G5905">
            <v>0.02</v>
          </cell>
        </row>
        <row r="5906">
          <cell r="A5906" t="str">
            <v>97108</v>
          </cell>
          <cell r="B5906" t="str">
            <v>EXECUÇÃO DE PAVIMENTO DE CONCRETO SIMPLES (PCS), FCK = 40 MPA, ESPESSURA DE 25,0 CM. AF_04/2022</v>
          </cell>
          <cell r="C5906" t="str">
            <v>M2</v>
          </cell>
          <cell r="D5906">
            <v>207.34</v>
          </cell>
          <cell r="E5906">
            <v>15.47</v>
          </cell>
          <cell r="F5906">
            <v>191.85</v>
          </cell>
          <cell r="G5906">
            <v>0.02</v>
          </cell>
        </row>
        <row r="5907">
          <cell r="A5907" t="str">
            <v>97109</v>
          </cell>
          <cell r="B5907" t="str">
            <v>EXECUÇÃO DE PAVIMENTO DE CONCRETO SIMPLES (PCS), FCK = 40 MPA, ESPESSURA DE 27,5 CM. AF_04/2022</v>
          </cell>
          <cell r="C5907" t="str">
            <v>M2</v>
          </cell>
          <cell r="D5907">
            <v>229.46</v>
          </cell>
          <cell r="E5907">
            <v>16.87</v>
          </cell>
          <cell r="F5907">
            <v>212.57</v>
          </cell>
          <cell r="G5907">
            <v>0.02</v>
          </cell>
        </row>
        <row r="5908">
          <cell r="A5908" t="str">
            <v>97111</v>
          </cell>
          <cell r="B5908" t="str">
            <v>EXECUÇÃO DE PAVIMENTO DE CONCRETO ARMADO (PCA), FCK = 30 MPA, ESPESSURA DE 15,0 CM. AF_04/2022</v>
          </cell>
          <cell r="C5908" t="str">
            <v>M2</v>
          </cell>
          <cell r="D5908">
            <v>259.58999999999997</v>
          </cell>
          <cell r="E5908">
            <v>15.92</v>
          </cell>
          <cell r="F5908">
            <v>243.67</v>
          </cell>
          <cell r="G5908">
            <v>0</v>
          </cell>
        </row>
        <row r="5909">
          <cell r="A5909" t="str">
            <v>97112</v>
          </cell>
          <cell r="B5909" t="str">
            <v>EXECUÇÃO DE PAVIMENTO DE CONCRETO ARMADO (PCA), FCK = 30 MPA, ESPESSURA DE 17,5 CM. AF_04/2022</v>
          </cell>
          <cell r="C5909" t="str">
            <v>M2</v>
          </cell>
          <cell r="D5909">
            <v>224.03</v>
          </cell>
          <cell r="E5909">
            <v>14.97</v>
          </cell>
          <cell r="F5909">
            <v>209.04</v>
          </cell>
          <cell r="G5909">
            <v>0.02</v>
          </cell>
        </row>
        <row r="5910">
          <cell r="A5910" t="str">
            <v>97113</v>
          </cell>
          <cell r="B5910" t="str">
            <v>APLICAÇÃO DE LONA PLÁSTICA PARA EXECUÇÃO DE PAVIMENTOS DE CONCRETO. AF_04/2022</v>
          </cell>
          <cell r="C5910" t="str">
            <v>M2</v>
          </cell>
          <cell r="D5910">
            <v>3.35</v>
          </cell>
          <cell r="E5910">
            <v>0.18</v>
          </cell>
          <cell r="F5910">
            <v>3.17</v>
          </cell>
          <cell r="G5910">
            <v>0</v>
          </cell>
        </row>
        <row r="5911">
          <cell r="A5911" t="str">
            <v>97114</v>
          </cell>
          <cell r="B5911" t="str">
            <v>EXECUÇÃO DE JUNTAS DE CONTRAÇÃO PARA PAVIMENTOS DE CONCRETO. AF_04/2022</v>
          </cell>
          <cell r="C5911" t="str">
            <v>M</v>
          </cell>
          <cell r="D5911">
            <v>0.36</v>
          </cell>
          <cell r="E5911">
            <v>0.35</v>
          </cell>
          <cell r="F5911">
            <v>0.01</v>
          </cell>
          <cell r="G5911">
            <v>0</v>
          </cell>
        </row>
        <row r="5912">
          <cell r="A5912" t="str">
            <v>97115</v>
          </cell>
          <cell r="B5912" t="str">
            <v>APLICAÇÃO DE GRAXA EM BARRAS DE TRANSFERÊNCIA PARA EXECUÇÃO DE PAVIMENTO DE CONCRETO. AF_04/2022</v>
          </cell>
          <cell r="C5912" t="str">
            <v>KG</v>
          </cell>
          <cell r="D5912">
            <v>48.26</v>
          </cell>
          <cell r="E5912">
            <v>10.29</v>
          </cell>
          <cell r="F5912">
            <v>37.97</v>
          </cell>
          <cell r="G5912">
            <v>0</v>
          </cell>
        </row>
        <row r="5913">
          <cell r="A5913" t="str">
            <v>97116</v>
          </cell>
          <cell r="B5913" t="str">
            <v>BARRAS DE TRANSFERÊNCIA, AÇO CA-25 DE 16,0 MM, PARA EXECUÇÃO DE PAVIMENTO DE CONCRETO  FORNECIMENTO E INSTALAÇÃO. AF_04/2022</v>
          </cell>
          <cell r="C5913" t="str">
            <v>KG</v>
          </cell>
          <cell r="D5913">
            <v>23.45</v>
          </cell>
          <cell r="E5913">
            <v>7.05</v>
          </cell>
          <cell r="F5913">
            <v>16.399999999999999</v>
          </cell>
          <cell r="G5913">
            <v>0</v>
          </cell>
        </row>
        <row r="5914">
          <cell r="A5914" t="str">
            <v>97117</v>
          </cell>
          <cell r="B5914" t="str">
            <v>BARRAS DE TRANSFERÊNCIA, AÇO CA-25 DE 20,0 MM, PARA EXECUÇÃO DE PAVIMENTO DE CONCRETO  FORNECIMENTO E INSTALAÇÃO. AF_04/2022</v>
          </cell>
          <cell r="C5914" t="str">
            <v>KG</v>
          </cell>
          <cell r="D5914">
            <v>20.84</v>
          </cell>
          <cell r="E5914">
            <v>4.5</v>
          </cell>
          <cell r="F5914">
            <v>16.34</v>
          </cell>
          <cell r="G5914">
            <v>0</v>
          </cell>
        </row>
        <row r="5915">
          <cell r="A5915" t="str">
            <v>97118</v>
          </cell>
          <cell r="B5915" t="str">
            <v>BARRAS DE TRANSFERÊNCIA, AÇO CA-25 DE 25,0 MM, PARA EXECUÇÃO DE PAVIMENTO DE CONCRETO  FORNECIMENTO E INSTALAÇÃO. AF_04/2022</v>
          </cell>
          <cell r="C5915" t="str">
            <v>KG</v>
          </cell>
          <cell r="D5915">
            <v>17.48</v>
          </cell>
          <cell r="E5915">
            <v>2.88</v>
          </cell>
          <cell r="F5915">
            <v>14.6</v>
          </cell>
          <cell r="G5915">
            <v>0</v>
          </cell>
        </row>
        <row r="5916">
          <cell r="A5916" t="str">
            <v>97119</v>
          </cell>
          <cell r="B5916" t="str">
            <v>BARRAS DE TRANSFERÊNCIA, AÇO CA-25 DE 32,0 MM, PARA EXECUÇÃO DE PAVIMENTO DE CONCRETO  FORNECIMENTO E INSTALAÇÃO. AF_04/2022</v>
          </cell>
          <cell r="C5916" t="str">
            <v>KG</v>
          </cell>
          <cell r="D5916">
            <v>15.93</v>
          </cell>
          <cell r="E5916">
            <v>1.75</v>
          </cell>
          <cell r="F5916">
            <v>14.18</v>
          </cell>
          <cell r="G5916">
            <v>0</v>
          </cell>
        </row>
        <row r="5917">
          <cell r="A5917" t="str">
            <v>97120</v>
          </cell>
          <cell r="B5917" t="str">
            <v>BARRAS DE LIGAÇÃO, AÇO CA-50 DE 10 MM, PARA EXECUÇÃO DE PAVIMENTO DE CONCRETO  FORNECIMENTO E INSTALAÇÃO. AF_04/2022</v>
          </cell>
          <cell r="C5917" t="str">
            <v>KG</v>
          </cell>
          <cell r="D5917">
            <v>10.34</v>
          </cell>
          <cell r="E5917">
            <v>1.0900000000000001</v>
          </cell>
          <cell r="F5917">
            <v>9.25</v>
          </cell>
          <cell r="G5917">
            <v>0</v>
          </cell>
        </row>
        <row r="5918">
          <cell r="A5918" t="str">
            <v>101167</v>
          </cell>
          <cell r="B5918" t="str">
            <v>EXECUÇÃO DE PAVIMENTO EM PARALELEPÍPEDOS, REJUNTAMENTO COM PÓ DE PEDRA. AF_05/2020</v>
          </cell>
          <cell r="C5918" t="str">
            <v>M2</v>
          </cell>
          <cell r="D5918">
            <v>97.5</v>
          </cell>
          <cell r="E5918">
            <v>13.28</v>
          </cell>
          <cell r="F5918">
            <v>80.69</v>
          </cell>
          <cell r="G5918">
            <v>3.53</v>
          </cell>
        </row>
        <row r="5919">
          <cell r="A5919" t="str">
            <v>101169</v>
          </cell>
          <cell r="B5919" t="str">
            <v>EXECUÇÃO DE PAVIMENTO EM PARALELEPÍPEDOS, REJUNTAMENTO COM ARGAMASSA TRAÇO 1:3 (CIMENTO E AREIA). AF_05/2020</v>
          </cell>
          <cell r="C5919" t="str">
            <v>M2</v>
          </cell>
          <cell r="D5919">
            <v>112.44</v>
          </cell>
          <cell r="E5919">
            <v>17.68</v>
          </cell>
          <cell r="F5919">
            <v>90.45</v>
          </cell>
          <cell r="G5919">
            <v>4.3</v>
          </cell>
        </row>
        <row r="5920">
          <cell r="A5920" t="str">
            <v>101170</v>
          </cell>
          <cell r="B5920" t="str">
            <v>EXECUÇÃO DE PAVIMENTO EM PEDRAS POLIÉDRICAS, REJUNTAMENTO COM PÓ DE PEDRA. AF_05/2020</v>
          </cell>
          <cell r="C5920" t="str">
            <v>M2</v>
          </cell>
          <cell r="D5920">
            <v>38.799999999999997</v>
          </cell>
          <cell r="E5920">
            <v>10.51</v>
          </cell>
          <cell r="F5920">
            <v>25.46</v>
          </cell>
          <cell r="G5920">
            <v>2.83</v>
          </cell>
        </row>
        <row r="5921">
          <cell r="A5921" t="str">
            <v>101172</v>
          </cell>
          <cell r="B5921" t="str">
            <v>EXECUÇÃO DE PAVIMENTO EM PEDRAS POLIÉDRICAS, REJUNTAMENTO COM ARGAMASSA TRAÇO 1:3 (CIMENTO E AREIA). AF_05/2020</v>
          </cell>
          <cell r="C5921" t="str">
            <v>M2</v>
          </cell>
          <cell r="D5921">
            <v>65.78</v>
          </cell>
          <cell r="E5921">
            <v>16.64</v>
          </cell>
          <cell r="F5921">
            <v>45.49</v>
          </cell>
          <cell r="G5921">
            <v>3.62</v>
          </cell>
        </row>
        <row r="5922">
          <cell r="A5922" t="str">
            <v>103904</v>
          </cell>
          <cell r="B5922" t="str">
            <v>EXECUÇÃO DE PAVIMENTO DE CONCRETO SIMPLES (PCS), FCK = 35 MPA, ESPESSURA DE 15,0 CM. AF_04/2022</v>
          </cell>
          <cell r="C5922" t="str">
            <v>M2</v>
          </cell>
          <cell r="D5922">
            <v>123.59</v>
          </cell>
          <cell r="E5922">
            <v>12.16</v>
          </cell>
          <cell r="F5922">
            <v>111.43</v>
          </cell>
          <cell r="G5922">
            <v>0</v>
          </cell>
        </row>
        <row r="5923">
          <cell r="A5923" t="str">
            <v>103905</v>
          </cell>
          <cell r="B5923" t="str">
            <v>EXECUÇÃO DE PAVIMENTO DE CONCRETO SIMPLES (PCS), FCK = 35 MPA, ESPESSURA DE 16,0 CM. AF_04/2022</v>
          </cell>
          <cell r="C5923" t="str">
            <v>M2</v>
          </cell>
          <cell r="D5923">
            <v>130.13999999999999</v>
          </cell>
          <cell r="E5923">
            <v>12.54</v>
          </cell>
          <cell r="F5923">
            <v>117.6</v>
          </cell>
          <cell r="G5923">
            <v>0</v>
          </cell>
        </row>
        <row r="5924">
          <cell r="A5924" t="str">
            <v>103906</v>
          </cell>
          <cell r="B5924" t="str">
            <v>EXECUÇÃO DE PAVIMENTO DE CONCRETO SIMPLES (PCS), FCK = 40 MPA, ESPESSURA DE 16,0 CM. AF_04/2022</v>
          </cell>
          <cell r="C5924" t="str">
            <v>M2</v>
          </cell>
          <cell r="D5924">
            <v>154.56</v>
          </cell>
          <cell r="E5924">
            <v>16.96</v>
          </cell>
          <cell r="F5924">
            <v>137.6</v>
          </cell>
          <cell r="G5924">
            <v>0</v>
          </cell>
        </row>
        <row r="5925">
          <cell r="A5925" t="str">
            <v>103907</v>
          </cell>
          <cell r="B5925" t="str">
            <v>EXECUÇÃO DE PAVIMENTO DE CONCRETO SIMPLES (PCS), FCK = 35 MPA, ESPESSURA DE 17,5 CM. AF_04/2022</v>
          </cell>
          <cell r="C5925" t="str">
            <v>M2</v>
          </cell>
          <cell r="D5925">
            <v>136.04</v>
          </cell>
          <cell r="E5925">
            <v>12.89</v>
          </cell>
          <cell r="F5925">
            <v>123.14</v>
          </cell>
          <cell r="G5925">
            <v>0.01</v>
          </cell>
        </row>
        <row r="5926">
          <cell r="A5926" t="str">
            <v>103908</v>
          </cell>
          <cell r="B5926" t="str">
            <v>EXECUÇÃO PAVIMENTO DE CONCRETO SIMPLES (PCS), FCK = 35 MPA, ESPESSURA DE 20,0 CM. AF_04/2022</v>
          </cell>
          <cell r="C5926" t="str">
            <v>M2</v>
          </cell>
          <cell r="D5926">
            <v>154.37</v>
          </cell>
          <cell r="E5926">
            <v>13.86</v>
          </cell>
          <cell r="F5926">
            <v>140.49</v>
          </cell>
          <cell r="G5926">
            <v>0.02</v>
          </cell>
        </row>
        <row r="5927">
          <cell r="A5927" t="str">
            <v>103909</v>
          </cell>
          <cell r="B5927" t="str">
            <v>EXECUÇÃO PAVIMENTO DE CONCRETO SIMPLES (PCS), FCK = 35 MPA, ESPESSURA DE 22,5 CM. AF_04/2022</v>
          </cell>
          <cell r="C5927" t="str">
            <v>M2</v>
          </cell>
          <cell r="D5927">
            <v>175.68</v>
          </cell>
          <cell r="E5927">
            <v>14.67</v>
          </cell>
          <cell r="F5927">
            <v>160.99</v>
          </cell>
          <cell r="G5927">
            <v>0.02</v>
          </cell>
        </row>
        <row r="5928">
          <cell r="A5928" t="str">
            <v>103911</v>
          </cell>
          <cell r="B5928" t="str">
            <v>EXECUÇÃO DE PAVIMENTO DE CONCRETO SIMPLES (PCS), FCK = 35 MPA, ESPESSURA DE 25,0 CM. AF_04/2022</v>
          </cell>
          <cell r="C5928" t="str">
            <v>M2</v>
          </cell>
          <cell r="D5928">
            <v>201.47</v>
          </cell>
          <cell r="E5928">
            <v>15.47</v>
          </cell>
          <cell r="F5928">
            <v>185.98</v>
          </cell>
          <cell r="G5928">
            <v>0.02</v>
          </cell>
        </row>
        <row r="5929">
          <cell r="A5929" t="str">
            <v>103912</v>
          </cell>
          <cell r="B5929" t="str">
            <v>EXECUÇÃO PAVIMENTO DE CONCRETO SIMPLES (PCS), FCK = 35 MPA, ESPESSURA DE 27,5 CM. AF_04/2022</v>
          </cell>
          <cell r="C5929" t="str">
            <v>M2</v>
          </cell>
          <cell r="D5929">
            <v>88.39</v>
          </cell>
          <cell r="E5929">
            <v>16.93</v>
          </cell>
          <cell r="F5929">
            <v>71.44</v>
          </cell>
          <cell r="G5929">
            <v>0.02</v>
          </cell>
        </row>
        <row r="5930">
          <cell r="A5930" t="str">
            <v>103913</v>
          </cell>
          <cell r="B5930" t="str">
            <v>EXECUÇÃO DE PISO INDUSTRIAL DE CONCRETO ARMADO, FCK = 20 MPA, ESPESSURA DE 12,0 CM. AF_04/2022</v>
          </cell>
          <cell r="C5930" t="str">
            <v>M2</v>
          </cell>
          <cell r="D5930">
            <v>122.66</v>
          </cell>
          <cell r="E5930">
            <v>9.2899999999999991</v>
          </cell>
          <cell r="F5930">
            <v>113.37</v>
          </cell>
          <cell r="G5930">
            <v>0</v>
          </cell>
        </row>
        <row r="5931">
          <cell r="A5931" t="str">
            <v>103914</v>
          </cell>
          <cell r="B5931" t="str">
            <v>EXECUÇÃO DE PISO INDUSTRIAL DE CONCRETO ARMADO, FCK = 20 MPA, ESPESSURA DE 14,0 CM. AF_04/2022</v>
          </cell>
          <cell r="C5931" t="str">
            <v>M2</v>
          </cell>
          <cell r="D5931">
            <v>142.97</v>
          </cell>
          <cell r="E5931">
            <v>10.39</v>
          </cell>
          <cell r="F5931">
            <v>132.58000000000001</v>
          </cell>
          <cell r="G5931">
            <v>0</v>
          </cell>
        </row>
        <row r="5932">
          <cell r="A5932" t="str">
            <v>103915</v>
          </cell>
          <cell r="B5932" t="str">
            <v>EXECUÇÃO DE PISO INDUSTRIAL DE CONCRETO ARMADO, FCK = 20 MPA, ESPESSURA DE 15,0 CM. AF_04/2022</v>
          </cell>
          <cell r="C5932" t="str">
            <v>M2</v>
          </cell>
          <cell r="D5932">
            <v>156.37</v>
          </cell>
          <cell r="E5932">
            <v>10.94</v>
          </cell>
          <cell r="F5932">
            <v>145.43</v>
          </cell>
          <cell r="G5932">
            <v>0</v>
          </cell>
        </row>
        <row r="5933">
          <cell r="A5933" t="str">
            <v>103916</v>
          </cell>
          <cell r="B5933" t="str">
            <v>EXECUÇÃO DE PISO INDUSTRIAL DE CONCRETO ARMADO, FCK = 20 MPA, ESPESSURA DE 18,0 CM. AF_04/2022</v>
          </cell>
          <cell r="C5933" t="str">
            <v>M2</v>
          </cell>
          <cell r="D5933">
            <v>178.64</v>
          </cell>
          <cell r="E5933">
            <v>12.18</v>
          </cell>
          <cell r="F5933">
            <v>166.45</v>
          </cell>
          <cell r="G5933">
            <v>0.01</v>
          </cell>
        </row>
        <row r="5934">
          <cell r="A5934" t="str">
            <v>103917</v>
          </cell>
          <cell r="B5934" t="str">
            <v>EXECUÇÃO DE PISO INDUSTRIAL DE CONCRETO ARMADO, FCK = 20 MPA, ESPESSURA DE 20,0 CM. AF_04/2022</v>
          </cell>
          <cell r="C5934" t="str">
            <v>M2</v>
          </cell>
          <cell r="D5934">
            <v>206.29</v>
          </cell>
          <cell r="E5934">
            <v>13.04</v>
          </cell>
          <cell r="F5934">
            <v>193.23</v>
          </cell>
          <cell r="G5934">
            <v>0.02</v>
          </cell>
        </row>
        <row r="5935">
          <cell r="A5935" t="str">
            <v>103918</v>
          </cell>
          <cell r="B5935" t="str">
            <v>EXECUÇÃO DE PISO INDUSTRIAL DE CONCRETO ARMADO, FCK = 20 MPA, ESPESSURA DE 22,0 CM. AF_04/2022</v>
          </cell>
          <cell r="C5935" t="str">
            <v>M2</v>
          </cell>
          <cell r="D5935">
            <v>217.38</v>
          </cell>
          <cell r="E5935">
            <v>13.68</v>
          </cell>
          <cell r="F5935">
            <v>203.68</v>
          </cell>
          <cell r="G5935">
            <v>0.02</v>
          </cell>
        </row>
        <row r="5936">
          <cell r="A5936" t="str">
            <v>104432</v>
          </cell>
          <cell r="B5936" t="str">
            <v>EXECUÇÃO DE PASSEIO EM PISO INTERTRAVADO, COM BLOCO RAQUETE  22 X 13,5 CM, ESPESSURA 6 CM. AF_10/2022</v>
          </cell>
          <cell r="C5936" t="str">
            <v>M2</v>
          </cell>
          <cell r="D5936">
            <v>75.489999999999995</v>
          </cell>
          <cell r="E5936">
            <v>14.4</v>
          </cell>
          <cell r="F5936">
            <v>60.73</v>
          </cell>
          <cell r="G5936">
            <v>0.36</v>
          </cell>
        </row>
        <row r="5937">
          <cell r="A5937" t="str">
            <v>104433</v>
          </cell>
          <cell r="B5937" t="str">
            <v>EXECUÇÃO DE PAVIMENTO EM PISO INTERTRAVADO, COM BLOCO RAQUETE  22 X 13,5 CM, ESPESSURA 6 CM. AF_10/2022</v>
          </cell>
          <cell r="C5937" t="str">
            <v>M2</v>
          </cell>
          <cell r="D5937">
            <v>65.09</v>
          </cell>
          <cell r="E5937">
            <v>8.06</v>
          </cell>
          <cell r="F5937">
            <v>56.84</v>
          </cell>
          <cell r="G5937">
            <v>0.19</v>
          </cell>
        </row>
        <row r="5938">
          <cell r="A5938" t="str">
            <v>103689</v>
          </cell>
          <cell r="B5938" t="str">
            <v>FORNECIMENTO E INSTALAÇÃO DE PLACA DE OBRA COM CHAPA GALVANIZADA E ESTRUTURA DE MADEIRA. AF_03/2022_PS</v>
          </cell>
          <cell r="C5938" t="str">
            <v>M2</v>
          </cell>
          <cell r="D5938">
            <v>306.82</v>
          </cell>
          <cell r="E5938">
            <v>29.88</v>
          </cell>
          <cell r="F5938">
            <v>276.94</v>
          </cell>
          <cell r="G5938">
            <v>0</v>
          </cell>
        </row>
        <row r="5939">
          <cell r="A5939" t="str">
            <v>103694</v>
          </cell>
          <cell r="B5939" t="str">
            <v>FORNECIMENTO E INSTALAÇÃO DE SUPORTE DE MADEIRA  PARA PLACAS DE SINALIZAÇÃO, EM SOLO, COM H= DE 2,5 M E SEÇÃO DE 7,5 X 7,5 CM. AF_03/2022</v>
          </cell>
          <cell r="C5939" t="str">
            <v>UN</v>
          </cell>
          <cell r="D5939">
            <v>99.58</v>
          </cell>
          <cell r="E5939">
            <v>29.96</v>
          </cell>
          <cell r="F5939">
            <v>69.62</v>
          </cell>
          <cell r="G5939">
            <v>0</v>
          </cell>
        </row>
        <row r="5940">
          <cell r="A5940" t="str">
            <v>103695</v>
          </cell>
          <cell r="B5940" t="str">
            <v>FORNECIMENTO E INSTALAÇÃO DE SUPORTE DE MADEIRA PARA PLACAS DE SINALIZAÇÃO, EM SOLO, COM H= DE 2,0 M E SEÇÃO DE 7,5 X 7,5 CM. AF_03/2022</v>
          </cell>
          <cell r="C5940" t="str">
            <v>UN</v>
          </cell>
          <cell r="D5940">
            <v>89.35</v>
          </cell>
          <cell r="E5940">
            <v>27.97</v>
          </cell>
          <cell r="F5940">
            <v>61.38</v>
          </cell>
          <cell r="G5940">
            <v>0</v>
          </cell>
        </row>
        <row r="5941">
          <cell r="A5941" t="str">
            <v>103696</v>
          </cell>
          <cell r="B5941" t="str">
            <v>FORNECIMENTO E INSTALAÇÃO DE SUPORTE DE MADEIRA PARA PLACAS DE SINALIZAÇÃO EM CONCRETO, COM H= DE 2,5 M E SEÇÃO DE 7,5 X 7,5 CM. AF_03/2022</v>
          </cell>
          <cell r="C5941" t="str">
            <v>UN</v>
          </cell>
          <cell r="D5941">
            <v>126.51</v>
          </cell>
          <cell r="E5941">
            <v>50.46</v>
          </cell>
          <cell r="F5941">
            <v>76.05</v>
          </cell>
          <cell r="G5941">
            <v>0</v>
          </cell>
        </row>
        <row r="5942">
          <cell r="A5942" t="str">
            <v>103697</v>
          </cell>
          <cell r="B5942" t="str">
            <v>FORNECIMENTO E INSTALAÇÃO DE SUPORTE DE MADEIRA PARA PLACAS DE SINALIZAÇÃO, EM BASE DE CONCRETO, COM H= DE 2,0 M E SEÇÃO DE 7,5 X 7,5 CM. AF_03/2022</v>
          </cell>
          <cell r="C5942" t="str">
            <v>UN</v>
          </cell>
          <cell r="D5942">
            <v>116.28</v>
          </cell>
          <cell r="E5942">
            <v>48.47</v>
          </cell>
          <cell r="F5942">
            <v>67.81</v>
          </cell>
          <cell r="G5942">
            <v>0</v>
          </cell>
        </row>
        <row r="5943">
          <cell r="A5943" t="str">
            <v>95995</v>
          </cell>
          <cell r="B5943" t="str">
            <v>EXECUÇÃO DE PAVIMENTO COM APLICAÇÃO DE CONCRETO ASFÁLTICO, CAMADA DE ROLAMENTO - EXCLUSIVE CARGA E TRANSPORTE. AF_11/2019</v>
          </cell>
          <cell r="C5943" t="str">
            <v>M3</v>
          </cell>
          <cell r="D5943">
            <v>2035.8</v>
          </cell>
          <cell r="E5943">
            <v>37.65</v>
          </cell>
          <cell r="F5943">
            <v>1945.74</v>
          </cell>
          <cell r="G5943">
            <v>52.41</v>
          </cell>
        </row>
        <row r="5944">
          <cell r="A5944" t="str">
            <v>95996</v>
          </cell>
          <cell r="B5944" t="str">
            <v>EXECUÇÃO DE PAVIMENTO COM APLICAÇÃO DE CONCRETO ASFÁLTICO, CAMADA DE BINDER - EXCLUSIVE CARGA E TRANSPORTE. AF_11/2019</v>
          </cell>
          <cell r="C5944" t="str">
            <v>M3</v>
          </cell>
          <cell r="D5944">
            <v>1766.44</v>
          </cell>
          <cell r="E5944">
            <v>26.85</v>
          </cell>
          <cell r="F5944">
            <v>1702.01</v>
          </cell>
          <cell r="G5944">
            <v>37.58</v>
          </cell>
        </row>
        <row r="5945">
          <cell r="A5945" t="str">
            <v>96001</v>
          </cell>
          <cell r="B5945" t="str">
            <v>FRESAGEM DE PAVIMENTO ASFÁLTICO (PROFUNDIDADE ATÉ 5,0 CM) - EXCLUSIVE TRANSPORTE. AF_11/2019</v>
          </cell>
          <cell r="C5945" t="str">
            <v>M2</v>
          </cell>
          <cell r="D5945">
            <v>7.81</v>
          </cell>
          <cell r="E5945">
            <v>0.98</v>
          </cell>
          <cell r="F5945">
            <v>1.18</v>
          </cell>
          <cell r="G5945">
            <v>5.65</v>
          </cell>
        </row>
        <row r="5946">
          <cell r="A5946" t="str">
            <v>96393</v>
          </cell>
          <cell r="B5946" t="str">
            <v>USINAGEM DE BRITA GRADUADA SIMPLES. AF_03/2020</v>
          </cell>
          <cell r="C5946" t="str">
            <v>M3</v>
          </cell>
          <cell r="D5946">
            <v>116.17</v>
          </cell>
          <cell r="E5946">
            <v>1.8</v>
          </cell>
          <cell r="F5946">
            <v>111.65</v>
          </cell>
          <cell r="G5946">
            <v>2.39</v>
          </cell>
        </row>
        <row r="5947">
          <cell r="A5947" t="str">
            <v>96394</v>
          </cell>
          <cell r="B5947" t="str">
            <v>USINAGEM DE BRITA GRADUADA TRATADA COM CIMENTO. AF_03/2020</v>
          </cell>
          <cell r="C5947" t="str">
            <v>M3</v>
          </cell>
          <cell r="D5947">
            <v>185.96</v>
          </cell>
          <cell r="E5947">
            <v>1.8</v>
          </cell>
          <cell r="F5947">
            <v>181.48</v>
          </cell>
          <cell r="G5947">
            <v>2.35</v>
          </cell>
        </row>
        <row r="5948">
          <cell r="A5948" t="str">
            <v>96395</v>
          </cell>
          <cell r="B5948" t="str">
            <v>USINAGEM DE CONCRETO PARA COMPACTAÇÃO COM ROLO. AF_03/2020</v>
          </cell>
          <cell r="C5948" t="str">
            <v>M3</v>
          </cell>
          <cell r="D5948">
            <v>281.27</v>
          </cell>
          <cell r="E5948">
            <v>3.02</v>
          </cell>
          <cell r="F5948">
            <v>275.32</v>
          </cell>
          <cell r="G5948">
            <v>2.7</v>
          </cell>
        </row>
        <row r="5949">
          <cell r="A5949" t="str">
            <v>88411</v>
          </cell>
          <cell r="B5949" t="str">
            <v>APLICAÇÃO MANUAL DE FUNDO SELADOR ACRÍLICO EM PANOS COM PRESENÇA DE VÃOS DE EDIFÍCIOS DE MÚLTIPLOS PAVIMENTOS. AF_06/2014</v>
          </cell>
          <cell r="C5949" t="str">
            <v>M2</v>
          </cell>
          <cell r="D5949">
            <v>2.84</v>
          </cell>
          <cell r="E5949">
            <v>1.1399999999999999</v>
          </cell>
          <cell r="F5949">
            <v>1.7</v>
          </cell>
          <cell r="G5949">
            <v>0</v>
          </cell>
        </row>
        <row r="5950">
          <cell r="A5950" t="str">
            <v>88412</v>
          </cell>
          <cell r="B5950" t="str">
            <v>APLICAÇÃO MANUAL DE FUNDO SELADOR ACRÍLICO EM PANOS CEGOS DE FACHADA (SEM PRESENÇA DE VÃOS) DE EDIFÍCIOS DE MÚLTIPLOS PAVIMENTOS. AF_06/2014</v>
          </cell>
          <cell r="C5950" t="str">
            <v>M2</v>
          </cell>
          <cell r="D5950">
            <v>2.12</v>
          </cell>
          <cell r="E5950">
            <v>0.59</v>
          </cell>
          <cell r="F5950">
            <v>1.53</v>
          </cell>
          <cell r="G5950">
            <v>0</v>
          </cell>
        </row>
        <row r="5951">
          <cell r="A5951" t="str">
            <v>88413</v>
          </cell>
          <cell r="B5951" t="str">
            <v>APLICAÇÃO MANUAL DE FUNDO SELADOR ACRÍLICO EM SUPERFÍCIES EXTERNAS DE SACADA DE EDIFÍCIOS DE MÚLTIPLOS PAVIMENTOS. AF_06/2014</v>
          </cell>
          <cell r="C5951" t="str">
            <v>M2</v>
          </cell>
          <cell r="D5951">
            <v>4.29</v>
          </cell>
          <cell r="E5951">
            <v>2.2400000000000002</v>
          </cell>
          <cell r="F5951">
            <v>2.0499999999999998</v>
          </cell>
          <cell r="G5951">
            <v>0</v>
          </cell>
        </row>
        <row r="5952">
          <cell r="A5952" t="str">
            <v>88414</v>
          </cell>
          <cell r="B5952" t="str">
            <v>APLICAÇÃO MANUAL DE FUNDO SELADOR ACRÍLICO EM SUPERFÍCIES INTERNAS DA SACADA DE EDIFÍCIOS DE MÚLTIPLOS PAVIMENTOS. AF_06/2014</v>
          </cell>
          <cell r="C5952" t="str">
            <v>M2</v>
          </cell>
          <cell r="D5952">
            <v>4.76</v>
          </cell>
          <cell r="E5952">
            <v>2.59</v>
          </cell>
          <cell r="F5952">
            <v>2.17</v>
          </cell>
          <cell r="G5952">
            <v>0</v>
          </cell>
        </row>
        <row r="5953">
          <cell r="A5953" t="str">
            <v>88415</v>
          </cell>
          <cell r="B5953" t="str">
            <v>APLICAÇÃO MANUAL DE FUNDO SELADOR ACRÍLICO EM PAREDES EXTERNAS DE CASAS. AF_06/2014</v>
          </cell>
          <cell r="C5953" t="str">
            <v>M2</v>
          </cell>
          <cell r="D5953">
            <v>3.07</v>
          </cell>
          <cell r="E5953">
            <v>1.31</v>
          </cell>
          <cell r="F5953">
            <v>1.76</v>
          </cell>
          <cell r="G5953">
            <v>0</v>
          </cell>
        </row>
        <row r="5954">
          <cell r="A5954" t="str">
            <v>88416</v>
          </cell>
          <cell r="B5954" t="str">
            <v>APLICAÇÃO MANUAL DE PINTURA COM TINTA TEXTURIZADA ACRÍLICA EM PANOS COM PRESENÇA DE VÃOS DE EDIFÍCIOS DE MÚLTIPLOS PAVIMENTOS, UMA COR. AF_06/2014</v>
          </cell>
          <cell r="C5954" t="str">
            <v>M2</v>
          </cell>
          <cell r="D5954">
            <v>18.670000000000002</v>
          </cell>
          <cell r="E5954">
            <v>3.64</v>
          </cell>
          <cell r="F5954">
            <v>15.03</v>
          </cell>
          <cell r="G5954">
            <v>0</v>
          </cell>
        </row>
        <row r="5955">
          <cell r="A5955" t="str">
            <v>88417</v>
          </cell>
          <cell r="B5955" t="str">
            <v>APLICAÇÃO MANUAL DE PINTURA COM TINTA TEXTURIZADA ACRÍLICA EM PANOS CEGOS DE FACHADA (SEM PRESENÇA DE VÃOS) DE EDIFÍCIOS DE MÚLTIPLOS PAVIMENTOS, UMA COR. AF_06/2014</v>
          </cell>
          <cell r="C5955" t="str">
            <v>M2</v>
          </cell>
          <cell r="D5955">
            <v>16.11</v>
          </cell>
          <cell r="E5955">
            <v>1.72</v>
          </cell>
          <cell r="F5955">
            <v>14.39</v>
          </cell>
          <cell r="G5955">
            <v>0</v>
          </cell>
        </row>
        <row r="5956">
          <cell r="A5956" t="str">
            <v>88420</v>
          </cell>
          <cell r="B5956" t="str">
            <v>APLICAÇÃO MANUAL DE PINTURA COM TINTA TEXTURIZADA ACRÍLICA EM SUPERFÍCIES EXTERNAS DE SACADA DE EDIFÍCIOS DE MÚLTIPLOS PAVIMENTOS, UMA COR. AF_06/2014</v>
          </cell>
          <cell r="C5956" t="str">
            <v>M2</v>
          </cell>
          <cell r="D5956">
            <v>23.85</v>
          </cell>
          <cell r="E5956">
            <v>7.51</v>
          </cell>
          <cell r="F5956">
            <v>16.34</v>
          </cell>
          <cell r="G5956">
            <v>0</v>
          </cell>
        </row>
        <row r="5957">
          <cell r="A5957" t="str">
            <v>88421</v>
          </cell>
          <cell r="B5957" t="str">
            <v>APLICAÇÃO MANUAL DE PINTURA COM TINTA TEXTURIZADA ACRÍLICA EM SUPERFÍCIES INTERNAS DA SACADA DE EDIFÍCIOS DE MÚLTIPLOS PAVIMENTOS, UMA COR. AF_06/2014</v>
          </cell>
          <cell r="C5957" t="str">
            <v>M2</v>
          </cell>
          <cell r="D5957">
            <v>25.48</v>
          </cell>
          <cell r="E5957">
            <v>8.73</v>
          </cell>
          <cell r="F5957">
            <v>16.75</v>
          </cell>
          <cell r="G5957">
            <v>0</v>
          </cell>
        </row>
        <row r="5958">
          <cell r="A5958" t="str">
            <v>88423</v>
          </cell>
          <cell r="B5958" t="str">
            <v>APLICAÇÃO MANUAL DE PINTURA COM TINTA TEXTURIZADA ACRÍLICA EM PAREDES EXTERNAS DE CASAS, UMA COR. AF_06/2014</v>
          </cell>
          <cell r="C5958" t="str">
            <v>M2</v>
          </cell>
          <cell r="D5958">
            <v>19.47</v>
          </cell>
          <cell r="E5958">
            <v>4.24</v>
          </cell>
          <cell r="F5958">
            <v>15.23</v>
          </cell>
          <cell r="G5958">
            <v>0</v>
          </cell>
        </row>
        <row r="5959">
          <cell r="A5959" t="str">
            <v>88424</v>
          </cell>
          <cell r="B5959" t="str">
            <v>APLICAÇÃO MANUAL DE PINTURA COM TINTA TEXTURIZADA ACRÍLICA EM PANOS COM PRESENÇA DE VÃOS DE EDIFÍCIOS DE MÚLTIPLOS PAVIMENTOS, DUAS CORES. AF_06/2014</v>
          </cell>
          <cell r="C5959" t="str">
            <v>M2</v>
          </cell>
          <cell r="D5959">
            <v>22.19</v>
          </cell>
          <cell r="E5959">
            <v>6.27</v>
          </cell>
          <cell r="F5959">
            <v>15.92</v>
          </cell>
          <cell r="G5959">
            <v>0</v>
          </cell>
        </row>
        <row r="5960">
          <cell r="A5960" t="str">
            <v>88426</v>
          </cell>
          <cell r="B5960" t="str">
            <v>APLICAÇÃO MANUAL DE PINTURA COM TINTA TEXTURIZADA ACRÍLICA EM PANOS CEGOS DE FACHADA (SEM PRESENÇA DE VÃOS) DE EDIFÍCIOS DE MÚLTIPLOS PAVIMENTOS, DUAS CORES. AF_06/2014</v>
          </cell>
          <cell r="C5960" t="str">
            <v>M2</v>
          </cell>
          <cell r="D5960">
            <v>17.77</v>
          </cell>
          <cell r="E5960">
            <v>2.97</v>
          </cell>
          <cell r="F5960">
            <v>14.8</v>
          </cell>
          <cell r="G5960">
            <v>0</v>
          </cell>
        </row>
        <row r="5961">
          <cell r="A5961" t="str">
            <v>88428</v>
          </cell>
          <cell r="B5961" t="str">
            <v>APLICAÇÃO MANUAL DE PINTURA COM TINTA TEXTURIZADA ACRÍLICA EM SUPERFÍCIES EXTERNAS DE SACADA DE EDIFÍCIOS DE MÚLTIPLOS PAVIMENTOS, DUAS CORES. AF_06/2014</v>
          </cell>
          <cell r="C5961" t="str">
            <v>M2</v>
          </cell>
          <cell r="D5961">
            <v>31.09</v>
          </cell>
          <cell r="E5961">
            <v>12.93</v>
          </cell>
          <cell r="F5961">
            <v>18.16</v>
          </cell>
          <cell r="G5961">
            <v>0</v>
          </cell>
        </row>
        <row r="5962">
          <cell r="A5962" t="str">
            <v>88429</v>
          </cell>
          <cell r="B5962" t="str">
            <v>APLICAÇÃO MANUAL DE PINTURA COM TINTA TEXTURIZADA ACRÍLICA EM SUPERFÍCIES INTERNAS DA SACADA DE EDIFÍCIOS DE MÚLTIPLOS PAVIMENTOS, DUAS CORES. AF_06/2014</v>
          </cell>
          <cell r="C5962" t="str">
            <v>M2</v>
          </cell>
          <cell r="D5962">
            <v>33.94</v>
          </cell>
          <cell r="E5962">
            <v>15.04</v>
          </cell>
          <cell r="F5962">
            <v>18.899999999999999</v>
          </cell>
          <cell r="G5962">
            <v>0</v>
          </cell>
        </row>
        <row r="5963">
          <cell r="A5963" t="str">
            <v>88431</v>
          </cell>
          <cell r="B5963" t="str">
            <v>APLICAÇÃO MANUAL DE PINTURA COM TINTA TEXTURIZADA ACRÍLICA EM PAREDES EXTERNAS DE CASAS, DUAS CORES. AF_06/2014</v>
          </cell>
          <cell r="C5963" t="str">
            <v>M2</v>
          </cell>
          <cell r="D5963">
            <v>23.58</v>
          </cell>
          <cell r="E5963">
            <v>7.32</v>
          </cell>
          <cell r="F5963">
            <v>16.260000000000002</v>
          </cell>
          <cell r="G5963">
            <v>0</v>
          </cell>
        </row>
        <row r="5964">
          <cell r="A5964" t="str">
            <v>88432</v>
          </cell>
          <cell r="B5964" t="str">
            <v>APLICAÇÃO MANUAL DE PINTURA COM TINTA TEXTURIZADA ACRÍLICA EM MOLDURAS DE EPS, PRÉ-FABRICADOS, OU OUTROS. AF_06/2014</v>
          </cell>
          <cell r="C5964" t="str">
            <v>M2</v>
          </cell>
          <cell r="D5964">
            <v>17.64</v>
          </cell>
          <cell r="E5964">
            <v>9.06</v>
          </cell>
          <cell r="F5964">
            <v>8.58</v>
          </cell>
          <cell r="G5964">
            <v>0</v>
          </cell>
        </row>
        <row r="5965">
          <cell r="A5965" t="str">
            <v>88484</v>
          </cell>
          <cell r="B5965" t="str">
            <v>FUNDO SELADOR ACRÍLICO, APLICAÇÃO MANUAL EM TETO, UMA DEMÃO. AF_04/2023</v>
          </cell>
          <cell r="C5965" t="str">
            <v>M2</v>
          </cell>
          <cell r="D5965">
            <v>4.53</v>
          </cell>
          <cell r="E5965">
            <v>2.39</v>
          </cell>
          <cell r="F5965">
            <v>2.14</v>
          </cell>
          <cell r="G5965">
            <v>0</v>
          </cell>
        </row>
        <row r="5966">
          <cell r="A5966" t="str">
            <v>88485</v>
          </cell>
          <cell r="B5966" t="str">
            <v>FUNDO SELADOR ACRÍLICO, APLICAÇÃO MANUAL EM PAREDE, UMA DEMÃO. AF_04/2023</v>
          </cell>
          <cell r="C5966" t="str">
            <v>M2</v>
          </cell>
          <cell r="D5966">
            <v>3.64</v>
          </cell>
          <cell r="E5966">
            <v>1.7</v>
          </cell>
          <cell r="F5966">
            <v>1.94</v>
          </cell>
          <cell r="G5966">
            <v>0</v>
          </cell>
        </row>
        <row r="5967">
          <cell r="A5967" t="str">
            <v>88488</v>
          </cell>
          <cell r="B5967" t="str">
            <v>PINTURA LÁTEX ACRÍLICA PREMIUM, APLICAÇÃO MANUAL EM TETO, DUAS DEMÃOS. AF_04/2023</v>
          </cell>
          <cell r="C5967" t="str">
            <v>M2</v>
          </cell>
          <cell r="D5967">
            <v>14.56</v>
          </cell>
          <cell r="E5967">
            <v>5.79</v>
          </cell>
          <cell r="F5967">
            <v>8.77</v>
          </cell>
          <cell r="G5967">
            <v>0</v>
          </cell>
        </row>
        <row r="5968">
          <cell r="A5968" t="str">
            <v>88489</v>
          </cell>
          <cell r="B5968" t="str">
            <v>PINTURA LÁTEX ACRÍLICA PREMIUM, APLICAÇÃO MANUAL EM PAREDES, DUAS DEMÃOS. AF_04/2023</v>
          </cell>
          <cell r="C5968" t="str">
            <v>M2</v>
          </cell>
          <cell r="D5968">
            <v>12.37</v>
          </cell>
          <cell r="E5968">
            <v>4.1399999999999997</v>
          </cell>
          <cell r="F5968">
            <v>8.23</v>
          </cell>
          <cell r="G5968">
            <v>0</v>
          </cell>
        </row>
        <row r="5969">
          <cell r="A5969" t="str">
            <v>88494</v>
          </cell>
          <cell r="B5969" t="str">
            <v>EMASSAMENTO COM MASSA LÁTEX, APLICAÇÃO EM TETO, UMA DEMÃO, LIXAMENTO MANUAL. AF_04/2023</v>
          </cell>
          <cell r="C5969" t="str">
            <v>M2</v>
          </cell>
          <cell r="D5969">
            <v>20.190000000000001</v>
          </cell>
          <cell r="E5969">
            <v>12.9</v>
          </cell>
          <cell r="F5969">
            <v>7.29</v>
          </cell>
          <cell r="G5969">
            <v>0</v>
          </cell>
        </row>
        <row r="5970">
          <cell r="A5970" t="str">
            <v>88495</v>
          </cell>
          <cell r="B5970" t="str">
            <v>EMASSAMENTO COM MASSA LÁTEX, APLICAÇÃO EM PAREDE, UMA DEMÃO, LIXAMENTO MANUAL. AF_04/2023</v>
          </cell>
          <cell r="C5970" t="str">
            <v>M2</v>
          </cell>
          <cell r="D5970">
            <v>11.34</v>
          </cell>
          <cell r="E5970">
            <v>6.28</v>
          </cell>
          <cell r="F5970">
            <v>5.0599999999999996</v>
          </cell>
          <cell r="G5970">
            <v>0</v>
          </cell>
        </row>
        <row r="5971">
          <cell r="A5971" t="str">
            <v>88496</v>
          </cell>
          <cell r="B5971" t="str">
            <v>EMASSAMENTO COM MASSA LÁTEX, APLICAÇÃO EM TETO, DUAS DEMÃOS, LIXAMENTO MANUAL. AF_04/2023</v>
          </cell>
          <cell r="C5971" t="str">
            <v>M2</v>
          </cell>
          <cell r="D5971">
            <v>12.71</v>
          </cell>
          <cell r="E5971">
            <v>5.45</v>
          </cell>
          <cell r="F5971">
            <v>7.26</v>
          </cell>
          <cell r="G5971">
            <v>0</v>
          </cell>
        </row>
        <row r="5972">
          <cell r="A5972" t="str">
            <v>88497</v>
          </cell>
          <cell r="B5972" t="str">
            <v>EMASSAMENTO COM MASSA LÁTEX, APLICAÇÃO EM PAREDE, DUAS DEMÃOS, LIXAMENTO MANUAL. AF_04/2023</v>
          </cell>
          <cell r="C5972" t="str">
            <v>M2</v>
          </cell>
          <cell r="D5972">
            <v>17.760000000000002</v>
          </cell>
          <cell r="E5972">
            <v>9.2100000000000009</v>
          </cell>
          <cell r="F5972">
            <v>8.5500000000000007</v>
          </cell>
          <cell r="G5972">
            <v>0</v>
          </cell>
        </row>
        <row r="5973">
          <cell r="A5973" t="str">
            <v>95305</v>
          </cell>
          <cell r="B5973" t="str">
            <v>TEXTURA ACRÍLICA, APLICAÇÃO MANUAL EM PAREDE, UMA DEMÃO. AF_04/2023</v>
          </cell>
          <cell r="C5973" t="str">
            <v>M2</v>
          </cell>
          <cell r="D5973">
            <v>13.13</v>
          </cell>
          <cell r="E5973">
            <v>3.92</v>
          </cell>
          <cell r="F5973">
            <v>9.2100000000000009</v>
          </cell>
          <cell r="G5973">
            <v>0</v>
          </cell>
        </row>
        <row r="5974">
          <cell r="A5974" t="str">
            <v>95306</v>
          </cell>
          <cell r="B5974" t="str">
            <v>TEXTURA ACRÍLICA, APLICAÇÃO MANUAL EM TETO, UMA DEMÃO. AF_04/2023</v>
          </cell>
          <cell r="C5974" t="str">
            <v>M2</v>
          </cell>
          <cell r="D5974">
            <v>15.19</v>
          </cell>
          <cell r="E5974">
            <v>5.45</v>
          </cell>
          <cell r="F5974">
            <v>9.74</v>
          </cell>
          <cell r="G5974">
            <v>0</v>
          </cell>
        </row>
        <row r="5975">
          <cell r="A5975" t="str">
            <v>95622</v>
          </cell>
          <cell r="B5975" t="str">
            <v>APLICAÇÃO MANUAL DE TINTA LÁTEX ACRÍLICA EM PANOS COM PRESENÇA DE VÃOS DE EDIFÍCIOS DE MÚLTIPLOS PAVIMENTOS, DUAS DEMÃOS. AF_11/2016</v>
          </cell>
          <cell r="C5975" t="str">
            <v>M2</v>
          </cell>
          <cell r="D5975">
            <v>15.95</v>
          </cell>
          <cell r="E5975">
            <v>7.47</v>
          </cell>
          <cell r="F5975">
            <v>8.48</v>
          </cell>
          <cell r="G5975">
            <v>0</v>
          </cell>
        </row>
        <row r="5976">
          <cell r="A5976" t="str">
            <v>95623</v>
          </cell>
          <cell r="B5976" t="str">
            <v>APLICAÇÃO MANUAL DE TINTA LÁTEX ACRÍLICA EM PANOS SEM PRESENÇA DE VÃOS DE EDIFÍCIOS DE MÚLTIPLOS PAVIMENTOS, DUAS DEMÃOS. AF_11/2016</v>
          </cell>
          <cell r="C5976" t="str">
            <v>M2</v>
          </cell>
          <cell r="D5976">
            <v>12.46</v>
          </cell>
          <cell r="E5976">
            <v>4.8600000000000003</v>
          </cell>
          <cell r="F5976">
            <v>7.6</v>
          </cell>
          <cell r="G5976">
            <v>0</v>
          </cell>
        </row>
        <row r="5977">
          <cell r="A5977" t="str">
            <v>95624</v>
          </cell>
          <cell r="B5977" t="str">
            <v>APLICAÇÃO MANUAL DE TINTA LÁTEX ACRÍLICA EM SUPERFÍCIES EXTERNAS DE SACADA DE EDIFÍCIOS DE MÚLTIPLOS PAVIMENTOS, DUAS DEMÃOS. AF_11/2016</v>
          </cell>
          <cell r="C5977" t="str">
            <v>M2</v>
          </cell>
          <cell r="D5977">
            <v>23.07</v>
          </cell>
          <cell r="E5977">
            <v>12.8</v>
          </cell>
          <cell r="F5977">
            <v>10.27</v>
          </cell>
          <cell r="G5977">
            <v>0</v>
          </cell>
        </row>
        <row r="5978">
          <cell r="A5978" t="str">
            <v>95625</v>
          </cell>
          <cell r="B5978" t="str">
            <v>APLICAÇÃO MANUAL DE TINTA LÁTEX ACRÍLICA EM SUPERFÍCIES INTERNAS DE SACADA DE EDIFÍCIOS DE MÚLTIPLOS PAVIMENTOS, DUAS DEMÃOS. AF_11/2016</v>
          </cell>
          <cell r="C5978" t="str">
            <v>M2</v>
          </cell>
          <cell r="D5978">
            <v>25.31</v>
          </cell>
          <cell r="E5978">
            <v>14.46</v>
          </cell>
          <cell r="F5978">
            <v>10.85</v>
          </cell>
          <cell r="G5978">
            <v>0</v>
          </cell>
        </row>
        <row r="5979">
          <cell r="A5979" t="str">
            <v>95626</v>
          </cell>
          <cell r="B5979" t="str">
            <v>APLICAÇÃO MANUAL DE TINTA LÁTEX ACRÍLICA EM PAREDE EXTERNAS DE CASAS, DUAS DEMÃOS. AF_11/2016</v>
          </cell>
          <cell r="C5979" t="str">
            <v>M2</v>
          </cell>
          <cell r="D5979">
            <v>17.09</v>
          </cell>
          <cell r="E5979">
            <v>8.32</v>
          </cell>
          <cell r="F5979">
            <v>8.77</v>
          </cell>
          <cell r="G5979">
            <v>0</v>
          </cell>
        </row>
        <row r="5980">
          <cell r="A5980" t="str">
            <v>96126</v>
          </cell>
          <cell r="B5980" t="str">
            <v>APLICAÇÃO MANUAL DE MASSA ACRÍLICA EM PANOS DE FACHADA COM PRESENÇA DE VÃOS, DE EDIFÍCIOS DE MÚLTIPLOS PAVIMENTOS, UMA DEMÃO. AF_05/2017</v>
          </cell>
          <cell r="C5980" t="str">
            <v>M2</v>
          </cell>
          <cell r="D5980">
            <v>20.05</v>
          </cell>
          <cell r="E5980">
            <v>9.33</v>
          </cell>
          <cell r="F5980">
            <v>10.72</v>
          </cell>
          <cell r="G5980">
            <v>0</v>
          </cell>
        </row>
        <row r="5981">
          <cell r="A5981" t="str">
            <v>96127</v>
          </cell>
          <cell r="B5981" t="str">
            <v>APLICAÇÃO MANUAL DE MASSA ACRÍLICA EM PANOS DE FACHADA SEM PRESENÇA DE VÃOS, DE EDIFÍCIOS DE MÚLTIPLOS PAVIMENTOS, UMA DEMÃO. AF_05/2017</v>
          </cell>
          <cell r="C5981" t="str">
            <v>M2</v>
          </cell>
          <cell r="D5981">
            <v>15.69</v>
          </cell>
          <cell r="E5981">
            <v>6.07</v>
          </cell>
          <cell r="F5981">
            <v>9.6199999999999992</v>
          </cell>
          <cell r="G5981">
            <v>0</v>
          </cell>
        </row>
        <row r="5982">
          <cell r="A5982" t="str">
            <v>96128</v>
          </cell>
          <cell r="B5982" t="str">
            <v>APLICAÇÃO MANUAL DE MASSA ACRÍLICA EM SUPERFÍCIES EXTERNAS DE SACADA DE EDIFÍCIOS DE MÚLTIPLOS PAVIMENTOS, UMA DEMÃO. AF_05/2017</v>
          </cell>
          <cell r="C5982" t="str">
            <v>M2</v>
          </cell>
          <cell r="D5982">
            <v>28.91</v>
          </cell>
          <cell r="E5982">
            <v>15.97</v>
          </cell>
          <cell r="F5982">
            <v>12.94</v>
          </cell>
          <cell r="G5982">
            <v>0</v>
          </cell>
        </row>
        <row r="5983">
          <cell r="A5983" t="str">
            <v>96129</v>
          </cell>
          <cell r="B5983" t="str">
            <v>APLICAÇÃO MANUAL DE MASSA ACRÍLICA EM SUPERFÍCIES INTERNAS DE SACADA DE EDIFÍCIOS DE MÚLTIPLOS PAVIMENTOS, UMA DEMÃO. AF_05/2017</v>
          </cell>
          <cell r="C5983" t="str">
            <v>M2</v>
          </cell>
          <cell r="D5983">
            <v>31.73</v>
          </cell>
          <cell r="E5983">
            <v>18.05</v>
          </cell>
          <cell r="F5983">
            <v>13.68</v>
          </cell>
          <cell r="G5983">
            <v>0</v>
          </cell>
        </row>
        <row r="5984">
          <cell r="A5984" t="str">
            <v>96130</v>
          </cell>
          <cell r="B5984" t="str">
            <v>APLICAÇÃO MANUAL DE MASSA ACRÍLICA EM PAREDES EXTERNAS DE CASAS, UMA DEMÃO. AF_05/2017</v>
          </cell>
          <cell r="C5984" t="str">
            <v>M2</v>
          </cell>
          <cell r="D5984">
            <v>21.43</v>
          </cell>
          <cell r="E5984">
            <v>10.35</v>
          </cell>
          <cell r="F5984">
            <v>11.08</v>
          </cell>
          <cell r="G5984">
            <v>0</v>
          </cell>
        </row>
        <row r="5985">
          <cell r="A5985" t="str">
            <v>96131</v>
          </cell>
          <cell r="B5985" t="str">
            <v>APLICAÇÃO MANUAL DE MASSA ACRÍLICA EM PANOS DE FACHADA COM PRESENÇA DE VÃOS, DE EDIFÍCIOS DE MÚLTIPLOS PAVIMENTOS, DUAS DEMÃOS. AF_05/2017</v>
          </cell>
          <cell r="C5985" t="str">
            <v>M2</v>
          </cell>
          <cell r="D5985">
            <v>27.88</v>
          </cell>
          <cell r="E5985">
            <v>12.4</v>
          </cell>
          <cell r="F5985">
            <v>15.48</v>
          </cell>
          <cell r="G5985">
            <v>0</v>
          </cell>
        </row>
        <row r="5986">
          <cell r="A5986" t="str">
            <v>96132</v>
          </cell>
          <cell r="B5986" t="str">
            <v>APLICAÇÃO MANUAL DE MASSA ACRÍLICA EM PANOS DE FACHADA SEM PRESENÇA DE VÃOS, DE EDIFÍCIOS DE MÚLTIPLOS PAVIMENTOS, DUAS DEMÃOS. AF_05/2017</v>
          </cell>
          <cell r="C5986" t="str">
            <v>M2</v>
          </cell>
          <cell r="D5986">
            <v>22.06</v>
          </cell>
          <cell r="E5986">
            <v>8.0500000000000007</v>
          </cell>
          <cell r="F5986">
            <v>14.01</v>
          </cell>
          <cell r="G5986">
            <v>0</v>
          </cell>
        </row>
        <row r="5987">
          <cell r="A5987" t="str">
            <v>96133</v>
          </cell>
          <cell r="B5987" t="str">
            <v>APLICAÇÃO MANUAL DE MASSA ACRÍLICA EM SUPERFÍCIES EXTERNAS DE SACADA DE EDIFÍCIOS DE MÚLTIPLOS PAVIMENTOS, DUAS DEMÃOS. AF_05/2017</v>
          </cell>
          <cell r="C5987" t="str">
            <v>M2</v>
          </cell>
          <cell r="D5987">
            <v>39.659999999999997</v>
          </cell>
          <cell r="E5987">
            <v>21.21</v>
          </cell>
          <cell r="F5987">
            <v>18.45</v>
          </cell>
          <cell r="G5987">
            <v>0</v>
          </cell>
        </row>
        <row r="5988">
          <cell r="A5988" t="str">
            <v>96134</v>
          </cell>
          <cell r="B5988" t="str">
            <v>APLICAÇÃO MANUAL DE MASSA ACRÍLICA EM SUPERFÍCIES INTERNAS DE SACADA DE EDIFÍCIOS DE MÚLTIPLOS PAVIMENTOS, DUAS DEMÃOS. AF_05/2017</v>
          </cell>
          <cell r="C5988" t="str">
            <v>M2</v>
          </cell>
          <cell r="D5988">
            <v>43.41</v>
          </cell>
          <cell r="E5988">
            <v>24.01</v>
          </cell>
          <cell r="F5988">
            <v>19.399999999999999</v>
          </cell>
          <cell r="G5988">
            <v>0</v>
          </cell>
        </row>
        <row r="5989">
          <cell r="A5989" t="str">
            <v>96135</v>
          </cell>
          <cell r="B5989" t="str">
            <v>APLICAÇÃO MANUAL DE MASSA ACRÍLICA EM PAREDES EXTERNAS DE CASAS, DUAS DEMÃOS. AF_05/2017</v>
          </cell>
          <cell r="C5989" t="str">
            <v>M2</v>
          </cell>
          <cell r="D5989">
            <v>29.74</v>
          </cell>
          <cell r="E5989">
            <v>13.8</v>
          </cell>
          <cell r="F5989">
            <v>15.94</v>
          </cell>
          <cell r="G5989">
            <v>0</v>
          </cell>
        </row>
        <row r="5990">
          <cell r="A5990" t="str">
            <v>104639</v>
          </cell>
          <cell r="B5990" t="str">
            <v>PINTURA LÁTEX ACRÍLICA ECONÔMICA, APLICAÇÃO MANUAL EM TETO, DUAS DEMÃOS. AF_04/2023</v>
          </cell>
          <cell r="C5990" t="str">
            <v>M2</v>
          </cell>
          <cell r="D5990">
            <v>11.07</v>
          </cell>
          <cell r="E5990">
            <v>5.81</v>
          </cell>
          <cell r="F5990">
            <v>5.26</v>
          </cell>
          <cell r="G5990">
            <v>0</v>
          </cell>
        </row>
        <row r="5991">
          <cell r="A5991" t="str">
            <v>104640</v>
          </cell>
          <cell r="B5991" t="str">
            <v>PINTURA LÁTEX ACRÍLICA STANDARD, APLICAÇÃO MANUAL EM TETO, DUAS DEMÃOS. AF_04/2023</v>
          </cell>
          <cell r="C5991" t="str">
            <v>M2</v>
          </cell>
          <cell r="D5991">
            <v>12.36</v>
          </cell>
          <cell r="E5991">
            <v>5.79</v>
          </cell>
          <cell r="F5991">
            <v>6.57</v>
          </cell>
          <cell r="G5991">
            <v>0</v>
          </cell>
        </row>
        <row r="5992">
          <cell r="A5992" t="str">
            <v>104641</v>
          </cell>
          <cell r="B5992" t="str">
            <v>PINTURA LÁTEX ACRÍLICA ECONÔMICA, APLICAÇÃO MANUAL EM PAREDES, DUAS DEMÃOS. AF_04/2023</v>
          </cell>
          <cell r="C5992" t="str">
            <v>M2</v>
          </cell>
          <cell r="D5992">
            <v>8.8800000000000008</v>
          </cell>
          <cell r="E5992">
            <v>4.1500000000000004</v>
          </cell>
          <cell r="F5992">
            <v>4.7300000000000004</v>
          </cell>
          <cell r="G5992">
            <v>0</v>
          </cell>
        </row>
        <row r="5993">
          <cell r="A5993" t="str">
            <v>104642</v>
          </cell>
          <cell r="B5993" t="str">
            <v>PINTURA LÁTEX ACRÍLICA STANDARD, APLICAÇÃO MANUAL EM PAREDES, DUAS DEMÃOS. AF_04/2023</v>
          </cell>
          <cell r="C5993" t="str">
            <v>M2</v>
          </cell>
          <cell r="D5993">
            <v>10.17</v>
          </cell>
          <cell r="E5993">
            <v>4.1500000000000004</v>
          </cell>
          <cell r="F5993">
            <v>6.02</v>
          </cell>
          <cell r="G5993">
            <v>0</v>
          </cell>
        </row>
        <row r="5994">
          <cell r="A5994" t="str">
            <v>102193</v>
          </cell>
          <cell r="B5994" t="str">
            <v>LIXAMENTO DE MADEIRA PARA APLICAÇÃO DE FUNDO OU PINTURA. AF_01/2021</v>
          </cell>
          <cell r="C5994" t="str">
            <v>M2</v>
          </cell>
          <cell r="D5994">
            <v>2</v>
          </cell>
          <cell r="E5994">
            <v>1.1000000000000001</v>
          </cell>
          <cell r="F5994">
            <v>0.9</v>
          </cell>
          <cell r="G5994">
            <v>0</v>
          </cell>
        </row>
        <row r="5995">
          <cell r="A5995" t="str">
            <v>102194</v>
          </cell>
          <cell r="B5995" t="str">
            <v>LIXAMENTO DE MASSA PARA MADEIRA. AF_01/2021</v>
          </cell>
          <cell r="C5995" t="str">
            <v>M2</v>
          </cell>
          <cell r="D5995">
            <v>7.71</v>
          </cell>
          <cell r="E5995">
            <v>5.28</v>
          </cell>
          <cell r="F5995">
            <v>2.4300000000000002</v>
          </cell>
          <cell r="G5995">
            <v>0</v>
          </cell>
        </row>
        <row r="5996">
          <cell r="A5996" t="str">
            <v>102197</v>
          </cell>
          <cell r="B5996" t="str">
            <v>PINTURA FUNDO NIVELADOR ALQUÍDICO BRANCO EM MADEIRA. AF_01/2021</v>
          </cell>
          <cell r="C5996" t="str">
            <v>M2</v>
          </cell>
          <cell r="D5996">
            <v>28.29</v>
          </cell>
          <cell r="E5996">
            <v>5.64</v>
          </cell>
          <cell r="F5996">
            <v>22.65</v>
          </cell>
          <cell r="G5996">
            <v>0</v>
          </cell>
        </row>
        <row r="5997">
          <cell r="A5997" t="str">
            <v>102200</v>
          </cell>
          <cell r="B5997" t="str">
            <v>APLICAÇÃO MASSA ALQUÍDICA PARA MADEIRA, PARA PINTURA COM TINTA DE ACABAMENTO (PIGMENTADA). AF_01/2021</v>
          </cell>
          <cell r="C5997" t="str">
            <v>M2</v>
          </cell>
          <cell r="D5997">
            <v>21.29</v>
          </cell>
          <cell r="E5997">
            <v>7.41</v>
          </cell>
          <cell r="F5997">
            <v>13.88</v>
          </cell>
          <cell r="G5997">
            <v>0</v>
          </cell>
        </row>
        <row r="5998">
          <cell r="A5998" t="str">
            <v>102201</v>
          </cell>
          <cell r="B5998" t="str">
            <v>APLICAÇÃO MASSA ACRÍLICA PARA MADEIRA, PARA PINTURA COM TINTA DE ACABAMENTO (PIGMENTADA). AF_01/2021</v>
          </cell>
          <cell r="C5998" t="str">
            <v>M2</v>
          </cell>
          <cell r="D5998">
            <v>18.93</v>
          </cell>
          <cell r="E5998">
            <v>9.11</v>
          </cell>
          <cell r="F5998">
            <v>9.82</v>
          </cell>
          <cell r="G5998">
            <v>0</v>
          </cell>
        </row>
        <row r="5999">
          <cell r="A5999" t="str">
            <v>102202</v>
          </cell>
          <cell r="B5999" t="str">
            <v>APLICAÇÃO MASSA EPÓXI PARA MADEIRA, PARA PINTURA COM TINTA PU DE ACABAMENTO (PIGMENTADA). AF_01/2021</v>
          </cell>
          <cell r="C5999" t="str">
            <v>M2</v>
          </cell>
          <cell r="D5999">
            <v>54.84</v>
          </cell>
          <cell r="E5999">
            <v>7.4</v>
          </cell>
          <cell r="F5999">
            <v>47.44</v>
          </cell>
          <cell r="G5999">
            <v>0</v>
          </cell>
        </row>
        <row r="6000">
          <cell r="A6000" t="str">
            <v>102203</v>
          </cell>
          <cell r="B6000" t="str">
            <v>PINTURA VERNIZ (INCOLOR) ALQUÍDICO EM MADEIRA, USO INTERNO E EXTERNO, 1 DEMÃO. AF_01/2021</v>
          </cell>
          <cell r="C6000" t="str">
            <v>M2</v>
          </cell>
          <cell r="D6000">
            <v>9.94</v>
          </cell>
          <cell r="E6000">
            <v>4.76</v>
          </cell>
          <cell r="F6000">
            <v>5.18</v>
          </cell>
          <cell r="G6000">
            <v>0</v>
          </cell>
        </row>
        <row r="6001">
          <cell r="A6001" t="str">
            <v>102204</v>
          </cell>
          <cell r="B6001" t="str">
            <v>PINTURA VERNIZ (INCOLOR) ALQUÍDICO EM MADEIRA, USO INTERNO, 1 DEMÃO. AF_01/2021</v>
          </cell>
          <cell r="C6001" t="str">
            <v>M2</v>
          </cell>
          <cell r="D6001">
            <v>10.27</v>
          </cell>
          <cell r="E6001">
            <v>4.76</v>
          </cell>
          <cell r="F6001">
            <v>5.51</v>
          </cell>
          <cell r="G6001">
            <v>0</v>
          </cell>
        </row>
        <row r="6002">
          <cell r="A6002" t="str">
            <v>102205</v>
          </cell>
          <cell r="B6002" t="str">
            <v>PINTURA VERNIZ (INCOLOR) POLIURETÂNICO (RESINA ALQUÍDICA MODIFICADA) EM MADEIRA, 1 DEMÃO. AF_01/2021</v>
          </cell>
          <cell r="C6002" t="str">
            <v>M2</v>
          </cell>
          <cell r="D6002">
            <v>9.2100000000000009</v>
          </cell>
          <cell r="E6002">
            <v>4.78</v>
          </cell>
          <cell r="F6002">
            <v>4.43</v>
          </cell>
          <cell r="G6002">
            <v>0</v>
          </cell>
        </row>
        <row r="6003">
          <cell r="A6003" t="str">
            <v>102207</v>
          </cell>
          <cell r="B6003" t="str">
            <v>PINTURA TINTA DE ACABAMENTO (PIGMENTADA) A ÓLEO EM MADEIRA, 1 DEMÃO. AF_01/2021</v>
          </cell>
          <cell r="C6003" t="str">
            <v>M2</v>
          </cell>
          <cell r="D6003">
            <v>8.26</v>
          </cell>
          <cell r="E6003">
            <v>3.84</v>
          </cell>
          <cell r="F6003">
            <v>4.42</v>
          </cell>
          <cell r="G6003">
            <v>0</v>
          </cell>
        </row>
        <row r="6004">
          <cell r="A6004" t="str">
            <v>102208</v>
          </cell>
          <cell r="B6004" t="str">
            <v>PINTURA TINTA DE ACABAMENTO (PIGMENTADA) ESMALTE SINTÉTICO FOSCO EM MADEIRA, 1 DEMÃO. AF_01/2021</v>
          </cell>
          <cell r="C6004" t="str">
            <v>M2</v>
          </cell>
          <cell r="D6004">
            <v>7.84</v>
          </cell>
          <cell r="E6004">
            <v>3.84</v>
          </cell>
          <cell r="F6004">
            <v>4</v>
          </cell>
          <cell r="G6004">
            <v>0</v>
          </cell>
        </row>
        <row r="6005">
          <cell r="A6005" t="str">
            <v>102209</v>
          </cell>
          <cell r="B6005" t="str">
            <v>PINTURA TINTA DE ACABAMENTO (PIGMENTADA) ESMALTE SINTÉTICO ACETINADO EM MADEIRA, 1 DEMÃO. AF_01/2021</v>
          </cell>
          <cell r="C6005" t="str">
            <v>M2</v>
          </cell>
          <cell r="D6005">
            <v>8.1</v>
          </cell>
          <cell r="E6005">
            <v>3.84</v>
          </cell>
          <cell r="F6005">
            <v>4.26</v>
          </cell>
          <cell r="G6005">
            <v>0</v>
          </cell>
        </row>
        <row r="6006">
          <cell r="A6006" t="str">
            <v>102210</v>
          </cell>
          <cell r="B6006" t="str">
            <v>PINTURA TINTA DE ACABAMENTO (PIGMENTADA) ESMALTE SINTÉTICO BRILHANTE EM MADEIRA, 1 DEMÃO. AF_01/2021</v>
          </cell>
          <cell r="C6006" t="str">
            <v>M2</v>
          </cell>
          <cell r="D6006">
            <v>7.7</v>
          </cell>
          <cell r="E6006">
            <v>3.84</v>
          </cell>
          <cell r="F6006">
            <v>3.86</v>
          </cell>
          <cell r="G6006">
            <v>0</v>
          </cell>
        </row>
        <row r="6007">
          <cell r="A6007" t="str">
            <v>102213</v>
          </cell>
          <cell r="B6007" t="str">
            <v>PINTURA VERNIZ (INCOLOR) ALQUÍDICO EM MADEIRA, USO INTERNO E EXTERNO, 2 DEMÃOS. AF_01/2021</v>
          </cell>
          <cell r="C6007" t="str">
            <v>M2</v>
          </cell>
          <cell r="D6007">
            <v>19.89</v>
          </cell>
          <cell r="E6007">
            <v>9.51</v>
          </cell>
          <cell r="F6007">
            <v>10.38</v>
          </cell>
          <cell r="G6007">
            <v>0</v>
          </cell>
        </row>
        <row r="6008">
          <cell r="A6008" t="str">
            <v>102214</v>
          </cell>
          <cell r="B6008" t="str">
            <v>PINTURA VERNIZ (INCOLOR) ALQUÍDICO EM MADEIRA, USO INTERNO, 2 DEMÃOS. AF_01/2021</v>
          </cell>
          <cell r="C6008" t="str">
            <v>M2</v>
          </cell>
          <cell r="D6008">
            <v>20.55</v>
          </cell>
          <cell r="E6008">
            <v>9.51</v>
          </cell>
          <cell r="F6008">
            <v>11.04</v>
          </cell>
          <cell r="G6008">
            <v>0</v>
          </cell>
        </row>
        <row r="6009">
          <cell r="A6009" t="str">
            <v>102215</v>
          </cell>
          <cell r="B6009" t="str">
            <v>PINTURA VERNIZ (INCOLOR) POLIURETÂNICO (RESINA ALQUÍDICA MODIFICADA) EM MADEIRA, 2 DEMÃOS. AF_01/2021</v>
          </cell>
          <cell r="C6009" t="str">
            <v>M2</v>
          </cell>
          <cell r="D6009">
            <v>18.440000000000001</v>
          </cell>
          <cell r="E6009">
            <v>9.52</v>
          </cell>
          <cell r="F6009">
            <v>8.92</v>
          </cell>
          <cell r="G6009">
            <v>0</v>
          </cell>
        </row>
        <row r="6010">
          <cell r="A6010" t="str">
            <v>102217</v>
          </cell>
          <cell r="B6010" t="str">
            <v>PINTURA TINTA DE ACABAMENTO (PIGMENTADA) A ÓLEO EM MADEIRA, 2 DEMÃOS. AF_01/2021</v>
          </cell>
          <cell r="C6010" t="str">
            <v>M2</v>
          </cell>
          <cell r="D6010">
            <v>16.52</v>
          </cell>
          <cell r="E6010">
            <v>7.67</v>
          </cell>
          <cell r="F6010">
            <v>8.85</v>
          </cell>
          <cell r="G6010">
            <v>0</v>
          </cell>
        </row>
        <row r="6011">
          <cell r="A6011" t="str">
            <v>102218</v>
          </cell>
          <cell r="B6011" t="str">
            <v>PINTURA TINTA DE ACABAMENTO (PIGMENTADA) ESMALTE SINTÉTICO FOSCO EM MADEIRA, 2 DEMÃOS. AF_01/2021</v>
          </cell>
          <cell r="C6011" t="str">
            <v>M2</v>
          </cell>
          <cell r="D6011">
            <v>15.68</v>
          </cell>
          <cell r="E6011">
            <v>7.67</v>
          </cell>
          <cell r="F6011">
            <v>8.01</v>
          </cell>
          <cell r="G6011">
            <v>0</v>
          </cell>
        </row>
        <row r="6012">
          <cell r="A6012" t="str">
            <v>102219</v>
          </cell>
          <cell r="B6012" t="str">
            <v>PINTURA TINTA DE ACABAMENTO (PIGMENTADA) ESMALTE SINTÉTICO ACETINADO EM MADEIRA, 2 DEMÃOS. AF_01/2021</v>
          </cell>
          <cell r="C6012" t="str">
            <v>M2</v>
          </cell>
          <cell r="D6012">
            <v>16.22</v>
          </cell>
          <cell r="E6012">
            <v>7.67</v>
          </cell>
          <cell r="F6012">
            <v>8.5500000000000007</v>
          </cell>
          <cell r="G6012">
            <v>0</v>
          </cell>
        </row>
        <row r="6013">
          <cell r="A6013" t="str">
            <v>102220</v>
          </cell>
          <cell r="B6013" t="str">
            <v>PINTURA TINTA DE ACABAMENTO (PIGMENTADA) ESMALTE SINTÉTICO BRILHANTE EM MADEIRA, 2 DEMÃOS. AF_01/2021</v>
          </cell>
          <cell r="C6013" t="str">
            <v>M2</v>
          </cell>
          <cell r="D6013">
            <v>15.42</v>
          </cell>
          <cell r="E6013">
            <v>7.67</v>
          </cell>
          <cell r="F6013">
            <v>7.75</v>
          </cell>
          <cell r="G6013">
            <v>0</v>
          </cell>
        </row>
        <row r="6014">
          <cell r="A6014" t="str">
            <v>102223</v>
          </cell>
          <cell r="B6014" t="str">
            <v>PINTURA VERNIZ (INCOLOR) ALQUÍDICO EM MADEIRA, USO INTERNO E EXTERNO, 3 DEMÃOS. AF_01/2021</v>
          </cell>
          <cell r="C6014" t="str">
            <v>M2</v>
          </cell>
          <cell r="D6014">
            <v>29.83</v>
          </cell>
          <cell r="E6014">
            <v>14.27</v>
          </cell>
          <cell r="F6014">
            <v>15.56</v>
          </cell>
          <cell r="G6014">
            <v>0</v>
          </cell>
        </row>
        <row r="6015">
          <cell r="A6015" t="str">
            <v>102224</v>
          </cell>
          <cell r="B6015" t="str">
            <v>PINTURA VERNIZ (INCOLOR) ALQUÍDICO EM MADEIRA, USO INTERNO, 3 DEMÃOS. AF_01/2021</v>
          </cell>
          <cell r="C6015" t="str">
            <v>M2</v>
          </cell>
          <cell r="D6015">
            <v>30.82</v>
          </cell>
          <cell r="E6015">
            <v>14.27</v>
          </cell>
          <cell r="F6015">
            <v>16.55</v>
          </cell>
          <cell r="G6015">
            <v>0</v>
          </cell>
        </row>
        <row r="6016">
          <cell r="A6016" t="str">
            <v>102225</v>
          </cell>
          <cell r="B6016" t="str">
            <v>PINTURA VERNIZ (INCOLOR) POLIURETÂNICO (RESINA ALQUÍDICA MODIFICADA) EM MADEIRA, 3 DEMÃOS. AF_01/2021</v>
          </cell>
          <cell r="C6016" t="str">
            <v>M2</v>
          </cell>
          <cell r="D6016">
            <v>27.66</v>
          </cell>
          <cell r="E6016">
            <v>14.28</v>
          </cell>
          <cell r="F6016">
            <v>13.38</v>
          </cell>
          <cell r="G6016">
            <v>0</v>
          </cell>
        </row>
        <row r="6017">
          <cell r="A6017" t="str">
            <v>102227</v>
          </cell>
          <cell r="B6017" t="str">
            <v>PINTURA TINTA DE ACABAMENTO (PIGMENTADA) A ÓLEO EM MADEIRA, 3 DEMÃOS. AF_01/2021</v>
          </cell>
          <cell r="C6017" t="str">
            <v>M2</v>
          </cell>
          <cell r="D6017">
            <v>24.78</v>
          </cell>
          <cell r="E6017">
            <v>11.51</v>
          </cell>
          <cell r="F6017">
            <v>13.27</v>
          </cell>
          <cell r="G6017">
            <v>0</v>
          </cell>
        </row>
        <row r="6018">
          <cell r="A6018" t="str">
            <v>102228</v>
          </cell>
          <cell r="B6018" t="str">
            <v>PINTURA TINTA DE ACABAMENTO (PIGMENTADA) ESMALTE SINTÉTICO FOSCO EM MADEIRA, 3 DEMÃOS. AF_01/2021</v>
          </cell>
          <cell r="C6018" t="str">
            <v>M2</v>
          </cell>
          <cell r="D6018">
            <v>23.55</v>
          </cell>
          <cell r="E6018">
            <v>11.51</v>
          </cell>
          <cell r="F6018">
            <v>12.04</v>
          </cell>
          <cell r="G6018">
            <v>0</v>
          </cell>
        </row>
        <row r="6019">
          <cell r="A6019" t="str">
            <v>102229</v>
          </cell>
          <cell r="B6019" t="str">
            <v>PINTURA TINTA DE ACABAMENTO (PIGMENTADA) ESMALTE SINTÉTICO ACETINADO EM MADEIRA, 3 DEMÃOS. AF_01/2021</v>
          </cell>
          <cell r="C6019" t="str">
            <v>M2</v>
          </cell>
          <cell r="D6019">
            <v>24.33</v>
          </cell>
          <cell r="E6019">
            <v>11.51</v>
          </cell>
          <cell r="F6019">
            <v>12.82</v>
          </cell>
          <cell r="G6019">
            <v>0</v>
          </cell>
        </row>
        <row r="6020">
          <cell r="A6020" t="str">
            <v>102230</v>
          </cell>
          <cell r="B6020" t="str">
            <v>PINTURA TINTA DE ACABAMENTO (PIGMENTADA) ESMALTE SINTÉTICO BRILHANTE EM MADEIRA, 3 DEMÃOS. AF_01/2021</v>
          </cell>
          <cell r="C6020" t="str">
            <v>M2</v>
          </cell>
          <cell r="D6020">
            <v>23.13</v>
          </cell>
          <cell r="E6020">
            <v>11.51</v>
          </cell>
          <cell r="F6020">
            <v>11.62</v>
          </cell>
          <cell r="G6020">
            <v>0</v>
          </cell>
        </row>
        <row r="6021">
          <cell r="A6021" t="str">
            <v>102233</v>
          </cell>
          <cell r="B6021" t="str">
            <v>PINTURA IMUNIZANTE PARA MADEIRA, 1 DEMÃO. AF_01/2021</v>
          </cell>
          <cell r="C6021" t="str">
            <v>M2</v>
          </cell>
          <cell r="D6021">
            <v>12.18</v>
          </cell>
          <cell r="E6021">
            <v>4.5599999999999996</v>
          </cell>
          <cell r="F6021">
            <v>7.62</v>
          </cell>
          <cell r="G6021">
            <v>0</v>
          </cell>
        </row>
        <row r="6022">
          <cell r="A6022" t="str">
            <v>102234</v>
          </cell>
          <cell r="B6022" t="str">
            <v>PINTURA IMUNIZANTE PARA MADEIRA, 2 DEMÃOS. AF_01/2021</v>
          </cell>
          <cell r="C6022" t="str">
            <v>M2</v>
          </cell>
          <cell r="D6022">
            <v>24.34</v>
          </cell>
          <cell r="E6022">
            <v>9.1199999999999992</v>
          </cell>
          <cell r="F6022">
            <v>15.22</v>
          </cell>
          <cell r="G6022">
            <v>0</v>
          </cell>
        </row>
        <row r="6023">
          <cell r="A6023" t="str">
            <v>100716</v>
          </cell>
          <cell r="B6023" t="str">
            <v>JATEAMENTO ABRASIVO COM GRANALHA DE AÇO EM PERFIL METÁLICO EM FÁBRICA. AF_01/2020</v>
          </cell>
          <cell r="C6023" t="str">
            <v>M2</v>
          </cell>
          <cell r="D6023">
            <v>27.86</v>
          </cell>
          <cell r="E6023">
            <v>3.76</v>
          </cell>
          <cell r="F6023">
            <v>23.52</v>
          </cell>
          <cell r="G6023">
            <v>0.57999999999999996</v>
          </cell>
        </row>
        <row r="6024">
          <cell r="A6024" t="str">
            <v>100717</v>
          </cell>
          <cell r="B6024" t="str">
            <v>LIXAMENTO MANUAL EM SUPERFÍCIES METÁLICAS EM OBRA. AF_01/2020</v>
          </cell>
          <cell r="C6024" t="str">
            <v>M2</v>
          </cell>
          <cell r="D6024">
            <v>9.27</v>
          </cell>
          <cell r="E6024">
            <v>6.02</v>
          </cell>
          <cell r="F6024">
            <v>3.25</v>
          </cell>
          <cell r="G6024">
            <v>0</v>
          </cell>
        </row>
        <row r="6025">
          <cell r="A6025" t="str">
            <v>100718</v>
          </cell>
          <cell r="B6025" t="str">
            <v>COLOCAÇÃO DE FITA PROTETORA PARA PINTURA. AF_01/2020</v>
          </cell>
          <cell r="C6025" t="str">
            <v>M</v>
          </cell>
          <cell r="D6025">
            <v>1.34</v>
          </cell>
          <cell r="E6025">
            <v>0.85</v>
          </cell>
          <cell r="F6025">
            <v>0.49</v>
          </cell>
          <cell r="G6025">
            <v>0</v>
          </cell>
        </row>
        <row r="6026">
          <cell r="A6026" t="str">
            <v>100719</v>
          </cell>
          <cell r="B6026" t="str">
            <v>PINTURA COM TINTA ALQUÍDICA DE FUNDO (TIPO ZARCÃO) PULVERIZADA SOBRE PERFIL METÁLICO EXECUTADO EM FÁBRICA (POR DEMÃO). AF_01/2020_PE</v>
          </cell>
          <cell r="C6026" t="str">
            <v>M2</v>
          </cell>
          <cell r="D6026">
            <v>11.04</v>
          </cell>
          <cell r="E6026">
            <v>1.27</v>
          </cell>
          <cell r="F6026">
            <v>9.77</v>
          </cell>
          <cell r="G6026">
            <v>0</v>
          </cell>
        </row>
        <row r="6027">
          <cell r="A6027" t="str">
            <v>100720</v>
          </cell>
          <cell r="B6027" t="str">
            <v>PINTURA COM TINTA ALQUÍDICA DE FUNDO (TIPO ZARCÃO) APLICADA A ROLO OU PINCEL SOBRE PERFIL METÁLICO EXECUTADO EM FÁBRICA (POR DEMÃO). AF_01/2020</v>
          </cell>
          <cell r="C6027" t="str">
            <v>M2</v>
          </cell>
          <cell r="D6027">
            <v>10.48</v>
          </cell>
          <cell r="E6027">
            <v>4.32</v>
          </cell>
          <cell r="F6027">
            <v>6.16</v>
          </cell>
          <cell r="G6027">
            <v>0</v>
          </cell>
        </row>
        <row r="6028">
          <cell r="A6028" t="str">
            <v>100721</v>
          </cell>
          <cell r="B6028" t="str">
            <v>PINTURA COM TINTA ALQUÍDICA DE FUNDO (TIPO ZARCÃO) PULVERIZADA SOBRE SUPERFÍCIES METÁLICAS (EXCETO PERFIL) EXECUTADO EM OBRA (POR DEMÃO). AF_01/2020_PE</v>
          </cell>
          <cell r="C6028" t="str">
            <v>M2</v>
          </cell>
          <cell r="D6028">
            <v>24.33</v>
          </cell>
          <cell r="E6028">
            <v>10.61</v>
          </cell>
          <cell r="F6028">
            <v>13.72</v>
          </cell>
          <cell r="G6028">
            <v>0</v>
          </cell>
        </row>
        <row r="6029">
          <cell r="A6029" t="str">
            <v>100722</v>
          </cell>
          <cell r="B6029" t="str">
            <v>PINTURA COM TINTA ALQUÍDICA DE FUNDO (TIPO ZARCÃO) APLICADA A ROLO OU PINCEL SOBRE SUPERFÍCIES METÁLICAS (EXCETO PERFIL) EXECUTADO EM OBRA (POR DEMÃO). AF_01/2020</v>
          </cell>
          <cell r="C6029" t="str">
            <v>M2</v>
          </cell>
          <cell r="D6029">
            <v>23.15</v>
          </cell>
          <cell r="E6029">
            <v>13.68</v>
          </cell>
          <cell r="F6029">
            <v>9.4700000000000006</v>
          </cell>
          <cell r="G6029">
            <v>0</v>
          </cell>
        </row>
        <row r="6030">
          <cell r="A6030" t="str">
            <v>100723</v>
          </cell>
          <cell r="B6030" t="str">
            <v>PINTURA COM TINTA ALQUÍDICA DE FUNDO E ACABAMENTO (ESMALTE SINTÉTICO GRAFITE) PULVERIZADA SOBRE PERFIL METÁLICO EXECUTADO EM FÁBRICA (POR DEMÃO). AF_01/2020_PE</v>
          </cell>
          <cell r="C6030" t="str">
            <v>M2</v>
          </cell>
          <cell r="D6030">
            <v>11.86</v>
          </cell>
          <cell r="E6030">
            <v>1.27</v>
          </cell>
          <cell r="F6030">
            <v>10.59</v>
          </cell>
          <cell r="G6030">
            <v>0</v>
          </cell>
        </row>
        <row r="6031">
          <cell r="A6031" t="str">
            <v>100724</v>
          </cell>
          <cell r="B6031" t="str">
            <v>PINTURA COM TINTA ALQUÍDICA DE FUNDO E ACABAMENTO (ESMALTE SINTÉTICO GRAFITE) APLICADA A ROLO OU PINCEL SOBRE PERFIL METÁLICO EXECUTADO EM FÁBRICA (POR DEMÃO). AF_01/2020</v>
          </cell>
          <cell r="C6031" t="str">
            <v>M2</v>
          </cell>
          <cell r="D6031">
            <v>13.76</v>
          </cell>
          <cell r="E6031">
            <v>4.32</v>
          </cell>
          <cell r="F6031">
            <v>9.44</v>
          </cell>
          <cell r="G6031">
            <v>0</v>
          </cell>
        </row>
        <row r="6032">
          <cell r="A6032" t="str">
            <v>100725</v>
          </cell>
          <cell r="B6032" t="str">
            <v>PINTURA COM TINTA ALQUÍDICA DE FUNDO E ACABAMENTO (ESMALTE SINTÉTICO GRAFITE) PULVERIZADA SOBRE SUPERFÍCIES METÁLICAS (EXCETO PERFIL) EXECUTADO EM OBRA (POR DEMÃO). AF_01/2020_PE</v>
          </cell>
          <cell r="C6032" t="str">
            <v>M2</v>
          </cell>
          <cell r="D6032">
            <v>24.6</v>
          </cell>
          <cell r="E6032">
            <v>10.61</v>
          </cell>
          <cell r="F6032">
            <v>13.99</v>
          </cell>
          <cell r="G6032">
            <v>0</v>
          </cell>
        </row>
        <row r="6033">
          <cell r="A6033" t="str">
            <v>100726</v>
          </cell>
          <cell r="B6033" t="str">
            <v>PINTURA COM TINTA ALQUÍDICA DE FUNDO E ACABAMENTO (ESMALTE SINTÉTICO GRAFITE) APLICADA A ROLO OU PINCEL SOBRE SUPERFÍCIES METÁLICAS (EXCETO PERFIL) EXECUTADO EM OBRA (POR DEMÃO). AF_01/2020</v>
          </cell>
          <cell r="C6033" t="str">
            <v>M2</v>
          </cell>
          <cell r="D6033">
            <v>26.34</v>
          </cell>
          <cell r="E6033">
            <v>13.68</v>
          </cell>
          <cell r="F6033">
            <v>12.66</v>
          </cell>
          <cell r="G6033">
            <v>0</v>
          </cell>
        </row>
        <row r="6034">
          <cell r="A6034" t="str">
            <v>100727</v>
          </cell>
          <cell r="B6034" t="str">
            <v>PINTURA COM TINTA EPOXÍDICA DE FUNDO PULVERIZADA SOBRE PERFIL METÁLICO EXECUTADO EM FÁBRICA (POR DEMÃO). AF_01/2020_PE</v>
          </cell>
          <cell r="C6034" t="str">
            <v>M2</v>
          </cell>
          <cell r="D6034">
            <v>27.05</v>
          </cell>
          <cell r="E6034">
            <v>1.27</v>
          </cell>
          <cell r="F6034">
            <v>25.78</v>
          </cell>
          <cell r="G6034">
            <v>0</v>
          </cell>
        </row>
        <row r="6035">
          <cell r="A6035" t="str">
            <v>100728</v>
          </cell>
          <cell r="B6035" t="str">
            <v>PINTURA COM TINTA EPOXÍDICA DE FUNDO APLICADA A ROLO OU PINCEL SOBRE PERFIL METÁLICO EXECUTADO EM FÁBRICA (POR DEMÃO). AF_01/2020</v>
          </cell>
          <cell r="C6035" t="str">
            <v>M2</v>
          </cell>
          <cell r="D6035">
            <v>23.92</v>
          </cell>
          <cell r="E6035">
            <v>4.32</v>
          </cell>
          <cell r="F6035">
            <v>19.600000000000001</v>
          </cell>
          <cell r="G6035">
            <v>0</v>
          </cell>
        </row>
        <row r="6036">
          <cell r="A6036" t="str">
            <v>100729</v>
          </cell>
          <cell r="B6036" t="str">
            <v>PINTURA COM TINTA EPOXÍDICA DE ACABAMENTO PULVERIZADA SOBRE PERFIL METÁLICO EXECUTADO EM FÁBRICA (POR DEMÃO). AF_01/2020_PE</v>
          </cell>
          <cell r="C6036" t="str">
            <v>M2</v>
          </cell>
          <cell r="D6036">
            <v>20.53</v>
          </cell>
          <cell r="E6036">
            <v>1.27</v>
          </cell>
          <cell r="F6036">
            <v>19.260000000000002</v>
          </cell>
          <cell r="G6036">
            <v>0</v>
          </cell>
        </row>
        <row r="6037">
          <cell r="A6037" t="str">
            <v>100730</v>
          </cell>
          <cell r="B6037" t="str">
            <v>PINTURA COM TINTA EPOXÍDICA DE ACABAMENTO APLICADA A ROLO OU PINCEL SOBRE PERFIL METÁLICO EXECUTADO EM FÁBRICA (POR DEMÃO). AF_01/2020</v>
          </cell>
          <cell r="C6037" t="str">
            <v>M2</v>
          </cell>
          <cell r="D6037">
            <v>23.58</v>
          </cell>
          <cell r="E6037">
            <v>4.32</v>
          </cell>
          <cell r="F6037">
            <v>19.260000000000002</v>
          </cell>
          <cell r="G6037">
            <v>0</v>
          </cell>
        </row>
        <row r="6038">
          <cell r="A6038" t="str">
            <v>100733</v>
          </cell>
          <cell r="B6038" t="str">
            <v>PINTURA COM TINTA ACRÍLICA DE FUNDO PULVERIZADA SOBRE SUPERFÍCIES METÁLICAS (EXCETO PERFIL) EXECUTADO EM OBRA (POR DEMÃO). AF_01/2020_PE</v>
          </cell>
          <cell r="C6038" t="str">
            <v>M2</v>
          </cell>
          <cell r="D6038">
            <v>11.28</v>
          </cell>
          <cell r="E6038">
            <v>6.13</v>
          </cell>
          <cell r="F6038">
            <v>5.15</v>
          </cell>
          <cell r="G6038">
            <v>0</v>
          </cell>
        </row>
        <row r="6039">
          <cell r="A6039" t="str">
            <v>100734</v>
          </cell>
          <cell r="B6039" t="str">
            <v>PINTURA COM TINTA ACRÍLICA DE FUNDO APLICADA A ROLO OU PINCEL SOBRE SUPERFÍCIES METÁLICAS (EXCETO PERFIL) EXECUTADO EM OBRA (POR DEMÃO). AF_01/2020</v>
          </cell>
          <cell r="C6039" t="str">
            <v>M2</v>
          </cell>
          <cell r="D6039">
            <v>14.58</v>
          </cell>
          <cell r="E6039">
            <v>9.18</v>
          </cell>
          <cell r="F6039">
            <v>5.4</v>
          </cell>
          <cell r="G6039">
            <v>0</v>
          </cell>
        </row>
        <row r="6040">
          <cell r="A6040" t="str">
            <v>100735</v>
          </cell>
          <cell r="B6040" t="str">
            <v>PINTURA COM TINTA ACRÍLICA DE ACABAMENTO PULVERIZADA SOBRE SUPERFÍCIES METÁLICAS (EXCETO PERFIL) EXECUTADO EM OBRA (POR DEMÃO). AF_01/2020_PE</v>
          </cell>
          <cell r="C6040" t="str">
            <v>M2</v>
          </cell>
          <cell r="D6040">
            <v>10.56</v>
          </cell>
          <cell r="E6040">
            <v>6.13</v>
          </cell>
          <cell r="F6040">
            <v>4.43</v>
          </cell>
          <cell r="G6040">
            <v>0</v>
          </cell>
        </row>
        <row r="6041">
          <cell r="A6041" t="str">
            <v>100736</v>
          </cell>
          <cell r="B6041" t="str">
            <v>PINTURA COM TINTA ACRÍLICA DE ACABAMENTO APLICADA A ROLO OU PINCEL SOBRE SUPERFÍCIES METÁLICAS (EXCETO PERFIL) EXECUTADO EM OBRA (POR DEMÃO). AF_01/2020</v>
          </cell>
          <cell r="C6041" t="str">
            <v>M2</v>
          </cell>
          <cell r="D6041">
            <v>13.91</v>
          </cell>
          <cell r="E6041">
            <v>9.18</v>
          </cell>
          <cell r="F6041">
            <v>4.7300000000000004</v>
          </cell>
          <cell r="G6041">
            <v>0</v>
          </cell>
        </row>
        <row r="6042">
          <cell r="A6042" t="str">
            <v>100739</v>
          </cell>
          <cell r="B6042" t="str">
            <v>PINTURA COM TINTA ALQUÍDICA DE ACABAMENTO (ESMALTE SINTÉTICO ACETINADO) PULVERIZADA SOBRE PERFIL METÁLICO EXECUTADO EM FÁBRICA (POR DEMÃO). AF_01/2020_PE</v>
          </cell>
          <cell r="C6042" t="str">
            <v>M2</v>
          </cell>
          <cell r="D6042">
            <v>10.87</v>
          </cell>
          <cell r="E6042">
            <v>1.27</v>
          </cell>
          <cell r="F6042">
            <v>9.6</v>
          </cell>
          <cell r="G6042">
            <v>0</v>
          </cell>
        </row>
        <row r="6043">
          <cell r="A6043" t="str">
            <v>100740</v>
          </cell>
          <cell r="B6043" t="str">
            <v>PINTURA COM TINTA ALQUÍDICA DE ACABAMENTO (ESMALTE SINTÉTICO ACETINADO) APLICADA A ROLO OU PINCEL SOBRE PERFIL METÁLICO EXECUTADO EM FÁBRICA (POR DEMÃO). AF_01/2020</v>
          </cell>
          <cell r="C6043" t="str">
            <v>M2</v>
          </cell>
          <cell r="D6043">
            <v>11.05</v>
          </cell>
          <cell r="E6043">
            <v>4.32</v>
          </cell>
          <cell r="F6043">
            <v>6.73</v>
          </cell>
          <cell r="G6043">
            <v>0</v>
          </cell>
        </row>
        <row r="6044">
          <cell r="A6044" t="str">
            <v>100741</v>
          </cell>
          <cell r="B6044" t="str">
            <v>PINTURA COM TINTA ALQUÍDICA DE ACABAMENTO (ESMALTE SINTÉTICO ACETINADO) PULVERIZADA SOBRE SUPERFÍCIES METÁLICAS (EXCETO PERFIL) EXECUTADO EM OBRA (POR DEMÃO). AF_01/2020_PE</v>
          </cell>
          <cell r="C6044" t="str">
            <v>M2</v>
          </cell>
          <cell r="D6044">
            <v>23.96</v>
          </cell>
          <cell r="E6044">
            <v>10.61</v>
          </cell>
          <cell r="F6044">
            <v>13.35</v>
          </cell>
          <cell r="G6044">
            <v>0</v>
          </cell>
        </row>
        <row r="6045">
          <cell r="A6045" t="str">
            <v>100742</v>
          </cell>
          <cell r="B6045" t="str">
            <v>PINTURA COM TINTA ALQUÍDICA DE ACABAMENTO (ESMALTE SINTÉTICO ACETINADO) APLICADA A ROLO OU PINCEL SOBRE SUPERFÍCIES METÁLICAS (EXCETO PERFIL) EXECUTADO EM OBRA (POR DEMÃO). AF_01/2020</v>
          </cell>
          <cell r="C6045" t="str">
            <v>M2</v>
          </cell>
          <cell r="D6045">
            <v>23.7</v>
          </cell>
          <cell r="E6045">
            <v>13.68</v>
          </cell>
          <cell r="F6045">
            <v>10.02</v>
          </cell>
          <cell r="G6045">
            <v>0</v>
          </cell>
        </row>
        <row r="6046">
          <cell r="A6046" t="str">
            <v>100743</v>
          </cell>
          <cell r="B6046" t="str">
            <v>PINTURA COM TINTA ALQUÍDICA DE ACABAMENTO (ESMALTE SINTÉTICO BRILHANTE) PULVERIZADA SOBRE PERFIL METÁLICO EXECUTADO EM FÁBRICA  (POR DEMÃO). AF_01/2020_PE</v>
          </cell>
          <cell r="C6046" t="str">
            <v>M2</v>
          </cell>
          <cell r="D6046">
            <v>10.62</v>
          </cell>
          <cell r="E6046">
            <v>1.27</v>
          </cell>
          <cell r="F6046">
            <v>9.35</v>
          </cell>
          <cell r="G6046">
            <v>0</v>
          </cell>
        </row>
        <row r="6047">
          <cell r="A6047" t="str">
            <v>100744</v>
          </cell>
          <cell r="B6047" t="str">
            <v>PINTURA COM TINTA ALQUÍDICA DE ACABAMENTO (ESMALTE SINTÉTICO BRILHANTE) APLICADA A ROLO OU PINCEL SOBRE PERFIL METÁLICO EXECUTADO EM FÁBRICA (POR DEMÃO). AF_01/2020</v>
          </cell>
          <cell r="C6047" t="str">
            <v>M2</v>
          </cell>
          <cell r="D6047">
            <v>10.9</v>
          </cell>
          <cell r="E6047">
            <v>4.32</v>
          </cell>
          <cell r="F6047">
            <v>6.58</v>
          </cell>
          <cell r="G6047">
            <v>0</v>
          </cell>
        </row>
        <row r="6048">
          <cell r="A6048" t="str">
            <v>100745</v>
          </cell>
          <cell r="B6048" t="str">
            <v>PINTURA COM TINTA ALQUÍDICA DE ACABAMENTO (ESMALTE SINTÉTICO BRILHANTE) PULVERIZADA SOBRE SUPERFÍCIES METÁLICAS (EXCETO PERFIL) EXECUTADO EM OBRA  (POR DEMÃO). AF_01/2020_PE</v>
          </cell>
          <cell r="C6048" t="str">
            <v>M2</v>
          </cell>
          <cell r="D6048">
            <v>23.69</v>
          </cell>
          <cell r="E6048">
            <v>10.61</v>
          </cell>
          <cell r="F6048">
            <v>13.08</v>
          </cell>
          <cell r="G6048">
            <v>0</v>
          </cell>
        </row>
        <row r="6049">
          <cell r="A6049" t="str">
            <v>100746</v>
          </cell>
          <cell r="B6049" t="str">
            <v>PINTURA COM TINTA ALQUÍDICA DE ACABAMENTO (ESMALTE SINTÉTICO BRILHANTE) APLICADA A ROLO OU PINCEL SOBRE SUPERFÍCIES METÁLICAS (EXCETO PERFIL) EXECUTADO EM OBRA (POR DEMÃO). AF_01/2020</v>
          </cell>
          <cell r="C6049" t="str">
            <v>M2</v>
          </cell>
          <cell r="D6049">
            <v>23.54</v>
          </cell>
          <cell r="E6049">
            <v>13.68</v>
          </cell>
          <cell r="F6049">
            <v>9.86</v>
          </cell>
          <cell r="G6049">
            <v>0</v>
          </cell>
        </row>
        <row r="6050">
          <cell r="A6050" t="str">
            <v>100747</v>
          </cell>
          <cell r="B6050" t="str">
            <v>PINTURA COM TINTA ALQUÍDICA DE ACABAMENTO (ESMALTE SINTÉTICO FOSCO) PULVERIZADA SOBRE PERFIL METÁLICO EXECUTADO EM FÁBRICA (POR DEMÃO). AF_01/2020_PE</v>
          </cell>
          <cell r="C6050" t="str">
            <v>M2</v>
          </cell>
          <cell r="D6050">
            <v>10.72</v>
          </cell>
          <cell r="E6050">
            <v>1.27</v>
          </cell>
          <cell r="F6050">
            <v>9.4499999999999993</v>
          </cell>
          <cell r="G6050">
            <v>0</v>
          </cell>
        </row>
        <row r="6051">
          <cell r="A6051" t="str">
            <v>100748</v>
          </cell>
          <cell r="B6051" t="str">
            <v>PINTURA COM TINTA ALQUÍDICA DE ACABAMENTO (ESMALTE SINTÉTICO FOSCO) APLICADA A ROLO OU PINCEL SOBRE PERFIL METÁLICO EXECUTADO EM FÁBRICA (POR DEMÃO). AF_01/2020</v>
          </cell>
          <cell r="C6051" t="str">
            <v>M2</v>
          </cell>
          <cell r="D6051">
            <v>10.96</v>
          </cell>
          <cell r="E6051">
            <v>4.32</v>
          </cell>
          <cell r="F6051">
            <v>6.64</v>
          </cell>
          <cell r="G6051">
            <v>0</v>
          </cell>
        </row>
        <row r="6052">
          <cell r="A6052" t="str">
            <v>100749</v>
          </cell>
          <cell r="B6052" t="str">
            <v>PINTURA COM TINTA ALQUÍDICA DE ACABAMENTO (ESMALTE SINTÉTICO FOSCO) PULVERIZADA SOBRE SUPERFÍCIES METÁLICAS (EXCETO PERFIL) EXECUTADO EM OBRA (POR DEMÃO). AF_01/2020_PE</v>
          </cell>
          <cell r="C6052" t="str">
            <v>M2</v>
          </cell>
          <cell r="D6052">
            <v>23.8</v>
          </cell>
          <cell r="E6052">
            <v>10.61</v>
          </cell>
          <cell r="F6052">
            <v>13.19</v>
          </cell>
          <cell r="G6052">
            <v>0</v>
          </cell>
        </row>
        <row r="6053">
          <cell r="A6053" t="str">
            <v>100750</v>
          </cell>
          <cell r="B6053" t="str">
            <v>PINTURA COM TINTA ALQUÍDICA DE ACABAMENTO (ESMALTE SINTÉTICO FOSCO) APLICADA A ROLO OU PINCEL SOBRE SUPERFÍCIES METÁLICAS (EXCETO PERFIL) EXECUTADO EM OBRA (POR DEMÃO). AF_01/2020</v>
          </cell>
          <cell r="C6053" t="str">
            <v>M2</v>
          </cell>
          <cell r="D6053">
            <v>23.61</v>
          </cell>
          <cell r="E6053">
            <v>13.68</v>
          </cell>
          <cell r="F6053">
            <v>9.93</v>
          </cell>
          <cell r="G6053">
            <v>0</v>
          </cell>
        </row>
        <row r="6054">
          <cell r="A6054" t="str">
            <v>100751</v>
          </cell>
          <cell r="B6054" t="str">
            <v>PINTURA COM TINTA EPOXÍDICA DE ACABAMENTO PULVERIZADA SOBRE PERFIL METÁLICO EXECUTADO EM FÁBRICA (02 DEMÃOS). AF_01/2020_PE</v>
          </cell>
          <cell r="C6054" t="str">
            <v>M2</v>
          </cell>
          <cell r="D6054">
            <v>41.07</v>
          </cell>
          <cell r="E6054">
            <v>2.5499999999999998</v>
          </cell>
          <cell r="F6054">
            <v>38.520000000000003</v>
          </cell>
          <cell r="G6054">
            <v>0</v>
          </cell>
        </row>
        <row r="6055">
          <cell r="A6055" t="str">
            <v>100752</v>
          </cell>
          <cell r="B6055" t="str">
            <v>PINTURA COM TINTA EPOXÍDICA DE ACABAMENTO APLICADA A ROLO OU PINCEL SOBRE PERFIL METÁLICO EXECUTADO EM FÁBRICA (02 DEMÃOS). AF_01/2020</v>
          </cell>
          <cell r="C6055" t="str">
            <v>M2</v>
          </cell>
          <cell r="D6055">
            <v>47.16</v>
          </cell>
          <cell r="E6055">
            <v>8.65</v>
          </cell>
          <cell r="F6055">
            <v>38.51</v>
          </cell>
          <cell r="G6055">
            <v>0</v>
          </cell>
        </row>
        <row r="6056">
          <cell r="A6056" t="str">
            <v>100753</v>
          </cell>
          <cell r="B6056" t="str">
            <v>PINTURA COM TINTA ACRÍLICA DE ACABAMENTO PULVERIZADA SOBRE SUPERFÍCIES METÁLICAS (EXCETO PERFIL) EXECUTADO EM OBRA (02 DEMÃOS). AF_01/2020_PE</v>
          </cell>
          <cell r="C6056" t="str">
            <v>M2</v>
          </cell>
          <cell r="D6056">
            <v>21.14</v>
          </cell>
          <cell r="E6056">
            <v>12.24</v>
          </cell>
          <cell r="F6056">
            <v>8.9</v>
          </cell>
          <cell r="G6056">
            <v>0</v>
          </cell>
        </row>
        <row r="6057">
          <cell r="A6057" t="str">
            <v>100754</v>
          </cell>
          <cell r="B6057" t="str">
            <v>PINTURA COM TINTA ACRÍLICA DE ACABAMENTO APLICADA A ROLO OU PINCEL SOBRE SUPERFÍCIES METÁLICAS (EXCETO PERFIL) EXECUTADO EM OBRA (02 DEMÃOS). AF_01/2020</v>
          </cell>
          <cell r="C6057" t="str">
            <v>M2</v>
          </cell>
          <cell r="D6057">
            <v>27.85</v>
          </cell>
          <cell r="E6057">
            <v>18.36</v>
          </cell>
          <cell r="F6057">
            <v>9.49</v>
          </cell>
          <cell r="G6057">
            <v>0</v>
          </cell>
        </row>
        <row r="6058">
          <cell r="A6058" t="str">
            <v>100757</v>
          </cell>
          <cell r="B6058" t="str">
            <v>PINTURA COM TINTA ALQUÍDICA DE ACABAMENTO (ESMALTE SINTÉTICO ACETINADO) PULVERIZADA SOBRE SUPERFÍCIES METÁLICAS (EXCETO PERFIL) EXECUTADO EM OBRA (02 DEMÃOS). AF_01/2020_PE</v>
          </cell>
          <cell r="C6058" t="str">
            <v>M2</v>
          </cell>
          <cell r="D6058">
            <v>47.93</v>
          </cell>
          <cell r="E6058">
            <v>21.22</v>
          </cell>
          <cell r="F6058">
            <v>26.71</v>
          </cell>
          <cell r="G6058">
            <v>0</v>
          </cell>
        </row>
        <row r="6059">
          <cell r="A6059" t="str">
            <v>100758</v>
          </cell>
          <cell r="B6059" t="str">
            <v>PINTURA COM TINTA ALQUÍDICA DE ACABAMENTO (ESMALTE SINTÉTICO ACETINADO) APLICADA A ROLO OU PINCEL SOBRE SUPERFÍCIES METÁLICAS (EXCETO PERFIL) EXECUTADO EM OBRA (02 DEMÃOS). AF_01/2020</v>
          </cell>
          <cell r="C6059" t="str">
            <v>M2</v>
          </cell>
          <cell r="D6059">
            <v>47.42</v>
          </cell>
          <cell r="E6059">
            <v>27.34</v>
          </cell>
          <cell r="F6059">
            <v>20.079999999999998</v>
          </cell>
          <cell r="G6059">
            <v>0</v>
          </cell>
        </row>
        <row r="6060">
          <cell r="A6060" t="str">
            <v>100759</v>
          </cell>
          <cell r="B6060" t="str">
            <v>PINTURA COM TINTA ALQUÍDICA DE ACABAMENTO (ESMALTE SINTÉTICO BRILHANTE) PULVERIZADA SOBRE SUPERFÍCIES METÁLICAS (EXCETO PERFIL) EXECUTADO EM OBRA (02 DEMÃOS). AF_01/2020_PE</v>
          </cell>
          <cell r="C6060" t="str">
            <v>M2</v>
          </cell>
          <cell r="D6060">
            <v>47.4</v>
          </cell>
          <cell r="E6060">
            <v>21.22</v>
          </cell>
          <cell r="F6060">
            <v>26.18</v>
          </cell>
          <cell r="G6060">
            <v>0</v>
          </cell>
        </row>
        <row r="6061">
          <cell r="A6061" t="str">
            <v>100760</v>
          </cell>
          <cell r="B6061" t="str">
            <v>PINTURA COM TINTA ALQUÍDICA DE ACABAMENTO (ESMALTE SINTÉTICO BRILHANTE) APLICADA A ROLO OU PINCEL SOBRE SUPERFÍCIES METÁLICAS (EXCETO PERFIL) EXECUTADO EM OBRA (02 DEMÃOS). AF_01/2020</v>
          </cell>
          <cell r="C6061" t="str">
            <v>M2</v>
          </cell>
          <cell r="D6061">
            <v>47.1</v>
          </cell>
          <cell r="E6061">
            <v>27.34</v>
          </cell>
          <cell r="F6061">
            <v>19.760000000000002</v>
          </cell>
          <cell r="G6061">
            <v>0</v>
          </cell>
        </row>
        <row r="6062">
          <cell r="A6062" t="str">
            <v>100761</v>
          </cell>
          <cell r="B6062" t="str">
            <v>PINTURA COM TINTA ALQUÍDICA DE ACABAMENTO (ESMALTE SINTÉTICO FOSCO) PULVERIZADA SOBRE SUPERFÍCIES METÁLICAS (EXCETO PERFIL) EXECUTADO EM OBRA (02 DEMÃOS). AF_01/2020_PE</v>
          </cell>
          <cell r="C6062" t="str">
            <v>M2</v>
          </cell>
          <cell r="D6062">
            <v>47.62</v>
          </cell>
          <cell r="E6062">
            <v>21.22</v>
          </cell>
          <cell r="F6062">
            <v>26.4</v>
          </cell>
          <cell r="G6062">
            <v>0</v>
          </cell>
        </row>
        <row r="6063">
          <cell r="A6063" t="str">
            <v>100762</v>
          </cell>
          <cell r="B6063" t="str">
            <v>PINTURA COM TINTA ALQUÍDICA DE ACABAMENTO (ESMALTE SINTÉTICO FOSCO) APLICADA A ROLO OU PINCEL SOBRE SUPERFÍCIES METÁLICAS (EXCETO PERFIL) EXECUTADO EM OBRA (02 DEMÃOS). AF_01/2020</v>
          </cell>
          <cell r="C6063" t="str">
            <v>M2</v>
          </cell>
          <cell r="D6063">
            <v>47.23</v>
          </cell>
          <cell r="E6063">
            <v>27.34</v>
          </cell>
          <cell r="F6063">
            <v>19.89</v>
          </cell>
          <cell r="G6063">
            <v>0</v>
          </cell>
        </row>
        <row r="6064">
          <cell r="A6064" t="str">
            <v>102488</v>
          </cell>
          <cell r="B6064" t="str">
            <v>PREPARO DO PISO CIMENTADO PARA PINTURA - LIXAMENTO E LIMPEZA. AF_05/2021</v>
          </cell>
          <cell r="C6064" t="str">
            <v>M2</v>
          </cell>
          <cell r="D6064">
            <v>3.39</v>
          </cell>
          <cell r="E6064">
            <v>2.62</v>
          </cell>
          <cell r="F6064">
            <v>0.71</v>
          </cell>
          <cell r="G6064">
            <v>0.04</v>
          </cell>
        </row>
        <row r="6065">
          <cell r="A6065" t="str">
            <v>102489</v>
          </cell>
          <cell r="B6065" t="str">
            <v>PINTURA HIDROFUGANTE COM SILICONE, APLICAÇÃO MANUAL, 2 DEMÃOS. AF_05/2021</v>
          </cell>
          <cell r="C6065" t="str">
            <v>M2</v>
          </cell>
          <cell r="D6065">
            <v>27.54</v>
          </cell>
          <cell r="E6065">
            <v>9.64</v>
          </cell>
          <cell r="F6065">
            <v>17.899999999999999</v>
          </cell>
          <cell r="G6065">
            <v>0</v>
          </cell>
        </row>
        <row r="6066">
          <cell r="A6066" t="str">
            <v>102491</v>
          </cell>
          <cell r="B6066" t="str">
            <v>PINTURA DE PISO COM TINTA ACRÍLICA, APLICAÇÃO MANUAL, 2 DEMÃOS, INCLUSO FUNDO PREPARADOR. AF_05/2021</v>
          </cell>
          <cell r="C6066" t="str">
            <v>M2</v>
          </cell>
          <cell r="D6066">
            <v>19.86</v>
          </cell>
          <cell r="E6066">
            <v>7.37</v>
          </cell>
          <cell r="F6066">
            <v>12.49</v>
          </cell>
          <cell r="G6066">
            <v>0</v>
          </cell>
        </row>
        <row r="6067">
          <cell r="A6067" t="str">
            <v>102492</v>
          </cell>
          <cell r="B6067" t="str">
            <v>PINTURA DE PISO COM TINTA ACRÍLICA, APLICAÇÃO MANUAL, 3 DEMÃOS, INCLUSO FUNDO PREPARADOR. AF_05/2021</v>
          </cell>
          <cell r="C6067" t="str">
            <v>M2</v>
          </cell>
          <cell r="D6067">
            <v>25.22</v>
          </cell>
          <cell r="E6067">
            <v>9.7799999999999994</v>
          </cell>
          <cell r="F6067">
            <v>15.44</v>
          </cell>
          <cell r="G6067">
            <v>0</v>
          </cell>
        </row>
        <row r="6068">
          <cell r="A6068" t="str">
            <v>102494</v>
          </cell>
          <cell r="B6068" t="str">
            <v>PINTURA DE PISO COM TINTA EPÓXI, APLICAÇÃO MANUAL, 2 DEMÃOS, INCLUSO PRIMER EPÓXI. AF_05/2021</v>
          </cell>
          <cell r="C6068" t="str">
            <v>M2</v>
          </cell>
          <cell r="D6068">
            <v>63.43</v>
          </cell>
          <cell r="E6068">
            <v>7.35</v>
          </cell>
          <cell r="F6068">
            <v>56.08</v>
          </cell>
          <cell r="G6068">
            <v>0</v>
          </cell>
        </row>
        <row r="6069">
          <cell r="A6069" t="str">
            <v>102496</v>
          </cell>
          <cell r="B6069" t="str">
            <v>PINTURA DE RODAPÉ COM TINTA EPÓXI, APLICAÇÃO MANUAL, 2 DEMÃOS, INCLUSÃO PRIMER EPÓXI. AF_05/2021</v>
          </cell>
          <cell r="C6069" t="str">
            <v>M</v>
          </cell>
          <cell r="D6069">
            <v>13.17</v>
          </cell>
          <cell r="E6069">
            <v>3.48</v>
          </cell>
          <cell r="F6069">
            <v>9.69</v>
          </cell>
          <cell r="G6069">
            <v>0</v>
          </cell>
        </row>
        <row r="6070">
          <cell r="A6070" t="str">
            <v>102497</v>
          </cell>
          <cell r="B6070" t="str">
            <v>PINTURA DE RODAPÉ EM PEDRA DECORATIVA COM VERNIZ DE POLIURETANO, APLICAÇÃO MANUAL, 3 DEMÃOS. AF_05/2021</v>
          </cell>
          <cell r="C6070" t="str">
            <v>M</v>
          </cell>
          <cell r="D6070">
            <v>4.8499999999999996</v>
          </cell>
          <cell r="E6070">
            <v>2.3199999999999998</v>
          </cell>
          <cell r="F6070">
            <v>2.5299999999999998</v>
          </cell>
          <cell r="G6070">
            <v>0</v>
          </cell>
        </row>
        <row r="6071">
          <cell r="A6071" t="str">
            <v>102498</v>
          </cell>
          <cell r="B6071" t="str">
            <v>PINTURA DE MEIO-FIO COM TINTA BRANCA A BASE DE CAL (CAIAÇÃO). AF_05/2021</v>
          </cell>
          <cell r="C6071" t="str">
            <v>M</v>
          </cell>
          <cell r="D6071">
            <v>1.46</v>
          </cell>
          <cell r="E6071">
            <v>1.03</v>
          </cell>
          <cell r="F6071">
            <v>0.43</v>
          </cell>
          <cell r="G6071">
            <v>0</v>
          </cell>
        </row>
        <row r="6072">
          <cell r="A6072" t="str">
            <v>102499</v>
          </cell>
          <cell r="B6072" t="str">
            <v>ENCERAMENTO DE PISO EM MADEIRA. AF_05/2021</v>
          </cell>
          <cell r="C6072" t="str">
            <v>M2</v>
          </cell>
          <cell r="D6072">
            <v>3.47</v>
          </cell>
          <cell r="E6072">
            <v>1.1200000000000001</v>
          </cell>
          <cell r="F6072">
            <v>2.35</v>
          </cell>
          <cell r="G6072">
            <v>0</v>
          </cell>
        </row>
        <row r="6073">
          <cell r="A6073" t="str">
            <v>102500</v>
          </cell>
          <cell r="B6073" t="str">
            <v>PINTURA DE DEMARCAÇÃO DE VAGA COM TINTA ACRÍLICA, E = 10 CM, APLICAÇÃO MANUAL. AF_05/2021</v>
          </cell>
          <cell r="C6073" t="str">
            <v>M</v>
          </cell>
          <cell r="D6073">
            <v>4.3099999999999996</v>
          </cell>
          <cell r="E6073">
            <v>2.2599999999999998</v>
          </cell>
          <cell r="F6073">
            <v>2.0499999999999998</v>
          </cell>
          <cell r="G6073">
            <v>0</v>
          </cell>
        </row>
        <row r="6074">
          <cell r="A6074" t="str">
            <v>102501</v>
          </cell>
          <cell r="B6074" t="str">
            <v>PINTURA DE FAIXA DE PEDESTRE OU ZEBRADA COM TINTA ACRÍLICA, E  = 30 CM, APLICAÇÃO MANUAL. AF_05/2021</v>
          </cell>
          <cell r="C6074" t="str">
            <v>M2</v>
          </cell>
          <cell r="D6074">
            <v>24.19</v>
          </cell>
          <cell r="E6074">
            <v>11.58</v>
          </cell>
          <cell r="F6074">
            <v>12.61</v>
          </cell>
          <cell r="G6074">
            <v>0</v>
          </cell>
        </row>
        <row r="6075">
          <cell r="A6075" t="str">
            <v>102504</v>
          </cell>
          <cell r="B6075" t="str">
            <v>PINTURA DE DEMARCAÇÃO DE QUADRA POLIESPORTIVA COM TINTA ACRÍLICA, E = 5 CM, APLICAÇÃO MANUAL. AF_05/2021</v>
          </cell>
          <cell r="C6075" t="str">
            <v>M</v>
          </cell>
          <cell r="D6075">
            <v>9.4700000000000006</v>
          </cell>
          <cell r="E6075">
            <v>6.45</v>
          </cell>
          <cell r="F6075">
            <v>3.02</v>
          </cell>
          <cell r="G6075">
            <v>0</v>
          </cell>
        </row>
        <row r="6076">
          <cell r="A6076" t="str">
            <v>102505</v>
          </cell>
          <cell r="B6076" t="str">
            <v>PINTURA DE DEMARCAÇÃO DE QUADRA POLIESPORTIVA COM BORRACHA CLORADA, E = 5 CM, APLICAÇÃO MANUAL. AF_05/2021</v>
          </cell>
          <cell r="C6076" t="str">
            <v>M</v>
          </cell>
          <cell r="D6076">
            <v>9.7799999999999994</v>
          </cell>
          <cell r="E6076">
            <v>6.44</v>
          </cell>
          <cell r="F6076">
            <v>3.34</v>
          </cell>
          <cell r="G6076">
            <v>0</v>
          </cell>
        </row>
        <row r="6077">
          <cell r="A6077" t="str">
            <v>102506</v>
          </cell>
          <cell r="B6077" t="str">
            <v>PINTURA DE DEMARCAÇÃO DE QUADRA POLIESPORTIVA COM TINTA EPÓXI, E = 5 CM, APLICAÇÃO MANUAL. AF_05/2021</v>
          </cell>
          <cell r="C6077" t="str">
            <v>M</v>
          </cell>
          <cell r="D6077">
            <v>10.48</v>
          </cell>
          <cell r="E6077">
            <v>6.44</v>
          </cell>
          <cell r="F6077">
            <v>4.04</v>
          </cell>
          <cell r="G6077">
            <v>0</v>
          </cell>
        </row>
        <row r="6078">
          <cell r="A6078" t="str">
            <v>102507</v>
          </cell>
          <cell r="B6078" t="str">
            <v>PINTURA DE DEMARCAÇÃO DE VAGA COM TINTA EPÓXI, E = 10 CM, APLICAÇÃO MANUAL. AF_05/2021</v>
          </cell>
          <cell r="C6078" t="str">
            <v>M</v>
          </cell>
          <cell r="D6078">
            <v>6.32</v>
          </cell>
          <cell r="E6078">
            <v>2.23</v>
          </cell>
          <cell r="F6078">
            <v>4.09</v>
          </cell>
          <cell r="G6078">
            <v>0</v>
          </cell>
        </row>
        <row r="6079">
          <cell r="A6079" t="str">
            <v>102508</v>
          </cell>
          <cell r="B6079" t="str">
            <v>PINTURA DE FAIXA DE PEDESTRE OU ZEBRADA COM TINTA EPÓXI, E  = 30 CM, APLICAÇÃO MANUAL. AF_05/2021</v>
          </cell>
          <cell r="C6079" t="str">
            <v>M2</v>
          </cell>
          <cell r="D6079">
            <v>44.83</v>
          </cell>
          <cell r="E6079">
            <v>11.57</v>
          </cell>
          <cell r="F6079">
            <v>33.26</v>
          </cell>
          <cell r="G6079">
            <v>0</v>
          </cell>
        </row>
        <row r="6080">
          <cell r="A6080" t="str">
            <v>102509</v>
          </cell>
          <cell r="B6080" t="str">
            <v>PINTURA DE FAIXA DE PEDESTRE OU ZEBRADA TINTA RETRORREFLETIVA A BASE DE RESINA ACRÍLICA COM MICROESFERAS DE VIDRO, E = 30 CM, APLICAÇÃO MANUAL. AF_05/2021</v>
          </cell>
          <cell r="C6080" t="str">
            <v>M2</v>
          </cell>
          <cell r="D6080">
            <v>22.76</v>
          </cell>
          <cell r="E6080">
            <v>9.74</v>
          </cell>
          <cell r="F6080">
            <v>13.02</v>
          </cell>
          <cell r="G6080">
            <v>0</v>
          </cell>
        </row>
        <row r="6081">
          <cell r="A6081" t="str">
            <v>102512</v>
          </cell>
          <cell r="B6081" t="str">
            <v>PINTURA DE EIXO VIÁRIO SOBRE ASFALTO COM TINTA RETRORREFLETIVA A BASE DE RESINA ACRÍLICA COM MICROESFERAS DE VIDRO, APLICAÇÃO MECÂNICA COM DEMARCADORA AUTOPROPELIDA. AF_05/2021</v>
          </cell>
          <cell r="C6081" t="str">
            <v>M</v>
          </cell>
          <cell r="D6081">
            <v>4.9800000000000004</v>
          </cell>
          <cell r="E6081">
            <v>1.86</v>
          </cell>
          <cell r="F6081">
            <v>1.33</v>
          </cell>
          <cell r="G6081">
            <v>1.79</v>
          </cell>
        </row>
        <row r="6082">
          <cell r="A6082" t="str">
            <v>102513</v>
          </cell>
          <cell r="B6082" t="str">
            <v>PINTURA DE SÍMBOLOS E TEXTOS COM TINTA ACRÍLICA, DEMARCAÇÃO COM FITA ADESIVA E APLICAÇÃO COM ROLO. AF_05/2021</v>
          </cell>
          <cell r="C6082" t="str">
            <v>M2</v>
          </cell>
          <cell r="D6082">
            <v>45.72</v>
          </cell>
          <cell r="E6082">
            <v>25.75</v>
          </cell>
          <cell r="F6082">
            <v>19.97</v>
          </cell>
          <cell r="G6082">
            <v>0</v>
          </cell>
        </row>
        <row r="6083">
          <cell r="A6083" t="str">
            <v>102520</v>
          </cell>
          <cell r="B6083" t="str">
            <v>PINTURA DE SINALIZAÇÃO VERTICAL DE SEGURANÇA, FAIXAS AMARELA E PRETA, APLICAÇÃO MANUAL, 2 DEMÃOS. AF_05/2021</v>
          </cell>
          <cell r="C6083" t="str">
            <v>M2</v>
          </cell>
          <cell r="D6083">
            <v>78.28</v>
          </cell>
          <cell r="E6083">
            <v>46.22</v>
          </cell>
          <cell r="F6083">
            <v>32.06</v>
          </cell>
          <cell r="G6083">
            <v>0</v>
          </cell>
        </row>
        <row r="6084">
          <cell r="A6084" t="str">
            <v>101749</v>
          </cell>
          <cell r="B6084" t="str">
            <v>PISO CIMENTADO, TRAÇO 1:3 (CIMENTO E AREIA), ACABAMENTO LISO, ESPESSURA 4,0 CM, PREPARO MECÂNICO DA ARGAMASSA. AF_09/2020</v>
          </cell>
          <cell r="C6084" t="str">
            <v>M2</v>
          </cell>
          <cell r="D6084">
            <v>54.66</v>
          </cell>
          <cell r="E6084">
            <v>16.89</v>
          </cell>
          <cell r="F6084">
            <v>37.65</v>
          </cell>
          <cell r="G6084">
            <v>7.0000000000000007E-2</v>
          </cell>
        </row>
        <row r="6085">
          <cell r="A6085" t="str">
            <v>101750</v>
          </cell>
          <cell r="B6085" t="str">
            <v>PISO CIMENTADO, TRAÇO 1:3 (CIMENTO E AREIA), ACABAMENTO RÚSTICO, ESPESSURA 4,0 CM, PREPARO MECÂNICO DA ARGAMASSA. AF_09/2020</v>
          </cell>
          <cell r="C6085" t="str">
            <v>M2</v>
          </cell>
          <cell r="D6085">
            <v>52.21</v>
          </cell>
          <cell r="E6085">
            <v>15.3</v>
          </cell>
          <cell r="F6085">
            <v>36.79</v>
          </cell>
          <cell r="G6085">
            <v>7.0000000000000007E-2</v>
          </cell>
        </row>
        <row r="6086">
          <cell r="A6086" t="str">
            <v>101729</v>
          </cell>
          <cell r="B6086" t="str">
            <v>PISO EM TACO DE MADEIRA 7X42CM, FIXADO COM COLA BASE DE PVA. AF_09/2020</v>
          </cell>
          <cell r="C6086" t="str">
            <v>M2</v>
          </cell>
          <cell r="D6086">
            <v>210.58</v>
          </cell>
          <cell r="E6086">
            <v>10.59</v>
          </cell>
          <cell r="F6086">
            <v>199.99</v>
          </cell>
          <cell r="G6086">
            <v>0</v>
          </cell>
        </row>
        <row r="6087">
          <cell r="A6087" t="str">
            <v>101746</v>
          </cell>
          <cell r="B6087" t="str">
            <v>ASSOALHO DE MADEIRA. AF_09/2020</v>
          </cell>
          <cell r="C6087" t="str">
            <v>M2</v>
          </cell>
          <cell r="D6087">
            <v>326.2</v>
          </cell>
          <cell r="E6087">
            <v>12.34</v>
          </cell>
          <cell r="F6087">
            <v>313.86</v>
          </cell>
          <cell r="G6087">
            <v>0</v>
          </cell>
        </row>
        <row r="6088">
          <cell r="A6088" t="str">
            <v>101751</v>
          </cell>
          <cell r="B6088" t="str">
            <v>PISO EM TACO DE MADEIRA 7X21CM, FIXADO COM COLA BASE DE PVA. AF_09/2020</v>
          </cell>
          <cell r="C6088" t="str">
            <v>M2</v>
          </cell>
          <cell r="D6088">
            <v>216.71</v>
          </cell>
          <cell r="E6088">
            <v>15.38</v>
          </cell>
          <cell r="F6088">
            <v>201.33</v>
          </cell>
          <cell r="G6088">
            <v>0</v>
          </cell>
        </row>
        <row r="6089">
          <cell r="A6089" t="str">
            <v>87246</v>
          </cell>
          <cell r="B6089" t="str">
            <v>REVESTIMENTO CERÂMICO PARA PISO COM PLACAS TIPO ESMALTADA EXTRA DE DIMENSÕES 35X35 CM APLICADA EM AMBIENTES DE ÁREA MENOR QUE 5 M2. AF_02/2023_PE</v>
          </cell>
          <cell r="C6089" t="str">
            <v>M2</v>
          </cell>
          <cell r="D6089">
            <v>58.46</v>
          </cell>
          <cell r="E6089">
            <v>16.71</v>
          </cell>
          <cell r="F6089">
            <v>41.75</v>
          </cell>
          <cell r="G6089">
            <v>0</v>
          </cell>
        </row>
        <row r="6090">
          <cell r="A6090" t="str">
            <v>87247</v>
          </cell>
          <cell r="B6090" t="str">
            <v>REVESTIMENTO CERÂMICO PARA PISO COM PLACAS TIPO ESMALTADA EXTRA DE DIMENSÕES 35X35 CM APLICADA EM AMBIENTES DE ÁREA ENTRE 5 M2 E 10 M2. AF_02/2023_PE</v>
          </cell>
          <cell r="C6090" t="str">
            <v>M2</v>
          </cell>
          <cell r="D6090">
            <v>52.04</v>
          </cell>
          <cell r="E6090">
            <v>12.11</v>
          </cell>
          <cell r="F6090">
            <v>39.93</v>
          </cell>
          <cell r="G6090">
            <v>0</v>
          </cell>
        </row>
        <row r="6091">
          <cell r="A6091" t="str">
            <v>87248</v>
          </cell>
          <cell r="B6091" t="str">
            <v>REVESTIMENTO CERÂMICO PARA PISO COM PLACAS TIPO ESMALTADA EXTRA DE DIMENSÕES 35X35 CM APLICADA EM AMBIENTES DE ÁREA MAIOR QUE 10 M2. AF_02/2023_PE</v>
          </cell>
          <cell r="C6091" t="str">
            <v>M2</v>
          </cell>
          <cell r="D6091">
            <v>45.26</v>
          </cell>
          <cell r="E6091">
            <v>6.9</v>
          </cell>
          <cell r="F6091">
            <v>38.36</v>
          </cell>
          <cell r="G6091">
            <v>0</v>
          </cell>
        </row>
        <row r="6092">
          <cell r="A6092" t="str">
            <v>87249</v>
          </cell>
          <cell r="B6092" t="str">
            <v>REVESTIMENTO CERÂMICO PARA PISO COM PLACAS TIPO ESMALTADA EXTRA DE DIMENSÕES 45X45 CM APLICADA EM AMBIENTES DE ÁREA MENOR QUE 5 M2. AF_02/2023_PE</v>
          </cell>
          <cell r="C6092" t="str">
            <v>M2</v>
          </cell>
          <cell r="D6092">
            <v>62.77</v>
          </cell>
          <cell r="E6092">
            <v>19.55</v>
          </cell>
          <cell r="F6092">
            <v>43.22</v>
          </cell>
          <cell r="G6092">
            <v>0</v>
          </cell>
        </row>
        <row r="6093">
          <cell r="A6093" t="str">
            <v>87250</v>
          </cell>
          <cell r="B6093" t="str">
            <v>REVESTIMENTO CERÂMICO PARA PISO COM PLACAS TIPO ESMALTADA EXTRA DE DIMENSÕES 45X45 CM APLICADA EM AMBIENTES DE ÁREA ENTRE 5 M2 E 10 M2. AF_02/2023_PE</v>
          </cell>
          <cell r="C6093" t="str">
            <v>M2</v>
          </cell>
          <cell r="D6093">
            <v>53.24</v>
          </cell>
          <cell r="E6093">
            <v>13.01</v>
          </cell>
          <cell r="F6093">
            <v>40.229999999999997</v>
          </cell>
          <cell r="G6093">
            <v>0</v>
          </cell>
        </row>
        <row r="6094">
          <cell r="A6094" t="str">
            <v>87251</v>
          </cell>
          <cell r="B6094" t="str">
            <v>REVESTIMENTO CERÂMICO PARA PISO COM PLACAS TIPO ESMALTADA EXTRA DE DIMENSÕES 45X45 CM APLICADA EM AMBIENTES DE ÁREA MAIOR QUE 10 M2. AF_02/2023_PE</v>
          </cell>
          <cell r="C6094" t="str">
            <v>M2</v>
          </cell>
          <cell r="D6094">
            <v>45.49</v>
          </cell>
          <cell r="E6094">
            <v>7.19</v>
          </cell>
          <cell r="F6094">
            <v>38.299999999999997</v>
          </cell>
          <cell r="G6094">
            <v>0</v>
          </cell>
        </row>
        <row r="6095">
          <cell r="A6095" t="str">
            <v>87255</v>
          </cell>
          <cell r="B6095" t="str">
            <v>REVESTIMENTO CERÂMICO PARA PISO COM PLACAS TIPO ESMALTADA EXTRA DE DIMENSÕES 60X60 CM APLICADA EM AMBIENTES DE ÁREA MENOR QUE 5 M2. AF_02/2023_PE</v>
          </cell>
          <cell r="C6095" t="str">
            <v>M2</v>
          </cell>
          <cell r="D6095">
            <v>97.48</v>
          </cell>
          <cell r="E6095">
            <v>21.24</v>
          </cell>
          <cell r="F6095">
            <v>76.239999999999995</v>
          </cell>
          <cell r="G6095">
            <v>0</v>
          </cell>
        </row>
        <row r="6096">
          <cell r="A6096" t="str">
            <v>87256</v>
          </cell>
          <cell r="B6096" t="str">
            <v>REVESTIMENTO CERÂMICO PARA PISO COM PLACAS TIPO ESMALTADA EXTRA DE DIMENSÕES 60X60 CM APLICADA EM AMBIENTES DE ÁREA ENTRE 5 M2 E 10 M2. AF_02/2023_PE</v>
          </cell>
          <cell r="C6096" t="str">
            <v>M2</v>
          </cell>
          <cell r="D6096">
            <v>86.03</v>
          </cell>
          <cell r="E6096">
            <v>14.31</v>
          </cell>
          <cell r="F6096">
            <v>71.72</v>
          </cell>
          <cell r="G6096">
            <v>0</v>
          </cell>
        </row>
        <row r="6097">
          <cell r="A6097" t="str">
            <v>87257</v>
          </cell>
          <cell r="B6097" t="str">
            <v>REVESTIMENTO CERÂMICO PARA PISO COM PLACAS TIPO ESMALTADA EXTRA DE DIMENSÕES 60X60 CM APLICADA EM AMBIENTES DE ÁREA MAIOR QUE 10 M2. AF_02/2023_PE</v>
          </cell>
          <cell r="C6097" t="str">
            <v>M2</v>
          </cell>
          <cell r="D6097">
            <v>76.959999999999994</v>
          </cell>
          <cell r="E6097">
            <v>7.97</v>
          </cell>
          <cell r="F6097">
            <v>68.989999999999995</v>
          </cell>
          <cell r="G6097">
            <v>0</v>
          </cell>
        </row>
        <row r="6098">
          <cell r="A6098" t="str">
            <v>87258</v>
          </cell>
          <cell r="B6098" t="str">
            <v>REVESTIMENTO CERÂMICO PARA PISO COM PLACAS TIPO PORCELANATO DE DIMENSÕES 45X45 CM APLICADA EM AMBIENTES DE ÁREA MENOR QUE 5 M². AF_02/2023_PE</v>
          </cell>
          <cell r="C6098" t="str">
            <v>M2</v>
          </cell>
          <cell r="D6098">
            <v>134.99</v>
          </cell>
          <cell r="E6098">
            <v>24.71</v>
          </cell>
          <cell r="F6098">
            <v>110.28</v>
          </cell>
          <cell r="G6098">
            <v>0</v>
          </cell>
        </row>
        <row r="6099">
          <cell r="A6099" t="str">
            <v>87259</v>
          </cell>
          <cell r="B6099" t="str">
            <v>REVESTIMENTO CERÂMICO PARA PISO COM PLACAS TIPO PORCELANATO DE DIMENSÕES 45X45 CM APLICADA EM AMBIENTES DE ÁREA ENTRE 5 M² E 10 M². AF_02/2023_PE</v>
          </cell>
          <cell r="C6099" t="str">
            <v>M2</v>
          </cell>
          <cell r="D6099">
            <v>123.51</v>
          </cell>
          <cell r="E6099">
            <v>18.170000000000002</v>
          </cell>
          <cell r="F6099">
            <v>105.34</v>
          </cell>
          <cell r="G6099">
            <v>0</v>
          </cell>
        </row>
        <row r="6100">
          <cell r="A6100" t="str">
            <v>87260</v>
          </cell>
          <cell r="B6100" t="str">
            <v>REVESTIMENTO CERÂMICO PARA PISO COM PLACAS TIPO PORCELANATO DE DIMENSÕES 45X45 CM APLICADA EM AMBIENTES DE ÁREA MAIOR QUE 10 M². AF_02/2023_PE</v>
          </cell>
          <cell r="C6100" t="str">
            <v>M2</v>
          </cell>
          <cell r="D6100">
            <v>115.21</v>
          </cell>
          <cell r="E6100">
            <v>12.34</v>
          </cell>
          <cell r="F6100">
            <v>102.87</v>
          </cell>
          <cell r="G6100">
            <v>0</v>
          </cell>
        </row>
        <row r="6101">
          <cell r="A6101" t="str">
            <v>87261</v>
          </cell>
          <cell r="B6101" t="str">
            <v>REVESTIMENTO CERÂMICO PARA PISO COM PLACAS TIPO PORCELANATO DE DIMENSÕES 60X60 CM APLICADA EM AMBIENTES DE ÁREA MENOR QUE 5 M². AF_02/2023_PE</v>
          </cell>
          <cell r="C6101" t="str">
            <v>M2</v>
          </cell>
          <cell r="D6101">
            <v>153.65</v>
          </cell>
          <cell r="E6101">
            <v>26.4</v>
          </cell>
          <cell r="F6101">
            <v>127.25</v>
          </cell>
          <cell r="G6101">
            <v>0</v>
          </cell>
        </row>
        <row r="6102">
          <cell r="A6102" t="str">
            <v>87262</v>
          </cell>
          <cell r="B6102" t="str">
            <v>REVESTIMENTO CERÂMICO PARA PISO COM PLACAS TIPO PORCELANATO DE DIMENSÕES 60X60 CM APLICADA EM AMBIENTES DE ÁREA ENTRE 5 M² E 10 M². AF_02/2023_PE</v>
          </cell>
          <cell r="C6102" t="str">
            <v>M2</v>
          </cell>
          <cell r="D6102">
            <v>140.72</v>
          </cell>
          <cell r="E6102">
            <v>19.48</v>
          </cell>
          <cell r="F6102">
            <v>121.24</v>
          </cell>
          <cell r="G6102">
            <v>0</v>
          </cell>
        </row>
        <row r="6103">
          <cell r="A6103" t="str">
            <v>87263</v>
          </cell>
          <cell r="B6103" t="str">
            <v>REVESTIMENTO CERÂMICO PARA PISO COM PLACAS TIPO PORCELANATO DE DIMENSÕES 60X60 CM APLICADA EM AMBIENTES DE ÁREA MAIOR QUE 10 M². AF_02/2023_PE</v>
          </cell>
          <cell r="C6103" t="str">
            <v>M2</v>
          </cell>
          <cell r="D6103">
            <v>131.08000000000001</v>
          </cell>
          <cell r="E6103">
            <v>13.13</v>
          </cell>
          <cell r="F6103">
            <v>117.95</v>
          </cell>
          <cell r="G6103">
            <v>0</v>
          </cell>
        </row>
        <row r="6104">
          <cell r="A6104" t="str">
            <v>89046</v>
          </cell>
          <cell r="B6104" t="str">
            <v>(COMPOSIÇÃO REPRESENTATIVA) DO SERVIÇO DE REVESTIMENTO CERÂMICO PARA PISO COM PLACAS TIPO ESMALTADA EXTRA DE DIMENSÕES 35X35 CM, PARA EDIFICAÇÃO HABITACIONAL MULTIFAMILIAR (PRÉDIO). AF_11/2014</v>
          </cell>
          <cell r="C6104" t="str">
            <v>M2</v>
          </cell>
          <cell r="D6104">
            <v>51.28</v>
          </cell>
          <cell r="E6104">
            <v>11.48</v>
          </cell>
          <cell r="F6104">
            <v>39.799999999999997</v>
          </cell>
          <cell r="G6104">
            <v>0</v>
          </cell>
        </row>
        <row r="6105">
          <cell r="A6105" t="str">
            <v>89171</v>
          </cell>
          <cell r="B6105" t="str">
            <v>(COMPOSIÇÃO REPRESENTATIVA) DO SERVIÇO DE REVESTIMENTO CERÂMICO PARA PISO COM PLACAS TIPO ESMALTADA EXTRA DE DIMENSÕES 35X35 CM, PARA EDIFICAÇÃO HABITACIONAL UNIFAMILIAR (CASA) E EDIFICAÇÃO PÚBLICA PADRÃO. AF_11/2014</v>
          </cell>
          <cell r="C6105" t="str">
            <v>M2</v>
          </cell>
          <cell r="D6105">
            <v>48.25</v>
          </cell>
          <cell r="E6105">
            <v>9.17</v>
          </cell>
          <cell r="F6105">
            <v>39.08</v>
          </cell>
          <cell r="G6105">
            <v>0</v>
          </cell>
        </row>
        <row r="6106">
          <cell r="A6106" t="str">
            <v>93389</v>
          </cell>
          <cell r="B6106" t="str">
            <v>REVESTIMENTO CERÂMICO PARA PISO COM PLACAS TIPO ESMALTADA PADRÃO POPULAR DE DIMENSÕES 35X35 CM APLICADA EM AMBIENTES DE ÁREA MENOR QUE 5 M2. AF_02/2023_PE</v>
          </cell>
          <cell r="C6106" t="str">
            <v>M2</v>
          </cell>
          <cell r="D6106">
            <v>53.43</v>
          </cell>
          <cell r="E6106">
            <v>16.71</v>
          </cell>
          <cell r="F6106">
            <v>36.72</v>
          </cell>
          <cell r="G6106">
            <v>0</v>
          </cell>
        </row>
        <row r="6107">
          <cell r="A6107" t="str">
            <v>93390</v>
          </cell>
          <cell r="B6107" t="str">
            <v>REVESTIMENTO CERÂMICO PARA PISO COM PLACAS TIPO ESMALTADA PADRÃO POPULAR DE DIMENSÕES 35X35 CM APLICADA EM AMBIENTES DE ÁREA ENTRE 5 M2 E 10 M2. AF_02/2023_PE</v>
          </cell>
          <cell r="C6107" t="str">
            <v>M2</v>
          </cell>
          <cell r="D6107">
            <v>47.09</v>
          </cell>
          <cell r="E6107">
            <v>12.11</v>
          </cell>
          <cell r="F6107">
            <v>34.979999999999997</v>
          </cell>
          <cell r="G6107">
            <v>0</v>
          </cell>
        </row>
        <row r="6108">
          <cell r="A6108" t="str">
            <v>93391</v>
          </cell>
          <cell r="B6108" t="str">
            <v>REVESTIMENTO CERÂMICO PARA PISO COM PLACAS TIPO ESMALTADA PADRÃO POPULAR DE DIMENSÕES 35X35 CM APLICADA EM AMBIENTES DE ÁREA MAIOR QUE 10 M2. AF_02/2023_PE</v>
          </cell>
          <cell r="C6108" t="str">
            <v>M2</v>
          </cell>
          <cell r="D6108">
            <v>40.32</v>
          </cell>
          <cell r="E6108">
            <v>6.91</v>
          </cell>
          <cell r="F6108">
            <v>33.409999999999997</v>
          </cell>
          <cell r="G6108">
            <v>0</v>
          </cell>
        </row>
        <row r="6109">
          <cell r="A6109" t="str">
            <v>104593</v>
          </cell>
          <cell r="B6109" t="str">
            <v>REVESTIMENTO CERÂMICO PARA PISO COM PLACAS TIPO ESMALTADA EXTRA DE DIMENSÕES 80X80 CM APLICADA EM AMBIENTES DE ÁREA MENOR QUE 5 M². AF_02/2023_PE</v>
          </cell>
          <cell r="C6109" t="str">
            <v>M2</v>
          </cell>
          <cell r="D6109">
            <v>101.05</v>
          </cell>
          <cell r="E6109">
            <v>23.18</v>
          </cell>
          <cell r="F6109">
            <v>77.87</v>
          </cell>
          <cell r="G6109">
            <v>0</v>
          </cell>
        </row>
        <row r="6110">
          <cell r="A6110" t="str">
            <v>104594</v>
          </cell>
          <cell r="B6110" t="str">
            <v>REVESTIMENTO CERÂMICO PARA PISO COM PLACAS TIPO ESMALTADA EXTRA DE DIMENSÕES 80X80 CM APLICADA EM AMBIENTES DE ÁREA ENTRE 5 M² E 10 M². AF_02/2023_PE</v>
          </cell>
          <cell r="C6110" t="str">
            <v>M2</v>
          </cell>
          <cell r="D6110">
            <v>88.21</v>
          </cell>
          <cell r="E6110">
            <v>15.53</v>
          </cell>
          <cell r="F6110">
            <v>72.680000000000007</v>
          </cell>
          <cell r="G6110">
            <v>0</v>
          </cell>
        </row>
        <row r="6111">
          <cell r="A6111" t="str">
            <v>104595</v>
          </cell>
          <cell r="B6111" t="str">
            <v>REVESTIMENTO CERÂMICO PARA PISO COM PLACAS TIPO ESMALTADA EXTRA DE DIMENSÕES 80X80 CM APLICADA EM AMBIENTES DE ÁREA MAIOR QUE 10 M². AF_02/2023_PE</v>
          </cell>
          <cell r="C6111" t="str">
            <v>M2</v>
          </cell>
          <cell r="D6111">
            <v>77.45</v>
          </cell>
          <cell r="E6111">
            <v>8.2899999999999991</v>
          </cell>
          <cell r="F6111">
            <v>69.16</v>
          </cell>
          <cell r="G6111">
            <v>0</v>
          </cell>
        </row>
        <row r="6112">
          <cell r="A6112" t="str">
            <v>104596</v>
          </cell>
          <cell r="B6112" t="str">
            <v>REVESTIMENTO CERÂMICO PARA PISO COM PLACAS TIPO PORCELANATO DE DIMENSÕES 80X80 CM APLICADA EM AMBIENTES DE ÁREA MENOR QUE 5 M². AF_02/2023_PE</v>
          </cell>
          <cell r="C6112" t="str">
            <v>M2</v>
          </cell>
          <cell r="D6112">
            <v>157.9</v>
          </cell>
          <cell r="E6112">
            <v>28.34</v>
          </cell>
          <cell r="F6112">
            <v>129.56</v>
          </cell>
          <cell r="G6112">
            <v>0</v>
          </cell>
        </row>
        <row r="6113">
          <cell r="A6113" t="str">
            <v>104597</v>
          </cell>
          <cell r="B6113" t="str">
            <v>REVESTIMENTO CERÂMICO PARA PISO COM PLACAS TIPO PORCELANATO DE DIMENSÕES 80X80 CM APLICADA EM AMBIENTES DE ÁREA ENTRE 5 M² E 10 M². AF_02/2023_PE</v>
          </cell>
          <cell r="C6113" t="str">
            <v>M2</v>
          </cell>
          <cell r="D6113">
            <v>143.33000000000001</v>
          </cell>
          <cell r="E6113">
            <v>20.68</v>
          </cell>
          <cell r="F6113">
            <v>122.65</v>
          </cell>
          <cell r="G6113">
            <v>0</v>
          </cell>
        </row>
        <row r="6114">
          <cell r="A6114" t="str">
            <v>104598</v>
          </cell>
          <cell r="B6114" t="str">
            <v>REVESTIMENTO CERÂMICO PARA PISO COM PLACAS TIPO PORCELANATO DE DIMENSÕES 80X80 CM APLICADA EM AMBIENTES DE ÁREA MAIOR QUE 10 M². AF_02/2023_PE</v>
          </cell>
          <cell r="C6114" t="str">
            <v>M2</v>
          </cell>
          <cell r="D6114">
            <v>131.69</v>
          </cell>
          <cell r="E6114">
            <v>13.46</v>
          </cell>
          <cell r="F6114">
            <v>118.23</v>
          </cell>
          <cell r="G6114">
            <v>0</v>
          </cell>
        </row>
        <row r="6115">
          <cell r="A6115" t="str">
            <v>104599</v>
          </cell>
          <cell r="B6115" t="str">
            <v>REVESTIMENTO CERÂMICO PARA PISO COM PLACAS TIPO ESMALTADA EXTRA DE DIMENSÕES 35X35 CM APLICADA EM DIAGONAL EM AMBIENTES DE ÁREA MENOR QUE 5 M². AF_02/2023_PE</v>
          </cell>
          <cell r="C6115" t="str">
            <v>M2</v>
          </cell>
          <cell r="D6115">
            <v>70.290000000000006</v>
          </cell>
          <cell r="E6115">
            <v>24.15</v>
          </cell>
          <cell r="F6115">
            <v>46.14</v>
          </cell>
          <cell r="G6115">
            <v>0</v>
          </cell>
        </row>
        <row r="6116">
          <cell r="A6116" t="str">
            <v>104600</v>
          </cell>
          <cell r="B6116" t="str">
            <v>REVESTIMENTO CERÂMICO PARA PISO COM PLACAS TIPO ESMALTADA PADRÃO POPULAR DE DIMENSÕES 35X35 CM APLICADA EM DIAGONAL EM AMBIENTES DE ÁREA MENOR QUE 5 M². AF_02/2023_PE</v>
          </cell>
          <cell r="C6116" t="str">
            <v>M2</v>
          </cell>
          <cell r="D6116">
            <v>64.849999999999994</v>
          </cell>
          <cell r="E6116">
            <v>24.15</v>
          </cell>
          <cell r="F6116">
            <v>40.700000000000003</v>
          </cell>
          <cell r="G6116">
            <v>0</v>
          </cell>
        </row>
        <row r="6117">
          <cell r="A6117" t="str">
            <v>104601</v>
          </cell>
          <cell r="B6117" t="str">
            <v>REVESTIMENTO CERÂMICO PARA PISO COM PLACAS TIPO ESMALTADA EXTRA DE DIMENSÕES 35X35 CM APLICADA EM DIAGONAL EM AMBIENTES DE ÁREA ENTRE 5 M² E 10 M². AF_02/2023_PE</v>
          </cell>
          <cell r="C6117" t="str">
            <v>M2</v>
          </cell>
          <cell r="D6117">
            <v>56.51</v>
          </cell>
          <cell r="E6117">
            <v>14.92</v>
          </cell>
          <cell r="F6117">
            <v>41.59</v>
          </cell>
          <cell r="G6117">
            <v>0</v>
          </cell>
        </row>
        <row r="6118">
          <cell r="A6118" t="str">
            <v>104602</v>
          </cell>
          <cell r="B6118" t="str">
            <v>REVESTIMENTO CERÂMICO PARA PISO COM PLACAS TIPO ESMALTADA PADRÃO POPULAR DE DIMENSÕES 35X35 CM APLICADA EM DIAGONAL EM AMBIENTES DE ÁREA ENTRE 5 M² E 10 M². AF_02/2023_PE</v>
          </cell>
          <cell r="C6118" t="str">
            <v>M2</v>
          </cell>
          <cell r="D6118">
            <v>51.4</v>
          </cell>
          <cell r="E6118">
            <v>14.92</v>
          </cell>
          <cell r="F6118">
            <v>36.479999999999997</v>
          </cell>
          <cell r="G6118">
            <v>0</v>
          </cell>
        </row>
        <row r="6119">
          <cell r="A6119" t="str">
            <v>104603</v>
          </cell>
          <cell r="B6119" t="str">
            <v>REVESTIMENTO CERÂMICO PARA PISO COM PLACAS TIPO ESMALTADA EXTRA DE DIMENSÕES 35X35 CM APLICADA EM DIAGONAL EM AMBIENTES DE ÁREA MAIOR QUE 10 M². AF_02/2023_PE</v>
          </cell>
          <cell r="C6119" t="str">
            <v>M2</v>
          </cell>
          <cell r="D6119">
            <v>47.49</v>
          </cell>
          <cell r="E6119">
            <v>8.3000000000000007</v>
          </cell>
          <cell r="F6119">
            <v>39.19</v>
          </cell>
          <cell r="G6119">
            <v>0</v>
          </cell>
        </row>
        <row r="6120">
          <cell r="A6120" t="str">
            <v>104604</v>
          </cell>
          <cell r="B6120" t="str">
            <v>REVESTIMENTO CERÂMICO PARA PISO COM PLACAS TIPO ESMALTADA PADRÃO POPULAR DE DIMENSÕES 35X35 CM APLICADA EM DIAGONAL EM AMBIENTES DE ÁREA MAIOR QUE 10 M². AF_02/2023_PE</v>
          </cell>
          <cell r="C6120" t="str">
            <v>M2</v>
          </cell>
          <cell r="D6120">
            <v>42.48</v>
          </cell>
          <cell r="E6120">
            <v>8.3000000000000007</v>
          </cell>
          <cell r="F6120">
            <v>34.18</v>
          </cell>
          <cell r="G6120">
            <v>0</v>
          </cell>
        </row>
        <row r="6121">
          <cell r="A6121" t="str">
            <v>104605</v>
          </cell>
          <cell r="B6121" t="str">
            <v>REVESTIMENTO CERÂMICO PARA PISO COM PLACAS TIPO ESMALTADA EXTRA DE DIMENSÕES 45X45 CM APLICADA EM DIAGONAL EM AMBIENTES DE ÁREA MENOR QUE 5 M². AF_02/2023_PE</v>
          </cell>
          <cell r="C6121" t="str">
            <v>M2</v>
          </cell>
          <cell r="D6121">
            <v>87.8</v>
          </cell>
          <cell r="E6121">
            <v>35.33</v>
          </cell>
          <cell r="F6121">
            <v>52.47</v>
          </cell>
          <cell r="G6121">
            <v>0</v>
          </cell>
        </row>
        <row r="6122">
          <cell r="A6122" t="str">
            <v>104606</v>
          </cell>
          <cell r="B6122" t="str">
            <v>REVESTIMENTO CERÂMICO PARA PISO COM PLACAS TIPO ESMALTADA EXTRA DE DIMENSÕES 45X45 CM APLICADA EM DIAGONAL EM AMBIENTES DE ÁREA ENTRE 5 M² E 10 M². AF_02/2023_PE</v>
          </cell>
          <cell r="C6122" t="str">
            <v>M2</v>
          </cell>
          <cell r="D6122">
            <v>60.34</v>
          </cell>
          <cell r="E6122">
            <v>17.47</v>
          </cell>
          <cell r="F6122">
            <v>42.87</v>
          </cell>
          <cell r="G6122">
            <v>0</v>
          </cell>
        </row>
        <row r="6123">
          <cell r="A6123" t="str">
            <v>104607</v>
          </cell>
          <cell r="B6123" t="str">
            <v>REVESTIMENTO CERÂMICO PARA PISO COM PLACAS TIPO ESMALTADA EXTRA DE DIMENSÕES 45X45 CM APLICADA EM DIAGONAL EM AMBIENTES DE ÁREA MAIOR QUE 10 M². AF_02/2023_PE</v>
          </cell>
          <cell r="C6123" t="str">
            <v>M2</v>
          </cell>
          <cell r="D6123">
            <v>48.65</v>
          </cell>
          <cell r="E6123">
            <v>9.17</v>
          </cell>
          <cell r="F6123">
            <v>39.479999999999997</v>
          </cell>
          <cell r="G6123">
            <v>0</v>
          </cell>
        </row>
        <row r="6124">
          <cell r="A6124" t="str">
            <v>104608</v>
          </cell>
          <cell r="B6124" t="str">
            <v>REVESTIMENTO CERÂMICO PARA PISO COM PLACAS TIPO PORCELANATO DE DIMENSÕES 45X45 CM APLICADA EM DIAGONAL EM AMBIENTES DE ÁREA MENOR QUE 5 M². AF_02/2023_PE</v>
          </cell>
          <cell r="C6124" t="str">
            <v>M2</v>
          </cell>
          <cell r="D6124">
            <v>168.34</v>
          </cell>
          <cell r="E6124">
            <v>40.479999999999997</v>
          </cell>
          <cell r="F6124">
            <v>127.86</v>
          </cell>
          <cell r="G6124">
            <v>0</v>
          </cell>
        </row>
        <row r="6125">
          <cell r="A6125" t="str">
            <v>104609</v>
          </cell>
          <cell r="B6125" t="str">
            <v>REVESTIMENTO CERÂMICO PARA PISO COM PLACAS TIPO PORCELANATO DE DIMENSÕES 45X45 CM APLICADA EM DIAGONAL EM AMBIENTES DE ÁREA ENTRE 5 M² E 10 M². AF_02/2023_PE</v>
          </cell>
          <cell r="C6125" t="str">
            <v>M2</v>
          </cell>
          <cell r="D6125">
            <v>132.94</v>
          </cell>
          <cell r="E6125">
            <v>22.63</v>
          </cell>
          <cell r="F6125">
            <v>110.31</v>
          </cell>
          <cell r="G6125">
            <v>0</v>
          </cell>
        </row>
        <row r="6126">
          <cell r="A6126" t="str">
            <v>104610</v>
          </cell>
          <cell r="B6126" t="str">
            <v>REVESTIMENTO CERÂMICO PARA PISO COM PLACAS TIPO PORCELANATO DE DIMENSÕES 45X45 CM APLICADA EM DIAGONAL EM AMBIENTES DE ÁREA MAIOR QUE 10 M². AF_02/2023_PE</v>
          </cell>
          <cell r="C6126" t="str">
            <v>M2</v>
          </cell>
          <cell r="D6126">
            <v>119.42</v>
          </cell>
          <cell r="E6126">
            <v>14.33</v>
          </cell>
          <cell r="F6126">
            <v>105.09</v>
          </cell>
          <cell r="G6126">
            <v>0</v>
          </cell>
        </row>
        <row r="6127">
          <cell r="A6127" t="str">
            <v>98671</v>
          </cell>
          <cell r="B6127" t="str">
            <v>PISO EM GRANITO APLICADO EM AMBIENTES INTERNOS. AF_09/2020</v>
          </cell>
          <cell r="C6127" t="str">
            <v>M2</v>
          </cell>
          <cell r="D6127">
            <v>377.34</v>
          </cell>
          <cell r="E6127">
            <v>33.340000000000003</v>
          </cell>
          <cell r="F6127">
            <v>344</v>
          </cell>
          <cell r="G6127">
            <v>0</v>
          </cell>
        </row>
        <row r="6128">
          <cell r="A6128" t="str">
            <v>98672</v>
          </cell>
          <cell r="B6128" t="str">
            <v>PISO EM MÁRMORE APLICADO EM AMBIENTES INTERNOS. AF_09/2020</v>
          </cell>
          <cell r="C6128" t="str">
            <v>M2</v>
          </cell>
          <cell r="D6128">
            <v>406.7</v>
          </cell>
          <cell r="E6128">
            <v>33.340000000000003</v>
          </cell>
          <cell r="F6128">
            <v>373.36</v>
          </cell>
          <cell r="G6128">
            <v>0</v>
          </cell>
        </row>
        <row r="6129">
          <cell r="A6129" t="str">
            <v>98678</v>
          </cell>
          <cell r="B6129" t="str">
            <v>PISO ELEVADO COM ESTRUTURA EM AÇO, COMPOSTO POR PEDESTAIS E LONGARINAS. AF_09/2020</v>
          </cell>
          <cell r="C6129" t="str">
            <v>M2</v>
          </cell>
          <cell r="D6129">
            <v>503.05</v>
          </cell>
          <cell r="E6129">
            <v>11.52</v>
          </cell>
          <cell r="F6129">
            <v>491.53</v>
          </cell>
          <cell r="G6129">
            <v>0</v>
          </cell>
        </row>
        <row r="6130">
          <cell r="A6130" t="str">
            <v>98679</v>
          </cell>
          <cell r="B6130" t="str">
            <v>PISO CIMENTADO, TRAÇO 1:3 (CIMENTO E AREIA), ACABAMENTO LISO, ESPESSURA 2,0 CM, PREPARO MECÂNICO DA ARGAMASSA. AF_09/2020</v>
          </cell>
          <cell r="C6130" t="str">
            <v>M2</v>
          </cell>
          <cell r="D6130">
            <v>37.03</v>
          </cell>
          <cell r="E6130">
            <v>12.98</v>
          </cell>
          <cell r="F6130">
            <v>23.98</v>
          </cell>
          <cell r="G6130">
            <v>0.04</v>
          </cell>
        </row>
        <row r="6131">
          <cell r="A6131" t="str">
            <v>98680</v>
          </cell>
          <cell r="B6131" t="str">
            <v>PISO CIMENTADO, TRAÇO 1:3 (CIMENTO E AREIA), ACABAMENTO LISO, ESPESSURA 3,0 CM, PREPARO MECÂNICO DA ARGAMASSA. AF_09/2020</v>
          </cell>
          <cell r="C6131" t="str">
            <v>M2</v>
          </cell>
          <cell r="D6131">
            <v>46.74</v>
          </cell>
          <cell r="E6131">
            <v>15.13</v>
          </cell>
          <cell r="F6131">
            <v>31.51</v>
          </cell>
          <cell r="G6131">
            <v>0.06</v>
          </cell>
        </row>
        <row r="6132">
          <cell r="A6132" t="str">
            <v>98681</v>
          </cell>
          <cell r="B6132" t="str">
            <v>PISO CIMENTADO, TRAÇO 1:3 (CIMENTO E AREIA), ACABAMENTO RÚSTICO, ESPESSURA 2,0 CM, PREPARO MECÂNICO DA ARGAMASSA. AF_09/2020</v>
          </cell>
          <cell r="C6132" t="str">
            <v>M2</v>
          </cell>
          <cell r="D6132">
            <v>34.58</v>
          </cell>
          <cell r="E6132">
            <v>11.4</v>
          </cell>
          <cell r="F6132">
            <v>23.11</v>
          </cell>
          <cell r="G6132">
            <v>0.04</v>
          </cell>
        </row>
        <row r="6133">
          <cell r="A6133" t="str">
            <v>98682</v>
          </cell>
          <cell r="B6133" t="str">
            <v>PISO CIMENTADO, TRAÇO 1:3 (CIMENTO E AREIA), ACABAMENTO RÚSTICO, ESPESSURA 3,0 CM, PREPARO MECÂNICO DA ARGAMASSA. AF_09/2020</v>
          </cell>
          <cell r="C6133" t="str">
            <v>M2</v>
          </cell>
          <cell r="D6133">
            <v>44.28</v>
          </cell>
          <cell r="E6133">
            <v>13.54</v>
          </cell>
          <cell r="F6133">
            <v>30.64</v>
          </cell>
          <cell r="G6133">
            <v>0.06</v>
          </cell>
        </row>
        <row r="6134">
          <cell r="A6134" t="str">
            <v>98685</v>
          </cell>
          <cell r="B6134" t="str">
            <v>RODAPÉ EM GRANITO, ALTURA 10 CM. AF_09/2020</v>
          </cell>
          <cell r="C6134" t="str">
            <v>M</v>
          </cell>
          <cell r="D6134">
            <v>68.91</v>
          </cell>
          <cell r="E6134">
            <v>8.39</v>
          </cell>
          <cell r="F6134">
            <v>60.52</v>
          </cell>
          <cell r="G6134">
            <v>0</v>
          </cell>
        </row>
        <row r="6135">
          <cell r="A6135" t="str">
            <v>98686</v>
          </cell>
          <cell r="B6135" t="str">
            <v>RODAPÉ EM LADRILHO HIDRÁULICO, ALTURA 7 CM. AF_09/2020</v>
          </cell>
          <cell r="C6135" t="str">
            <v>M</v>
          </cell>
          <cell r="D6135">
            <v>43.81</v>
          </cell>
          <cell r="E6135">
            <v>23.1</v>
          </cell>
          <cell r="F6135">
            <v>20.71</v>
          </cell>
          <cell r="G6135">
            <v>0</v>
          </cell>
        </row>
        <row r="6136">
          <cell r="A6136" t="str">
            <v>98688</v>
          </cell>
          <cell r="B6136" t="str">
            <v>RODAPÉ EM POLIESTIRENO, ALTURA 5 CM. AF_09/2020</v>
          </cell>
          <cell r="C6136" t="str">
            <v>M</v>
          </cell>
          <cell r="D6136">
            <v>58.8</v>
          </cell>
          <cell r="E6136">
            <v>2.9</v>
          </cell>
          <cell r="F6136">
            <v>55.9</v>
          </cell>
          <cell r="G6136">
            <v>0</v>
          </cell>
        </row>
        <row r="6137">
          <cell r="A6137" t="str">
            <v>98689</v>
          </cell>
          <cell r="B6137" t="str">
            <v>SOLEIRA EM GRANITO, LARGURA 15 CM, ESPESSURA 2,0 CM. AF_09/2020</v>
          </cell>
          <cell r="C6137" t="str">
            <v>M</v>
          </cell>
          <cell r="D6137">
            <v>98.43</v>
          </cell>
          <cell r="E6137">
            <v>15.34</v>
          </cell>
          <cell r="F6137">
            <v>83.09</v>
          </cell>
          <cell r="G6137">
            <v>0</v>
          </cell>
        </row>
        <row r="6138">
          <cell r="A6138" t="str">
            <v>101090</v>
          </cell>
          <cell r="B6138" t="str">
            <v>PISO EM PEDRA PORTUGUESA ASSENTADO SOBRE ARGAMASSA SECA DE CIMENTO E AREIA, TRAÇO 1:3, REJUNTADO COM CIMENTO COMUM. AF_05/2020</v>
          </cell>
          <cell r="C6138" t="str">
            <v>M2</v>
          </cell>
          <cell r="D6138">
            <v>229.33</v>
          </cell>
          <cell r="E6138">
            <v>21.12</v>
          </cell>
          <cell r="F6138">
            <v>208.21</v>
          </cell>
          <cell r="G6138">
            <v>0</v>
          </cell>
        </row>
        <row r="6139">
          <cell r="A6139" t="str">
            <v>101091</v>
          </cell>
          <cell r="B6139" t="str">
            <v>PISO EM LADRILHO HIDRÁULICO APLICADO EM AMBIENTES EXTERNOS. AF_05/2020</v>
          </cell>
          <cell r="C6139" t="str">
            <v>M2</v>
          </cell>
          <cell r="D6139">
            <v>165.07</v>
          </cell>
          <cell r="E6139">
            <v>34.76</v>
          </cell>
          <cell r="F6139">
            <v>130.31</v>
          </cell>
          <cell r="G6139">
            <v>0</v>
          </cell>
        </row>
        <row r="6140">
          <cell r="A6140" t="str">
            <v>101725</v>
          </cell>
          <cell r="B6140" t="str">
            <v>PISO EM LADRILHO HIDRÁULICO APLICADO EM AMBIENTES INTERNOS DE ÁREA MENOR QUE 5 M², INCLUSO APLICAÇÃO DE RESINA. AF_09/2020</v>
          </cell>
          <cell r="C6140" t="str">
            <v>M2</v>
          </cell>
          <cell r="D6140">
            <v>291.79000000000002</v>
          </cell>
          <cell r="E6140">
            <v>129.21</v>
          </cell>
          <cell r="F6140">
            <v>162.58000000000001</v>
          </cell>
          <cell r="G6140">
            <v>0</v>
          </cell>
        </row>
        <row r="6141">
          <cell r="A6141" t="str">
            <v>101726</v>
          </cell>
          <cell r="B6141" t="str">
            <v>PISO EM LADRILHO HIDRÁULICO APLICADO EM AMBIENTES INTERNOS DE ÁREA ENTRE 5 E 15 M², INCLUSO APLICAÇÃO DE RESINA. AF_09/2020</v>
          </cell>
          <cell r="C6141" t="str">
            <v>M2</v>
          </cell>
          <cell r="D6141">
            <v>204.82</v>
          </cell>
          <cell r="E6141">
            <v>61.86</v>
          </cell>
          <cell r="F6141">
            <v>142.96</v>
          </cell>
          <cell r="G6141">
            <v>0</v>
          </cell>
        </row>
        <row r="6142">
          <cell r="A6142" t="str">
            <v>101731</v>
          </cell>
          <cell r="B6142" t="str">
            <v>PISO EM PEDRA  ASSENTADO SOBRE ARGAMASSA 1:3 (CIMENTO E AREIA). AF_09/2020</v>
          </cell>
          <cell r="C6142" t="str">
            <v>M2</v>
          </cell>
          <cell r="D6142">
            <v>343.47</v>
          </cell>
          <cell r="E6142">
            <v>39.159999999999997</v>
          </cell>
          <cell r="F6142">
            <v>304.24</v>
          </cell>
          <cell r="G6142">
            <v>0.04</v>
          </cell>
        </row>
        <row r="6143">
          <cell r="A6143" t="str">
            <v>101732</v>
          </cell>
          <cell r="B6143" t="str">
            <v>PISO EM PEDRA ARDÓSIA ASSENTADO SOBRE ARGAMASSA 1:3 (CIMENTO E AREIA). AF_09/2020</v>
          </cell>
          <cell r="C6143" t="str">
            <v>M2</v>
          </cell>
          <cell r="D6143">
            <v>101.49</v>
          </cell>
          <cell r="E6143">
            <v>26.86</v>
          </cell>
          <cell r="F6143">
            <v>74.56</v>
          </cell>
          <cell r="G6143">
            <v>0.04</v>
          </cell>
        </row>
        <row r="6144">
          <cell r="A6144" t="str">
            <v>101094</v>
          </cell>
          <cell r="B6144" t="str">
            <v>PISO PODOTÁTIL DE ALERTA OU DIRECIONAL, DE BORRACHA, ASSENTADO SOBRE ARGAMASSA. AF_05/2020</v>
          </cell>
          <cell r="C6144" t="str">
            <v>M</v>
          </cell>
          <cell r="D6144">
            <v>158.69</v>
          </cell>
          <cell r="E6144">
            <v>12.33</v>
          </cell>
          <cell r="F6144">
            <v>146.36000000000001</v>
          </cell>
          <cell r="G6144">
            <v>0</v>
          </cell>
        </row>
        <row r="6145">
          <cell r="A6145" t="str">
            <v>101727</v>
          </cell>
          <cell r="B6145" t="str">
            <v>PISO VINÍLICO SEMI-FLEXÍVEL EM PLACAS, PADRÃO LISO, ESPESSURA 3,2 MM, FIXADO COM COLA. AF_09/2020</v>
          </cell>
          <cell r="C6145" t="str">
            <v>M2</v>
          </cell>
          <cell r="D6145">
            <v>186.13</v>
          </cell>
          <cell r="E6145">
            <v>4.8</v>
          </cell>
          <cell r="F6145">
            <v>181.33</v>
          </cell>
          <cell r="G6145">
            <v>0</v>
          </cell>
        </row>
        <row r="6146">
          <cell r="A6146" t="str">
            <v>101733</v>
          </cell>
          <cell r="B6146" t="str">
            <v>PISO DE BORRACHA PASTILHADO/FRISADO, ESPESSURA 7MM, ASSENTADO COM ARGAMASSA. AF_09/2020</v>
          </cell>
          <cell r="C6146" t="str">
            <v>M2</v>
          </cell>
          <cell r="D6146">
            <v>254.87</v>
          </cell>
          <cell r="E6146">
            <v>20.28</v>
          </cell>
          <cell r="F6146">
            <v>234.59</v>
          </cell>
          <cell r="G6146">
            <v>0</v>
          </cell>
        </row>
        <row r="6147">
          <cell r="A6147" t="str">
            <v>101734</v>
          </cell>
          <cell r="B6147" t="str">
            <v>PISO DE BORRACHA PASTILHADO, ESPESSURA 15MM, ASSENTADO COM ARGAMASSA. AF_09/2020</v>
          </cell>
          <cell r="C6147" t="str">
            <v>M2</v>
          </cell>
          <cell r="D6147">
            <v>386.31</v>
          </cell>
          <cell r="E6147">
            <v>20.28</v>
          </cell>
          <cell r="F6147">
            <v>366.03</v>
          </cell>
          <cell r="G6147">
            <v>0</v>
          </cell>
        </row>
        <row r="6148">
          <cell r="A6148" t="str">
            <v>101735</v>
          </cell>
          <cell r="B6148" t="str">
            <v>PISO DE BORRACHA ESPORTIVO, ESPESSURA 15MM, ASSENTADO COM ARGAMASSA. AF_09/2020</v>
          </cell>
          <cell r="C6148" t="str">
            <v>M2</v>
          </cell>
          <cell r="D6148">
            <v>395.85</v>
          </cell>
          <cell r="E6148">
            <v>20.28</v>
          </cell>
          <cell r="F6148">
            <v>375.57</v>
          </cell>
          <cell r="G6148">
            <v>0</v>
          </cell>
        </row>
        <row r="6149">
          <cell r="A6149" t="str">
            <v>101736</v>
          </cell>
          <cell r="B6149" t="str">
            <v>PISO DE BORRACHA PASTILHADO, ESPESSURA 3,5MM, FIXADO COM ADESIVO ACRÍLICO. AF_09/2020</v>
          </cell>
          <cell r="C6149" t="str">
            <v>M2</v>
          </cell>
          <cell r="D6149">
            <v>96.97</v>
          </cell>
          <cell r="E6149">
            <v>13.01</v>
          </cell>
          <cell r="F6149">
            <v>83.96</v>
          </cell>
          <cell r="G6149">
            <v>0</v>
          </cell>
        </row>
        <row r="6150">
          <cell r="A6150" t="str">
            <v>101737</v>
          </cell>
          <cell r="B6150" t="str">
            <v>PISO DE BORRACHA CANELADO, ESPESSURA 3,5MM, FIXADO COM ADESIVO ACRÍLICO. AF_09/2020</v>
          </cell>
          <cell r="C6150" t="str">
            <v>M2</v>
          </cell>
          <cell r="D6150">
            <v>115.84</v>
          </cell>
          <cell r="E6150">
            <v>13.01</v>
          </cell>
          <cell r="F6150">
            <v>102.83</v>
          </cell>
          <cell r="G6150">
            <v>0</v>
          </cell>
        </row>
        <row r="6151">
          <cell r="A6151" t="str">
            <v>101748</v>
          </cell>
          <cell r="B6151" t="str">
            <v>PREPARO DE CONTRAPISO COM POLITRIZ. AF_09/2020</v>
          </cell>
          <cell r="C6151" t="str">
            <v>M2</v>
          </cell>
          <cell r="D6151">
            <v>3.41</v>
          </cell>
          <cell r="E6151">
            <v>2.59</v>
          </cell>
          <cell r="F6151">
            <v>0.69</v>
          </cell>
          <cell r="G6151">
            <v>0.04</v>
          </cell>
        </row>
        <row r="6152">
          <cell r="A6152" t="str">
            <v>104162</v>
          </cell>
          <cell r="B6152" t="str">
            <v>PISO EM GRANILITE, MARMORITE OU GRANITINA EM AMBIENTES INTERNOS, COM ESPESSURA DE 8 MM, INCLUSO MISTURA EM BETONEIRA, COLOCAÇÃO DAS JUNTAS, APLICAÇÃO DO PISO, 4 POLIMENTOS COM POLITRIZ, ESTUCAMENTO, SELADOR E CERA. AF_06/2022</v>
          </cell>
          <cell r="C6152" t="str">
            <v>M2</v>
          </cell>
          <cell r="D6152">
            <v>94.14</v>
          </cell>
          <cell r="E6152">
            <v>29.95</v>
          </cell>
          <cell r="F6152">
            <v>63.61</v>
          </cell>
          <cell r="G6152">
            <v>0.34</v>
          </cell>
        </row>
        <row r="6153">
          <cell r="A6153" t="str">
            <v>101092</v>
          </cell>
          <cell r="B6153" t="str">
            <v>PISO EM GRANITO APLICADO EM CALÇADAS OU PISOS EXTERNOS. AF_05/2020</v>
          </cell>
          <cell r="C6153" t="str">
            <v>M2</v>
          </cell>
          <cell r="D6153">
            <v>387.75</v>
          </cell>
          <cell r="E6153">
            <v>41.41</v>
          </cell>
          <cell r="F6153">
            <v>346.34</v>
          </cell>
          <cell r="G6153">
            <v>0</v>
          </cell>
        </row>
        <row r="6154">
          <cell r="A6154" t="str">
            <v>101093</v>
          </cell>
          <cell r="B6154" t="str">
            <v>PISO EM MÁRMORE APLICADO EM CALÇADAS OU PISOS EXTERNOS. AF_05/2020</v>
          </cell>
          <cell r="C6154" t="str">
            <v>M2</v>
          </cell>
          <cell r="D6154">
            <v>417.11</v>
          </cell>
          <cell r="E6154">
            <v>41.41</v>
          </cell>
          <cell r="F6154">
            <v>375.7</v>
          </cell>
          <cell r="G6154">
            <v>0</v>
          </cell>
        </row>
        <row r="6155">
          <cell r="A6155" t="str">
            <v>98695</v>
          </cell>
          <cell r="B6155" t="str">
            <v>SOLEIRA EM MÁRMORE, LARGURA 15 CM, ESPESSURA 2,0 CM. AF_09/2020</v>
          </cell>
          <cell r="C6155" t="str">
            <v>M</v>
          </cell>
          <cell r="D6155">
            <v>75.36</v>
          </cell>
          <cell r="E6155">
            <v>15.35</v>
          </cell>
          <cell r="F6155">
            <v>60.01</v>
          </cell>
          <cell r="G6155">
            <v>0</v>
          </cell>
        </row>
        <row r="6156">
          <cell r="A6156" t="str">
            <v>98697</v>
          </cell>
          <cell r="B6156" t="str">
            <v>RODAPÉ EM MÁRMORE, ALTURA 7 CM. AF_09/2020</v>
          </cell>
          <cell r="C6156" t="str">
            <v>M</v>
          </cell>
          <cell r="D6156">
            <v>49.25</v>
          </cell>
          <cell r="E6156">
            <v>8.4</v>
          </cell>
          <cell r="F6156">
            <v>40.85</v>
          </cell>
          <cell r="G6156">
            <v>0</v>
          </cell>
        </row>
        <row r="6157">
          <cell r="A6157" t="str">
            <v>101738</v>
          </cell>
          <cell r="B6157" t="str">
            <v>RODAPÉ EM MADEIRA, ALTURA 7CM, FIXADO COM COLA. AF_09/2020</v>
          </cell>
          <cell r="C6157" t="str">
            <v>M</v>
          </cell>
          <cell r="D6157">
            <v>30.57</v>
          </cell>
          <cell r="E6157">
            <v>9.7200000000000006</v>
          </cell>
          <cell r="F6157">
            <v>20.85</v>
          </cell>
          <cell r="G6157">
            <v>0</v>
          </cell>
        </row>
        <row r="6158">
          <cell r="A6158" t="str">
            <v>101739</v>
          </cell>
          <cell r="B6158" t="str">
            <v>RODAPÉ EM MADEIRA, ALTURA 7CM, FIXADO COM COLA E PARAFUSOS. AF_09/2020</v>
          </cell>
          <cell r="C6158" t="str">
            <v>M</v>
          </cell>
          <cell r="D6158">
            <v>33.68</v>
          </cell>
          <cell r="E6158">
            <v>11.32</v>
          </cell>
          <cell r="F6158">
            <v>22.36</v>
          </cell>
          <cell r="G6158">
            <v>0</v>
          </cell>
        </row>
        <row r="6159">
          <cell r="A6159" t="str">
            <v>88648</v>
          </cell>
          <cell r="B6159" t="str">
            <v>RODAPÉ CERÂMICO DE 7CM DE ALTURA COM PLACAS TIPO ESMALTADA EXTRA  DE DIMENSÕES 35X35CM. AF_02/2023</v>
          </cell>
          <cell r="C6159" t="str">
            <v>M</v>
          </cell>
          <cell r="D6159">
            <v>6.62</v>
          </cell>
          <cell r="E6159">
            <v>1.91</v>
          </cell>
          <cell r="F6159">
            <v>4.71</v>
          </cell>
          <cell r="G6159">
            <v>0</v>
          </cell>
        </row>
        <row r="6160">
          <cell r="A6160" t="str">
            <v>88649</v>
          </cell>
          <cell r="B6160" t="str">
            <v>RODAPÉ CERÂMICO DE 7CM DE ALTURA COM PLACAS TIPO ESMALTADA EXTRA DE DIMENSÕES 45X45CM. AF_02/2023</v>
          </cell>
          <cell r="C6160" t="str">
            <v>M</v>
          </cell>
          <cell r="D6160">
            <v>7.5</v>
          </cell>
          <cell r="E6160">
            <v>2.02</v>
          </cell>
          <cell r="F6160">
            <v>5.48</v>
          </cell>
          <cell r="G6160">
            <v>0</v>
          </cell>
        </row>
        <row r="6161">
          <cell r="A6161" t="str">
            <v>88650</v>
          </cell>
          <cell r="B6161" t="str">
            <v>RODAPÉ CERÂMICO DE 7CM DE ALTURA COM PLACAS TIPO ESMALTADA EXTRA DE DIMENSÕES 60X60CM. AF_02/2023</v>
          </cell>
          <cell r="C6161" t="str">
            <v>M</v>
          </cell>
          <cell r="D6161">
            <v>14.19</v>
          </cell>
          <cell r="E6161">
            <v>2.2599999999999998</v>
          </cell>
          <cell r="F6161">
            <v>11.93</v>
          </cell>
          <cell r="G6161">
            <v>0</v>
          </cell>
        </row>
        <row r="6162">
          <cell r="A6162" t="str">
            <v>96467</v>
          </cell>
          <cell r="B6162" t="str">
            <v>RODAPÉ CERÂMICO DE 7CM DE ALTURA COM PLACAS TIPO ESMALTADA COMERCIAL DE DIMENSÕES 35X35CM (PADRAO POPULAR). AF_02/2023</v>
          </cell>
          <cell r="C6162" t="str">
            <v>M</v>
          </cell>
          <cell r="D6162">
            <v>6.05</v>
          </cell>
          <cell r="E6162">
            <v>1.91</v>
          </cell>
          <cell r="F6162">
            <v>4.1399999999999997</v>
          </cell>
          <cell r="G6162">
            <v>0</v>
          </cell>
        </row>
        <row r="6163">
          <cell r="A6163" t="str">
            <v>101740</v>
          </cell>
          <cell r="B6163" t="str">
            <v>RODAPÉ EM ARDÓSIA ALTURA 10CM. AF_09/2020</v>
          </cell>
          <cell r="C6163" t="str">
            <v>M</v>
          </cell>
          <cell r="D6163">
            <v>49.12</v>
          </cell>
          <cell r="E6163">
            <v>23.01</v>
          </cell>
          <cell r="F6163">
            <v>26.11</v>
          </cell>
          <cell r="G6163">
            <v>0</v>
          </cell>
        </row>
        <row r="6164">
          <cell r="A6164" t="str">
            <v>101741</v>
          </cell>
          <cell r="B6164" t="str">
            <v>RODAPÉ EM MARMORITE, ALTURA 10CM. AF_09/2020</v>
          </cell>
          <cell r="C6164" t="str">
            <v>M</v>
          </cell>
          <cell r="D6164">
            <v>22.37</v>
          </cell>
          <cell r="E6164">
            <v>15.93</v>
          </cell>
          <cell r="F6164">
            <v>6.44</v>
          </cell>
          <cell r="G6164">
            <v>0</v>
          </cell>
        </row>
        <row r="6165">
          <cell r="A6165" t="str">
            <v>94990</v>
          </cell>
          <cell r="B6165" t="str">
            <v>EXECUÇÃO DE PASSEIO (CALÇADA) OU PISO DE CONCRETO COM CONCRETO MOLDADO IN LOCO, FEITO EM OBRA, ACABAMENTO CONVENCIONAL, NÃO ARMADO. AF_08/2022</v>
          </cell>
          <cell r="C6165" t="str">
            <v>M3</v>
          </cell>
          <cell r="D6165">
            <v>741.34</v>
          </cell>
          <cell r="E6165">
            <v>202.37</v>
          </cell>
          <cell r="F6165">
            <v>536.98</v>
          </cell>
          <cell r="G6165">
            <v>0.94</v>
          </cell>
        </row>
        <row r="6166">
          <cell r="A6166" t="str">
            <v>94991</v>
          </cell>
          <cell r="B6166" t="str">
            <v>EXECUÇÃO DE PASSEIO (CALÇADA) OU PISO DE CONCRETO COM CONCRETO MOLDADO IN LOCO, USINADO C20, ACABAMENTO CONVENCIONAL, NÃO ARMADO. AF_08/2022</v>
          </cell>
          <cell r="C6166" t="str">
            <v>M3</v>
          </cell>
          <cell r="D6166">
            <v>681.23</v>
          </cell>
          <cell r="E6166">
            <v>64.25</v>
          </cell>
          <cell r="F6166">
            <v>616.98</v>
          </cell>
          <cell r="G6166">
            <v>0</v>
          </cell>
        </row>
        <row r="6167">
          <cell r="A6167" t="str">
            <v>94992</v>
          </cell>
          <cell r="B6167" t="str">
            <v>EXECUÇÃO DE PASSEIO (CALÇADA) OU PISO DE CONCRETO COM CONCRETO MOLDADO IN LOCO, FEITO EM OBRA, ACABAMENTO CONVENCIONAL, ESPESSURA 6 CM, ARMADO. AF_08/2022</v>
          </cell>
          <cell r="C6167" t="str">
            <v>M2</v>
          </cell>
          <cell r="D6167">
            <v>81.12</v>
          </cell>
          <cell r="E6167">
            <v>14.42</v>
          </cell>
          <cell r="F6167">
            <v>66.61</v>
          </cell>
          <cell r="G6167">
            <v>0.03</v>
          </cell>
        </row>
        <row r="6168">
          <cell r="A6168" t="str">
            <v>94993</v>
          </cell>
          <cell r="B6168" t="str">
            <v>EXECUÇÃO DE PASSEIO (CALÇADA) OU PISO DE CONCRETO COM CONCRETO MOLDADO IN LOCO, USINADO, ACABAMENTO CONVENCIONAL, ESPESSURA 6 CM, ARMADO. AF_08/2022</v>
          </cell>
          <cell r="C6168" t="str">
            <v>M2</v>
          </cell>
          <cell r="D6168">
            <v>77.510000000000005</v>
          </cell>
          <cell r="E6168">
            <v>6.12</v>
          </cell>
          <cell r="F6168">
            <v>71.39</v>
          </cell>
          <cell r="G6168">
            <v>0</v>
          </cell>
        </row>
        <row r="6169">
          <cell r="A6169" t="str">
            <v>94994</v>
          </cell>
          <cell r="B6169" t="str">
            <v>EXECUÇÃO DE PASSEIO (CALÇADA) OU PISO DE CONCRETO COM CONCRETO MOLDADO IN LOCO, FEITO EM OBRA, ACABAMENTO CONVENCIONAL, ESPESSURA 8 CM, ARMADO. AF_08/2022</v>
          </cell>
          <cell r="C6169" t="str">
            <v>M2</v>
          </cell>
          <cell r="D6169">
            <v>96.31</v>
          </cell>
          <cell r="E6169">
            <v>18.89</v>
          </cell>
          <cell r="F6169">
            <v>77.28</v>
          </cell>
          <cell r="G6169">
            <v>0.06</v>
          </cell>
        </row>
        <row r="6170">
          <cell r="A6170" t="str">
            <v>94995</v>
          </cell>
          <cell r="B6170" t="str">
            <v>EXECUÇÃO DE PASSEIO (CALÇADA) OU PISO DE CONCRETO COM CONCRETO MOLDADO IN LOCO, USINADO, ACABAMENTO CONVENCIONAL, ESPESSURA 8 CM, ARMADO. AF_08/2022</v>
          </cell>
          <cell r="C6170" t="str">
            <v>M2</v>
          </cell>
          <cell r="D6170">
            <v>91.5</v>
          </cell>
          <cell r="E6170">
            <v>7.83</v>
          </cell>
          <cell r="F6170">
            <v>83.67</v>
          </cell>
          <cell r="G6170">
            <v>0</v>
          </cell>
        </row>
        <row r="6171">
          <cell r="A6171" t="str">
            <v>101747</v>
          </cell>
          <cell r="B6171" t="str">
            <v>PISO EM CONCRETO 20 MPA PREPARO MECÂNICO, ESPESSURA 7CM. AF_09/2020</v>
          </cell>
          <cell r="C6171" t="str">
            <v>M2</v>
          </cell>
          <cell r="D6171">
            <v>78.739999999999995</v>
          </cell>
          <cell r="E6171">
            <v>2.99</v>
          </cell>
          <cell r="F6171">
            <v>75.75</v>
          </cell>
          <cell r="G6171">
            <v>0</v>
          </cell>
        </row>
        <row r="6172">
          <cell r="A6172" t="str">
            <v>104626</v>
          </cell>
          <cell r="B6172" t="str">
            <v>EXECUÇÃO DE PASSEIO (CALÇADA) OU PISO DE CONCRETO COM CONCRETO MOLDADO IN LOCO, USINADO C25, ACABAMENTO CONVENCIONAL, NÃO ARMADO. AF_03/2023</v>
          </cell>
          <cell r="C6172" t="str">
            <v>M3</v>
          </cell>
          <cell r="D6172">
            <v>697.47</v>
          </cell>
          <cell r="E6172">
            <v>64.25</v>
          </cell>
          <cell r="F6172">
            <v>633.22</v>
          </cell>
          <cell r="G6172">
            <v>0</v>
          </cell>
        </row>
        <row r="6173">
          <cell r="A6173" t="str">
            <v>87620</v>
          </cell>
          <cell r="B6173" t="str">
            <v>CONTRAPISO EM ARGAMASSA TRAÇO 1:4 (CIMENTO E AREIA), PREPARO MECÂNICO COM BETONEIRA 400 L, APLICADO EM ÁREAS SECAS SOBRE LAJE, ADERIDO, ACABAMENTO NÃO REFORÇADO, ESPESSURA 2CM. AF_07/2021</v>
          </cell>
          <cell r="C6173" t="str">
            <v>M2</v>
          </cell>
          <cell r="D6173">
            <v>31.65</v>
          </cell>
          <cell r="E6173">
            <v>9.2899999999999991</v>
          </cell>
          <cell r="F6173">
            <v>22.28</v>
          </cell>
          <cell r="G6173">
            <v>0.05</v>
          </cell>
        </row>
        <row r="6174">
          <cell r="A6174" t="str">
            <v>87622</v>
          </cell>
          <cell r="B6174" t="str">
            <v>CONTRAPISO EM ARGAMASSA TRAÇO 1:4 (CIMENTO E AREIA), PREPARO MANUAL, APLICADO EM ÁREAS SECAS SOBRE LAJE, ADERIDO, ACABAMENTO NÃO REFORÇADO, ESPESSURA 2CM. AF_07/2021</v>
          </cell>
          <cell r="C6174" t="str">
            <v>M2</v>
          </cell>
          <cell r="D6174">
            <v>34.76</v>
          </cell>
          <cell r="E6174">
            <v>11.49</v>
          </cell>
          <cell r="F6174">
            <v>23.27</v>
          </cell>
          <cell r="G6174">
            <v>0</v>
          </cell>
        </row>
        <row r="6175">
          <cell r="A6175" t="str">
            <v>87623</v>
          </cell>
          <cell r="B6175" t="str">
            <v>CONTRAPISO EM ARGAMASSA PRONTA, PREPARO MECÂNICO COM MISTURADOR 300 KG, APLICADO EM ÁREAS SECAS SOBRE LAJE, ADERIDO, ACABAMENTO NÃO REFORÇADO, ESPESSURA 2CM. AF_07/2021</v>
          </cell>
          <cell r="C6175" t="str">
            <v>M2</v>
          </cell>
          <cell r="D6175">
            <v>66.62</v>
          </cell>
          <cell r="E6175">
            <v>8.7200000000000006</v>
          </cell>
          <cell r="F6175">
            <v>57.72</v>
          </cell>
          <cell r="G6175">
            <v>0.11</v>
          </cell>
        </row>
        <row r="6176">
          <cell r="A6176" t="str">
            <v>87624</v>
          </cell>
          <cell r="B6176" t="str">
            <v>CONTRAPISO EM ARGAMASSA PRONTA, PREPARO MECÂNICO COM MISTURADOR 300 KG, APLICADO EM ÁREAS SECAS SOBRE LAJE, ADERIDO, ACABAMENTO NÃO REFORÇADO, ESPESSURA 2CM. AF_07/2021</v>
          </cell>
          <cell r="C6176" t="str">
            <v>M2</v>
          </cell>
          <cell r="D6176">
            <v>72.87</v>
          </cell>
          <cell r="E6176">
            <v>12.72</v>
          </cell>
          <cell r="F6176">
            <v>60.15</v>
          </cell>
          <cell r="G6176">
            <v>0</v>
          </cell>
        </row>
        <row r="6177">
          <cell r="A6177" t="str">
            <v>87630</v>
          </cell>
          <cell r="B6177" t="str">
            <v>CONTRAPISO EM ARGAMASSA TRAÇO 1:4 (CIMENTO E AREIA), PREPARO MECÂNICO COM BETONEIRA 400 L, APLICADO EM ÁREAS SECAS SOBRE LAJE, ADERIDO, ACABAMENTO NÃO REFORÇADO, ESPESSURA 3CM. AF_07/2021</v>
          </cell>
          <cell r="C6177" t="str">
            <v>M2</v>
          </cell>
          <cell r="D6177">
            <v>40.31</v>
          </cell>
          <cell r="E6177">
            <v>11.45</v>
          </cell>
          <cell r="F6177">
            <v>28.75</v>
          </cell>
          <cell r="G6177">
            <v>0.06</v>
          </cell>
        </row>
        <row r="6178">
          <cell r="A6178" t="str">
            <v>87632</v>
          </cell>
          <cell r="B6178" t="str">
            <v>CONTRAPISO EM ARGAMASSA TRAÇO 1:4 (CIMENTO E AREIA), PREPARO MANUAL, APLICADO EM ÁREAS SECAS SOBRE LAJE, ADERIDO, ACABAMENTO NÃO REFORÇADO, ESPESSURA 3CM. AF_07/2021</v>
          </cell>
          <cell r="C6178" t="str">
            <v>M2</v>
          </cell>
          <cell r="D6178">
            <v>44.64</v>
          </cell>
          <cell r="E6178">
            <v>14.51</v>
          </cell>
          <cell r="F6178">
            <v>30.13</v>
          </cell>
          <cell r="G6178">
            <v>0</v>
          </cell>
        </row>
        <row r="6179">
          <cell r="A6179" t="str">
            <v>87633</v>
          </cell>
          <cell r="B6179" t="str">
            <v>CONTRAPISO EM ARGAMASSA PRONTA, PREPARO MECÂNICO COM MISTURADOR 300 KG, APLICADO EM ÁREAS SECAS SOBRE LAJE, ADERIDO, ACABAMENTO NÃO REFORÇADO, ESPESSURA 3CM. AF_07/2021</v>
          </cell>
          <cell r="C6179" t="str">
            <v>M2</v>
          </cell>
          <cell r="D6179">
            <v>88.93</v>
          </cell>
          <cell r="E6179">
            <v>10.67</v>
          </cell>
          <cell r="F6179">
            <v>77.989999999999995</v>
          </cell>
          <cell r="G6179">
            <v>0.17</v>
          </cell>
        </row>
        <row r="6180">
          <cell r="A6180" t="str">
            <v>87634</v>
          </cell>
          <cell r="B6180" t="str">
            <v>CONTRAPISO EM ARGAMASSA PRONTA, PREPARO MANUAL, APLICADO EM ÁREAS SECAS SOBRE LAJE, ADERIDO, ACABAMENTO NÃO REFORÇADO, ESPESSURA 3CM. AF_07/2021</v>
          </cell>
          <cell r="C6180" t="str">
            <v>M2</v>
          </cell>
          <cell r="D6180">
            <v>97.62</v>
          </cell>
          <cell r="E6180">
            <v>16.22</v>
          </cell>
          <cell r="F6180">
            <v>81.400000000000006</v>
          </cell>
          <cell r="G6180">
            <v>0</v>
          </cell>
        </row>
        <row r="6181">
          <cell r="A6181" t="str">
            <v>87640</v>
          </cell>
          <cell r="B6181" t="str">
            <v>CONTRAPISO EM ARGAMASSA TRAÇO 1:4 (CIMENTO E AREIA), PREPARO MECÂNICO COM BETONEIRA 400 L, APLICADO EM ÁREAS SECAS SOBRE LAJE, ADERIDO, ACABAMENTO NÃO REFORÇADO, ESPESSURA 4CM. AF_07/2021</v>
          </cell>
          <cell r="C6181" t="str">
            <v>M2</v>
          </cell>
          <cell r="D6181">
            <v>47.41</v>
          </cell>
          <cell r="E6181">
            <v>13.22</v>
          </cell>
          <cell r="F6181">
            <v>34.06</v>
          </cell>
          <cell r="G6181">
            <v>7.0000000000000007E-2</v>
          </cell>
        </row>
        <row r="6182">
          <cell r="A6182" t="str">
            <v>87642</v>
          </cell>
          <cell r="B6182" t="str">
            <v>CONTRAPISO EM ARGAMASSA TRAÇO 1:4 (CIMENTO E AREIA), PREPARO MANUAL, APLICADO EM ÁREAS SECAS SOBRE LAJE, ADERIDO, ACABAMENTO NÃO REFORÇADO, ESPESSURA 4CM. AF_07/2021</v>
          </cell>
          <cell r="C6182" t="str">
            <v>M2</v>
          </cell>
          <cell r="D6182">
            <v>52.74</v>
          </cell>
          <cell r="E6182">
            <v>16.97</v>
          </cell>
          <cell r="F6182">
            <v>35.770000000000003</v>
          </cell>
          <cell r="G6182">
            <v>0</v>
          </cell>
        </row>
        <row r="6183">
          <cell r="A6183" t="str">
            <v>87643</v>
          </cell>
          <cell r="B6183" t="str">
            <v>CONTRAPISO EM ARGAMASSA PRONTA, PREPARO MECÂNICO COM MISTURADOR 300 KG, APLICADO EM ÁREAS SECAS SOBRE LAJE, ADERIDO, ACABAMENTO NÃO REFORÇADO, ESPESSURA 4CM. AF_07/2021</v>
          </cell>
          <cell r="C6183" t="str">
            <v>M2</v>
          </cell>
          <cell r="D6183">
            <v>107.21</v>
          </cell>
          <cell r="E6183">
            <v>12.24</v>
          </cell>
          <cell r="F6183">
            <v>94.63</v>
          </cell>
          <cell r="G6183">
            <v>0.21</v>
          </cell>
        </row>
        <row r="6184">
          <cell r="A6184" t="str">
            <v>87644</v>
          </cell>
          <cell r="B6184" t="str">
            <v>CONTRAPISO EM ARGAMASSA PRONTA, PREPARO MANUAL, APLICADO EM ÁREAS SECAS SOBRE LAJE, ADERIDO, ACABAMENTO NÃO REFORÇADO, ESPESSURA 4CM. AF_07/2021</v>
          </cell>
          <cell r="C6184" t="str">
            <v>M2</v>
          </cell>
          <cell r="D6184">
            <v>117.89</v>
          </cell>
          <cell r="E6184">
            <v>19.09</v>
          </cell>
          <cell r="F6184">
            <v>98.8</v>
          </cell>
          <cell r="G6184">
            <v>0</v>
          </cell>
        </row>
        <row r="6185">
          <cell r="A6185" t="str">
            <v>87680</v>
          </cell>
          <cell r="B6185" t="str">
            <v>CONTRAPISO EM ARGAMASSA TRAÇO 1:4 (CIMENTO E AREIA), PREPARO MECÂNICO COM BETONEIRA 400 L, APLICADO EM ÁREAS SECAS SOBRE LAJE, NÃO ADERIDO, ACABAMENTO NÃO REFORÇADO, ESPESSURA 4CM. AF_07/2021</v>
          </cell>
          <cell r="C6185" t="str">
            <v>M2</v>
          </cell>
          <cell r="D6185">
            <v>41.98</v>
          </cell>
          <cell r="E6185">
            <v>12.57</v>
          </cell>
          <cell r="F6185">
            <v>29.28</v>
          </cell>
          <cell r="G6185">
            <v>7.0000000000000007E-2</v>
          </cell>
        </row>
        <row r="6186">
          <cell r="A6186" t="str">
            <v>87682</v>
          </cell>
          <cell r="B6186" t="str">
            <v>CONTRAPISO EM ARGAMASSA TRAÇO 1:4 (CIMENTO E AREIA), PREPARO MANUAL, APLICADO EM ÁREAS SECAS SOBRE LAJE, NÃO ADERIDO, ACABAMENTO NÃO REFORÇADO, ESPESSURA 4CM. AF_07/2021</v>
          </cell>
          <cell r="C6186" t="str">
            <v>M2</v>
          </cell>
          <cell r="D6186">
            <v>47.31</v>
          </cell>
          <cell r="E6186">
            <v>16.329999999999998</v>
          </cell>
          <cell r="F6186">
            <v>30.98</v>
          </cell>
          <cell r="G6186">
            <v>0</v>
          </cell>
        </row>
        <row r="6187">
          <cell r="A6187" t="str">
            <v>87683</v>
          </cell>
          <cell r="B6187" t="str">
            <v>CONTRAPISO EM ARGAMASSA PRONTA, PREPARO MECÂNICO COM MISTURADOR 300 KG, APLICADO EM ÁREAS SECAS SOBRE LAJE, NÃO ADERIDO, ACABAMENTO NÃO REFORÇADO, ESPESSURA 4CM. AF_07/2021</v>
          </cell>
          <cell r="C6187" t="str">
            <v>M2</v>
          </cell>
          <cell r="D6187">
            <v>101.78</v>
          </cell>
          <cell r="E6187">
            <v>11.59</v>
          </cell>
          <cell r="F6187">
            <v>89.85</v>
          </cell>
          <cell r="G6187">
            <v>0.21</v>
          </cell>
        </row>
        <row r="6188">
          <cell r="A6188" t="str">
            <v>87684</v>
          </cell>
          <cell r="B6188" t="str">
            <v>CONTRAPISO EM ARGAMASSA PRONTA, PREPARO MANUAL, APLICADO EM ÁREAS SECAS SOBRE LAJE, NÃO ADERIDO, ACABAMENTO NÃO REFORÇADO, ESPESSURA 4CM. AF_07/2021</v>
          </cell>
          <cell r="C6188" t="str">
            <v>M2</v>
          </cell>
          <cell r="D6188">
            <v>112.46</v>
          </cell>
          <cell r="E6188">
            <v>18.440000000000001</v>
          </cell>
          <cell r="F6188">
            <v>94.02</v>
          </cell>
          <cell r="G6188">
            <v>0</v>
          </cell>
        </row>
        <row r="6189">
          <cell r="A6189" t="str">
            <v>87690</v>
          </cell>
          <cell r="B6189" t="str">
            <v>CONTRAPISO EM ARGAMASSA TRAÇO 1:4 (CIMENTO E AREIA), PREPARO MECÂNICO COM BETONEIRA 400 L, APLICADO EM ÁREAS SECAS SOBRE LAJE, NÃO ADERIDO, ACABAMENTO NÃO REFORÇADO, ESPESSURA 5CM. AF_07/2021</v>
          </cell>
          <cell r="C6189" t="str">
            <v>M2</v>
          </cell>
          <cell r="D6189">
            <v>48.1</v>
          </cell>
          <cell r="E6189">
            <v>14.41</v>
          </cell>
          <cell r="F6189">
            <v>33.520000000000003</v>
          </cell>
          <cell r="G6189">
            <v>0.1</v>
          </cell>
        </row>
        <row r="6190">
          <cell r="A6190" t="str">
            <v>87692</v>
          </cell>
          <cell r="B6190" t="str">
            <v>CONTRAPISO EM ARGAMASSA TRAÇO 1:4 (CIMENTO E AREIA), PREPARO MANUAL, APLICADO EM ÁREAS SECAS SOBRE LAJE, NÃO ADERIDO, ACABAMENTO NÃO REFORÇADO, ESPESSURA 5CM. AF_07/2021</v>
          </cell>
          <cell r="C6190" t="str">
            <v>M2</v>
          </cell>
          <cell r="D6190">
            <v>54.2</v>
          </cell>
          <cell r="E6190">
            <v>18.72</v>
          </cell>
          <cell r="F6190">
            <v>35.479999999999997</v>
          </cell>
          <cell r="G6190">
            <v>0</v>
          </cell>
        </row>
        <row r="6191">
          <cell r="A6191" t="str">
            <v>87693</v>
          </cell>
          <cell r="B6191" t="str">
            <v>CONTRAPISO EM ARGAMASSA PRONTA, PREPARO MECÂNICO COM MISTURADOR 300 KG, APLICADO EM ÁREAS SECAS SOBRE LAJE, NÃO ADERIDO, ESPESSURA 5CM. AF_07/2021</v>
          </cell>
          <cell r="C6191" t="str">
            <v>M2</v>
          </cell>
          <cell r="D6191">
            <v>116.58</v>
          </cell>
          <cell r="E6191">
            <v>13.29</v>
          </cell>
          <cell r="F6191">
            <v>102.92</v>
          </cell>
          <cell r="G6191">
            <v>0.23</v>
          </cell>
        </row>
        <row r="6192">
          <cell r="A6192" t="str">
            <v>87694</v>
          </cell>
          <cell r="B6192" t="str">
            <v>CONTRAPISO EM ARGAMASSA PRONTA, PREPARO MANUAL, APLICADO EM ÁREAS SECAS SOBRE LAJE, NÃO ADERIDO, ACABAMENTO NÃO REFORÇADO, ESPESSURA 5CM. AF_07/2021</v>
          </cell>
          <cell r="C6192" t="str">
            <v>M2</v>
          </cell>
          <cell r="D6192">
            <v>128.81</v>
          </cell>
          <cell r="E6192">
            <v>21.12</v>
          </cell>
          <cell r="F6192">
            <v>107.69</v>
          </cell>
          <cell r="G6192">
            <v>0</v>
          </cell>
        </row>
        <row r="6193">
          <cell r="A6193" t="str">
            <v>87700</v>
          </cell>
          <cell r="B6193" t="str">
            <v>CONTRAPISO EM ARGAMASSA TRAÇO 1:4 (CIMENTO E AREIA), PREPARO MECÂNICO COM BETONEIRA 400 L, APLICADO EM ÁREAS SECAS SOBRE LAJE, NÃO ADERIDO, ACABAMENTO NÃO REFORÇADO, ESPESSURA 6CM. AF_07/2021</v>
          </cell>
          <cell r="C6193" t="str">
            <v>M2</v>
          </cell>
          <cell r="D6193">
            <v>51.96</v>
          </cell>
          <cell r="E6193">
            <v>15.38</v>
          </cell>
          <cell r="F6193">
            <v>36.4</v>
          </cell>
          <cell r="G6193">
            <v>0.11</v>
          </cell>
        </row>
        <row r="6194">
          <cell r="A6194" t="str">
            <v>87702</v>
          </cell>
          <cell r="B6194" t="str">
            <v>CONTRAPISO EM ARGAMASSA TRAÇO 1:4 (CIMENTO E AREIA), PREPARO MANUAL, APLICADO EM ÁREAS SECAS SOBRE LAJE, NÃO ADERIDO, ACABAMENTO NÃO REFORÇADO, ESPESSURA 6CM. AF_07/2021</v>
          </cell>
          <cell r="C6194" t="str">
            <v>M2</v>
          </cell>
          <cell r="D6194">
            <v>58.61</v>
          </cell>
          <cell r="E6194">
            <v>20.07</v>
          </cell>
          <cell r="F6194">
            <v>38.54</v>
          </cell>
          <cell r="G6194">
            <v>0</v>
          </cell>
        </row>
        <row r="6195">
          <cell r="A6195" t="str">
            <v>87703</v>
          </cell>
          <cell r="B6195" t="str">
            <v>CONTRAPISO EM ARGAMASSA PRONTA, PREPARO MECÂNICO COM MISTURADOR 300 KG, APLICADO EM ÁREAS SECAS SOBRE LAJE, NÃO ADERIDO, ACABAMENTO NÃO REFORÇADO, ESPESSURA 6CM. AF_07/2021</v>
          </cell>
          <cell r="C6195" t="str">
            <v>M2</v>
          </cell>
          <cell r="D6195">
            <v>126.54</v>
          </cell>
          <cell r="E6195">
            <v>14.17</v>
          </cell>
          <cell r="F6195">
            <v>111.95</v>
          </cell>
          <cell r="G6195">
            <v>0.26</v>
          </cell>
        </row>
        <row r="6196">
          <cell r="A6196" t="str">
            <v>87704</v>
          </cell>
          <cell r="B6196" t="str">
            <v>CONTRAPISO EM ARGAMASSA PRONTA, PREPARO MANUAL, APLICADO EM ÁREAS SECAS SOBRE LAJE, NÃO ADERIDO, ACABAMENTO NÃO REFORÇADO, ESPESSURA 6CM. AF_07/2021</v>
          </cell>
          <cell r="C6196" t="str">
            <v>M2</v>
          </cell>
          <cell r="D6196">
            <v>139.86000000000001</v>
          </cell>
          <cell r="E6196">
            <v>22.7</v>
          </cell>
          <cell r="F6196">
            <v>117.16</v>
          </cell>
          <cell r="G6196">
            <v>0</v>
          </cell>
        </row>
        <row r="6197">
          <cell r="A6197" t="str">
            <v>87735</v>
          </cell>
          <cell r="B6197" t="str">
            <v>CONTRAPISO EM ARGAMASSA TRAÇO 1:4 (CIMENTO E AREIA), PREPARO MECÂNICO COM BETONEIRA 400 L, APLICADO EM ÁREAS MOLHADAS SOBRE LAJE, ADERIDO, ACABAMENTO NÃO REFORÇADO, ESPESSURA 2CM. AF_07/2021</v>
          </cell>
          <cell r="C6197" t="str">
            <v>M2</v>
          </cell>
          <cell r="D6197">
            <v>43.15</v>
          </cell>
          <cell r="E6197">
            <v>18.23</v>
          </cell>
          <cell r="F6197">
            <v>24.84</v>
          </cell>
          <cell r="G6197">
            <v>0.05</v>
          </cell>
        </row>
        <row r="6198">
          <cell r="A6198" t="str">
            <v>87737</v>
          </cell>
          <cell r="B6198" t="str">
            <v>CONTRAPISO EM ARGAMASSA TRAÇO 1:4 (CIMENTO E AREIA), PREPARO MANUAL, APLICADO EM ÁREAS MOLHADAS SOBRE LAJE, ADERIDO, ACABAMENTO NÃO REFORÇADO, ESPESSURA 2CM. AF_07/2021</v>
          </cell>
          <cell r="C6198" t="str">
            <v>M2</v>
          </cell>
          <cell r="D6198">
            <v>46.26</v>
          </cell>
          <cell r="E6198">
            <v>20.43</v>
          </cell>
          <cell r="F6198">
            <v>25.83</v>
          </cell>
          <cell r="G6198">
            <v>0</v>
          </cell>
        </row>
        <row r="6199">
          <cell r="A6199" t="str">
            <v>87738</v>
          </cell>
          <cell r="B6199" t="str">
            <v>CONTRAPISO EM ARGAMASSA PRONTA, PREPARO MECÂNICO COM MISTURADOR 300 KG, APLICADO EM ÁREAS MOLHADAS SOBRE LAJE, ADERIDO, ACABAMENTO NÃO REFORÇADO, ESPESSURA 2CM. AF_07/2021</v>
          </cell>
          <cell r="C6199" t="str">
            <v>M2</v>
          </cell>
          <cell r="D6199">
            <v>78.12</v>
          </cell>
          <cell r="E6199">
            <v>17.649999999999999</v>
          </cell>
          <cell r="F6199">
            <v>60.29</v>
          </cell>
          <cell r="G6199">
            <v>0.11</v>
          </cell>
        </row>
        <row r="6200">
          <cell r="A6200" t="str">
            <v>87739</v>
          </cell>
          <cell r="B6200" t="str">
            <v>CONTRAPISO EM ARGAMASSA PRONTA, PREPARO MANUAL, APLICADO EM ÁREAS MOLHADAS SOBRE LAJE, ADERIDO, ACABAMENTO NÃO REFORÇADO, ESPESSURA 2CM. AF_07/2021</v>
          </cell>
          <cell r="C6200" t="str">
            <v>M2</v>
          </cell>
          <cell r="D6200">
            <v>84.37</v>
          </cell>
          <cell r="E6200">
            <v>21.65</v>
          </cell>
          <cell r="F6200">
            <v>62.72</v>
          </cell>
          <cell r="G6200">
            <v>0</v>
          </cell>
        </row>
        <row r="6201">
          <cell r="A6201" t="str">
            <v>87745</v>
          </cell>
          <cell r="B6201" t="str">
            <v>CONTRAPISO EM ARGAMASSA TRAÇO 1:4 (CIMENTO E AREIA), PREPARO MECÂNICO COM BETONEIRA 400 L, APLICADO EM ÁREAS MOLHADAS SOBRE LAJE, ADERIDO, ACABAMENTO NÃO REFORÇADO, ESPESSURA 3CM. AF_07/2021</v>
          </cell>
          <cell r="C6201" t="str">
            <v>M2</v>
          </cell>
          <cell r="D6201">
            <v>51.81</v>
          </cell>
          <cell r="E6201">
            <v>20.38</v>
          </cell>
          <cell r="F6201">
            <v>31.32</v>
          </cell>
          <cell r="G6201">
            <v>0.06</v>
          </cell>
        </row>
        <row r="6202">
          <cell r="A6202" t="str">
            <v>87747</v>
          </cell>
          <cell r="B6202" t="str">
            <v>CONTRAPISO EM ARGAMASSA TRAÇO 1:4 (CIMENTO E AREIA), PREPARO MANUAL, APLICADO EM ÁREAS MOLHADAS SOBRE LAJE, ADERIDO, ACABAMENTO NÃO REFORÇADO, ESPESSURA 3CM. AF_07/2021</v>
          </cell>
          <cell r="C6202" t="str">
            <v>M2</v>
          </cell>
          <cell r="D6202">
            <v>56.14</v>
          </cell>
          <cell r="E6202">
            <v>23.44</v>
          </cell>
          <cell r="F6202">
            <v>32.700000000000003</v>
          </cell>
          <cell r="G6202">
            <v>0</v>
          </cell>
        </row>
        <row r="6203">
          <cell r="A6203" t="str">
            <v>87748</v>
          </cell>
          <cell r="B6203" t="str">
            <v>CONTRAPISO EM ARGAMASSA PRONTA, PREPARO MECÂNICO COM MISTURADOR 300 KG, APLICADO EM ÁREAS MOLHADAS SOBRE LAJE, ADERIDO, ACABAMENTO NÃO REFORÇADO, ESPESSURA 3CM. AF_07/2021</v>
          </cell>
          <cell r="C6203" t="str">
            <v>M2</v>
          </cell>
          <cell r="D6203">
            <v>100.43</v>
          </cell>
          <cell r="E6203">
            <v>19.59</v>
          </cell>
          <cell r="F6203">
            <v>80.569999999999993</v>
          </cell>
          <cell r="G6203">
            <v>0.17</v>
          </cell>
        </row>
        <row r="6204">
          <cell r="A6204" t="str">
            <v>87749</v>
          </cell>
          <cell r="B6204" t="str">
            <v>CONTRAPISO EM ARGAMASSA PRONTA, PREPARO MANUAL, APLICADO EM ÁREAS MOLHADAS SOBRE LAJE, ADERIDO, ACABAMENTO NÃO REFORÇADO, ESPESSURA 3CM. AF_07/2021</v>
          </cell>
          <cell r="C6204" t="str">
            <v>M2</v>
          </cell>
          <cell r="D6204">
            <v>109.12</v>
          </cell>
          <cell r="E6204">
            <v>25.14</v>
          </cell>
          <cell r="F6204">
            <v>83.98</v>
          </cell>
          <cell r="G6204">
            <v>0</v>
          </cell>
        </row>
        <row r="6205">
          <cell r="A6205" t="str">
            <v>87755</v>
          </cell>
          <cell r="B6205" t="str">
            <v>CONTRAPISO EM ARGAMASSA TRAÇO 1:4 (CIMENTO E AREIA), PREPARO MECÂNICO COM BETONEIRA 400 L, APLICADO EM ÁREAS MOLHADAS SOBRE IMPERMEABILIZAÇÃO, ACABAMENTO NÃO REFORÇADO, ESPESSURA 3CM. AF_07/2021</v>
          </cell>
          <cell r="C6205" t="str">
            <v>M2</v>
          </cell>
          <cell r="D6205">
            <v>48.66</v>
          </cell>
          <cell r="E6205">
            <v>21.17</v>
          </cell>
          <cell r="F6205">
            <v>27.38</v>
          </cell>
          <cell r="G6205">
            <v>0.06</v>
          </cell>
        </row>
        <row r="6206">
          <cell r="A6206" t="str">
            <v>87757</v>
          </cell>
          <cell r="B6206" t="str">
            <v>CONTRAPISO EM ARGAMASSA TRAÇO 1:4 (CIMENTO E AREIA), PREPARO MANUAL, APLICADO EM ÁREAS MOLHADAS SOBRE IMPERMEABILIZAÇÃO, ACABAMENTO NÃO REFORÇADO, ESPESSURA 3CM. AF_07/2021</v>
          </cell>
          <cell r="C6206" t="str">
            <v>M2</v>
          </cell>
          <cell r="D6206">
            <v>52.99</v>
          </cell>
          <cell r="E6206">
            <v>24.23</v>
          </cell>
          <cell r="F6206">
            <v>28.76</v>
          </cell>
          <cell r="G6206">
            <v>0</v>
          </cell>
        </row>
        <row r="6207">
          <cell r="A6207" t="str">
            <v>87758</v>
          </cell>
          <cell r="B6207" t="str">
            <v>CONTRAPISO EM ARGAMASSA PRONTA, PREPARO MECÂNICO COM MISTURADOR 300 KG, APLICADO EM ÁREAS MOLHADAS SOBRE IMPERMEABILIZAÇÃO, ACABAMENTO NÃO REFORÇADO, ESPESSURA 3CM. AF_07/2021</v>
          </cell>
          <cell r="C6207" t="str">
            <v>M2</v>
          </cell>
          <cell r="D6207">
            <v>97.28</v>
          </cell>
          <cell r="E6207">
            <v>20.37</v>
          </cell>
          <cell r="F6207">
            <v>76.64</v>
          </cell>
          <cell r="G6207">
            <v>0.17</v>
          </cell>
        </row>
        <row r="6208">
          <cell r="A6208" t="str">
            <v>87759</v>
          </cell>
          <cell r="B6208" t="str">
            <v>CONTRAPISO EM ARGAMASSA PRONTA, PREPARO MANUAL, APLICADO EM ÁREAS MOLHADAS SOBRE IMPERMEABILIZAÇÃO, ACABAMENTO NÃO REFORÇADO, ESPESSURA 3CM. AF_07/2021</v>
          </cell>
          <cell r="C6208" t="str">
            <v>M2</v>
          </cell>
          <cell r="D6208">
            <v>105.97</v>
          </cell>
          <cell r="E6208">
            <v>25.92</v>
          </cell>
          <cell r="F6208">
            <v>80.05</v>
          </cell>
          <cell r="G6208">
            <v>0</v>
          </cell>
        </row>
        <row r="6209">
          <cell r="A6209" t="str">
            <v>87765</v>
          </cell>
          <cell r="B6209" t="str">
            <v>CONTRAPISO EM ARGAMASSA TRAÇO 1:4 (CIMENTO E AREIA), PREPARO MECÂNICO COM BETONEIRA 400 L, APLICADO EM ÁREAS MOLHADAS SOBRE IMPERMEABILIZAÇÃO, ACABAMENTO NÃO REFORÇADO, ESPESSURA 4CM. AF_07/2021</v>
          </cell>
          <cell r="C6209" t="str">
            <v>M2</v>
          </cell>
          <cell r="D6209">
            <v>55.8</v>
          </cell>
          <cell r="E6209">
            <v>22.98</v>
          </cell>
          <cell r="F6209">
            <v>32.69</v>
          </cell>
          <cell r="G6209">
            <v>7.0000000000000007E-2</v>
          </cell>
        </row>
        <row r="6210">
          <cell r="A6210" t="str">
            <v>87767</v>
          </cell>
          <cell r="B6210" t="str">
            <v>CONTRAPISO EM ARGAMASSA TRAÇO 1:4 (CIMENTO E AREIA), PREPARO MANUAL, APLICADO EM ÁREAS MOLHADAS SOBRE IMPERMEABILIZAÇÃO, ACABAMENTO NÃO REFORÇADO, ESPESSURA 4CM. AF_07/2021</v>
          </cell>
          <cell r="C6210" t="str">
            <v>M2</v>
          </cell>
          <cell r="D6210">
            <v>61.13</v>
          </cell>
          <cell r="E6210">
            <v>26.72</v>
          </cell>
          <cell r="F6210">
            <v>34.409999999999997</v>
          </cell>
          <cell r="G6210">
            <v>0</v>
          </cell>
        </row>
        <row r="6211">
          <cell r="A6211" t="str">
            <v>87768</v>
          </cell>
          <cell r="B6211" t="str">
            <v>CONTRAPISO EM ARGAMASSA PRONTA, PREPARO MECÂNICO COM MISTURADOR 300 KG, APLICADO EM ÁREAS MOLHADAS SOBRE IMPERMEABILIZAÇÃO, ACABAMENTO NÃO REFORÇADO, ESPESSURA 4CM. AF_07/2021</v>
          </cell>
          <cell r="C6211" t="str">
            <v>M2</v>
          </cell>
          <cell r="D6211">
            <v>115.6</v>
          </cell>
          <cell r="E6211">
            <v>22</v>
          </cell>
          <cell r="F6211">
            <v>93.26</v>
          </cell>
          <cell r="G6211">
            <v>0.21</v>
          </cell>
        </row>
        <row r="6212">
          <cell r="A6212" t="str">
            <v>87769</v>
          </cell>
          <cell r="B6212" t="str">
            <v>CONTRAPISO EM ARGAMASSA PRONTA, PREPARO MANUAL, APLICADO EM ÁREAS MOLHADAS SOBRE IMPERMEABILIZAÇÃO, ACABAMENTO NÃO REFORÇADO, ESPESSURA 4CM. AF_07/2021</v>
          </cell>
          <cell r="C6212" t="str">
            <v>M2</v>
          </cell>
          <cell r="D6212">
            <v>126.28</v>
          </cell>
          <cell r="E6212">
            <v>28.84</v>
          </cell>
          <cell r="F6212">
            <v>97.44</v>
          </cell>
          <cell r="G6212">
            <v>0</v>
          </cell>
        </row>
        <row r="6213">
          <cell r="A6213" t="str">
            <v>88470</v>
          </cell>
          <cell r="B6213" t="str">
            <v>CONTRAPISO COM ARGAMASSA AUTONIVELANTE, APLICADO SOBRE LAJE, NÃO ADERIDO, ESPESSURA 3CM. AF_07/2021</v>
          </cell>
          <cell r="C6213" t="str">
            <v>M2</v>
          </cell>
          <cell r="D6213">
            <v>24.98</v>
          </cell>
          <cell r="E6213">
            <v>2.33</v>
          </cell>
          <cell r="F6213">
            <v>22.65</v>
          </cell>
          <cell r="G6213">
            <v>0</v>
          </cell>
        </row>
        <row r="6214">
          <cell r="A6214" t="str">
            <v>88471</v>
          </cell>
          <cell r="B6214" t="str">
            <v>CONTRAPISO COM ARGAMASSA AUTONIVELANTE, APLICADO SOBRE LAJE, NÃO ADERIDO, ESPESSURA 4CM. AF_07/2021</v>
          </cell>
          <cell r="C6214" t="str">
            <v>M2</v>
          </cell>
          <cell r="D6214">
            <v>31.25</v>
          </cell>
          <cell r="E6214">
            <v>3.24</v>
          </cell>
          <cell r="F6214">
            <v>28.01</v>
          </cell>
          <cell r="G6214">
            <v>0</v>
          </cell>
        </row>
        <row r="6215">
          <cell r="A6215" t="str">
            <v>88472</v>
          </cell>
          <cell r="B6215" t="str">
            <v>CONTRAPISO COM ARGAMASSA AUTONIVELANTE, APLICADO SOBRE LAJE, NÃO ADERIDO, ESPESSURA 5CM. AF_07/2021</v>
          </cell>
          <cell r="C6215" t="str">
            <v>M2</v>
          </cell>
          <cell r="D6215">
            <v>36.24</v>
          </cell>
          <cell r="E6215">
            <v>3.94</v>
          </cell>
          <cell r="F6215">
            <v>32.299999999999997</v>
          </cell>
          <cell r="G6215">
            <v>0</v>
          </cell>
        </row>
        <row r="6216">
          <cell r="A6216" t="str">
            <v>88476</v>
          </cell>
          <cell r="B6216" t="str">
            <v>CONTRAPISO COM ARGAMASSA AUTONIVELANTE, APLICADO SOBRE LAJE, ADERIDO, ESPESSURA 2CM. AF_07/2021</v>
          </cell>
          <cell r="C6216" t="str">
            <v>M2</v>
          </cell>
          <cell r="D6216">
            <v>21.92</v>
          </cell>
          <cell r="E6216">
            <v>1.47</v>
          </cell>
          <cell r="F6216">
            <v>20.45</v>
          </cell>
          <cell r="G6216">
            <v>0</v>
          </cell>
        </row>
        <row r="6217">
          <cell r="A6217" t="str">
            <v>88477</v>
          </cell>
          <cell r="B6217" t="str">
            <v>CONTRAPISO COM ARGAMASSA AUTONIVELANTE, APLICADO SOBRE LAJE, ADERIDO, ESPESSURA 3CM. AF_07/2021</v>
          </cell>
          <cell r="C6217" t="str">
            <v>M2</v>
          </cell>
          <cell r="D6217">
            <v>29.77</v>
          </cell>
          <cell r="E6217">
            <v>2.81</v>
          </cell>
          <cell r="F6217">
            <v>26.96</v>
          </cell>
          <cell r="G6217">
            <v>0</v>
          </cell>
        </row>
        <row r="6218">
          <cell r="A6218" t="str">
            <v>88478</v>
          </cell>
          <cell r="B6218" t="str">
            <v>CONTRAPISO COM ARGAMASSA AUTONIVELANTE, APLICADO SOBRE LAJE, ADERIDO, ESPESSURA 4CM. AF_07/2021</v>
          </cell>
          <cell r="C6218" t="str">
            <v>M2</v>
          </cell>
          <cell r="D6218">
            <v>36.26</v>
          </cell>
          <cell r="E6218">
            <v>3.88</v>
          </cell>
          <cell r="F6218">
            <v>32.380000000000003</v>
          </cell>
          <cell r="G6218">
            <v>0</v>
          </cell>
        </row>
        <row r="6219">
          <cell r="A6219" t="str">
            <v>90930</v>
          </cell>
          <cell r="B6219" t="str">
            <v>CONTRAPISO ACÚSTICO EM ARGAMASSA TRAÇO 1:4 (CIMENTO E AREIA), PREPARO MECÂNICO COM BETONEIRA 400L, APLICADO EM ÁREAS SECAS, ACABAMENTO NÃO REFORÇADO, ESPESSURA 5CM. AF_07/2021</v>
          </cell>
          <cell r="C6219" t="str">
            <v>M2</v>
          </cell>
          <cell r="D6219">
            <v>74.64</v>
          </cell>
          <cell r="E6219">
            <v>19.190000000000001</v>
          </cell>
          <cell r="F6219">
            <v>55.28</v>
          </cell>
          <cell r="G6219">
            <v>0.1</v>
          </cell>
        </row>
        <row r="6220">
          <cell r="A6220" t="str">
            <v>90932</v>
          </cell>
          <cell r="B6220" t="str">
            <v>CONTRAPISO ACÚSTICO EM ARGAMASSA TRAÇO 1:4 (CIMENTO E AREIA), PREPARO MANUAL, APLICADO EM ÁREAS SECAS, ACABAMENTO NÃO REFORÇADO, ESPESSURA 5CM. AF_07/2021</v>
          </cell>
          <cell r="C6220" t="str">
            <v>M2</v>
          </cell>
          <cell r="D6220">
            <v>80.739999999999995</v>
          </cell>
          <cell r="E6220">
            <v>23.5</v>
          </cell>
          <cell r="F6220">
            <v>57.24</v>
          </cell>
          <cell r="G6220">
            <v>0</v>
          </cell>
        </row>
        <row r="6221">
          <cell r="A6221" t="str">
            <v>90933</v>
          </cell>
          <cell r="B6221" t="str">
            <v>CONTRAPISO ACÚSTICO EM ARGAMASSA PRONTA, PREPARO MECÂNICO COM MISTURADOR 300 KG, APLICADO EM ÁREAS SECAS, ACABAMENTO NÃO REFORÇADO, ESPESSURA 5CM. AF_07/2021</v>
          </cell>
          <cell r="C6221" t="str">
            <v>M2</v>
          </cell>
          <cell r="D6221">
            <v>143.12</v>
          </cell>
          <cell r="E6221">
            <v>18.09</v>
          </cell>
          <cell r="F6221">
            <v>124.66</v>
          </cell>
          <cell r="G6221">
            <v>0.23</v>
          </cell>
        </row>
        <row r="6222">
          <cell r="A6222" t="str">
            <v>90934</v>
          </cell>
          <cell r="B6222" t="str">
            <v>CONTRAPISO ACÚSTICO EM ARGAMASSA PRONTA, PREPARO MANUAL, APLICADO EM ÁREAS SECAS, ACABAMENTO NÃO REFORÇADO, ESPESSURA 5CM. AF_07/2021</v>
          </cell>
          <cell r="C6222" t="str">
            <v>M2</v>
          </cell>
          <cell r="D6222">
            <v>155.35</v>
          </cell>
          <cell r="E6222">
            <v>25.91</v>
          </cell>
          <cell r="F6222">
            <v>129.44</v>
          </cell>
          <cell r="G6222">
            <v>0</v>
          </cell>
        </row>
        <row r="6223">
          <cell r="A6223" t="str">
            <v>90940</v>
          </cell>
          <cell r="B6223" t="str">
            <v>CONTRAPISO ACÚSTICO EM ARGAMASSA TRAÇO 1:4 (CIMENTO E AREIA), PREPARO MECÂNICO COM BETONEIRA 400L, APLICADO EM ÁREAS SECAS, ACABAMENTO NÃO REFORÇADO, ESPESSURA 6CM. AF_07/2021</v>
          </cell>
          <cell r="C6223" t="str">
            <v>M2</v>
          </cell>
          <cell r="D6223">
            <v>79.739999999999995</v>
          </cell>
          <cell r="E6223">
            <v>21.11</v>
          </cell>
          <cell r="F6223">
            <v>58.45</v>
          </cell>
          <cell r="G6223">
            <v>0.11</v>
          </cell>
        </row>
        <row r="6224">
          <cell r="A6224" t="str">
            <v>90942</v>
          </cell>
          <cell r="B6224" t="str">
            <v>CONTRAPISO ACÚSTICO EM ARGAMASSA TRAÇO 1:4 (CIMENTO E AREIA), PREPARO MANUAL, APLICADO EM ÁREAS SECAS, ACABAMENTO NÃO REFORÇADO, ESPESSURA 6CM. AF_07/2021</v>
          </cell>
          <cell r="C6224" t="str">
            <v>M2</v>
          </cell>
          <cell r="D6224">
            <v>86.39</v>
          </cell>
          <cell r="E6224">
            <v>25.81</v>
          </cell>
          <cell r="F6224">
            <v>60.58</v>
          </cell>
          <cell r="G6224">
            <v>0</v>
          </cell>
        </row>
        <row r="6225">
          <cell r="A6225" t="str">
            <v>90943</v>
          </cell>
          <cell r="B6225" t="str">
            <v>CONTRAPISO ACÚSTICO EM ARGAMASSA PRONTA, PREPARO MECÂNICO COM MISTURADOR 300 KG, APLICADO EM ÁREAS SECAS, ACABAMENTO NÃO REFORÇADO, ESPESSURA 6CM. AF_07/2021</v>
          </cell>
          <cell r="C6225" t="str">
            <v>M2</v>
          </cell>
          <cell r="D6225">
            <v>154.32</v>
          </cell>
          <cell r="E6225">
            <v>19.920000000000002</v>
          </cell>
          <cell r="F6225">
            <v>133.97999999999999</v>
          </cell>
          <cell r="G6225">
            <v>0.26</v>
          </cell>
        </row>
        <row r="6226">
          <cell r="A6226" t="str">
            <v>90944</v>
          </cell>
          <cell r="B6226" t="str">
            <v>CONTRAPISO ACÚSTICO EM ARGAMASSA PRONTA, PREPARO MANUAL, APLICADO EM ÁREAS SECA, ACABAMENTO NÃO REFORÇADO, ESPESSURA 6CM. AF_07/2021</v>
          </cell>
          <cell r="C6226" t="str">
            <v>M2</v>
          </cell>
          <cell r="D6226">
            <v>167.64</v>
          </cell>
          <cell r="E6226">
            <v>28.45</v>
          </cell>
          <cell r="F6226">
            <v>139.19</v>
          </cell>
          <cell r="G6226">
            <v>0</v>
          </cell>
        </row>
        <row r="6227">
          <cell r="A6227" t="str">
            <v>90950</v>
          </cell>
          <cell r="B6227" t="str">
            <v>CONTRAPISO ACÚSTICO EM ARGAMASSA TRAÇO 1:4 (CIMENTO E AREIA), PREPARO MECÂNICO COM BETONEIRA 400L, APLICADO EM ÁREAS SECAS, ACABAMENTO NÃO REFORÇADO, ESPESSURA 7CM. AF_07/2021</v>
          </cell>
          <cell r="C6227" t="str">
            <v>M2</v>
          </cell>
          <cell r="D6227">
            <v>89.09</v>
          </cell>
          <cell r="E6227">
            <v>24.63</v>
          </cell>
          <cell r="F6227">
            <v>64.260000000000005</v>
          </cell>
          <cell r="G6227">
            <v>0.12</v>
          </cell>
        </row>
        <row r="6228">
          <cell r="A6228" t="str">
            <v>90952</v>
          </cell>
          <cell r="B6228" t="str">
            <v>CONTRAPISO ACÚSTICO EM ARGAMASSA TRAÇO 1:4 (CIMENTO E AREIA), PREPARO MANUAL, APLICADO EM ÁREAS SECAS, ACABAMENTO NÃO REFORÇADO, ESPESSURA 7CM. AF_07/2021</v>
          </cell>
          <cell r="C6228" t="str">
            <v>M2</v>
          </cell>
          <cell r="D6228">
            <v>96.73</v>
          </cell>
          <cell r="E6228">
            <v>30.02</v>
          </cell>
          <cell r="F6228">
            <v>66.709999999999994</v>
          </cell>
          <cell r="G6228">
            <v>0</v>
          </cell>
        </row>
        <row r="6229">
          <cell r="A6229" t="str">
            <v>90953</v>
          </cell>
          <cell r="B6229" t="str">
            <v>CONTRAPISO ACÚSTICO EM ARGAMASSA PRONTA, PREPARO MECÂNICO COM MISTURADOR 300 KG, APLICADO EM ÁREAS SECAS, ACABAMENTO NÃO REFORÇADO, ESPESSURA 7CM. AF_07/2021</v>
          </cell>
          <cell r="C6229" t="str">
            <v>M2</v>
          </cell>
          <cell r="D6229">
            <v>174.83</v>
          </cell>
          <cell r="E6229">
            <v>23.24</v>
          </cell>
          <cell r="F6229">
            <v>151.1</v>
          </cell>
          <cell r="G6229">
            <v>0.31</v>
          </cell>
        </row>
        <row r="6230">
          <cell r="A6230" t="str">
            <v>90954</v>
          </cell>
          <cell r="B6230" t="str">
            <v>CONTRAPISO ACÚSTICO EM ARGAMASSA PRONTA, PREPARO MANUAL, APLICADO EM ÁREAS SECAS, ACABAMENTO NÃO REFORÇADO, ESPESSURA 7CM. AF_07/2021</v>
          </cell>
          <cell r="C6230" t="str">
            <v>M2</v>
          </cell>
          <cell r="D6230">
            <v>190.15</v>
          </cell>
          <cell r="E6230">
            <v>33.04</v>
          </cell>
          <cell r="F6230">
            <v>157.11000000000001</v>
          </cell>
          <cell r="G6230">
            <v>0</v>
          </cell>
        </row>
        <row r="6231">
          <cell r="A6231" t="str">
            <v>94438</v>
          </cell>
          <cell r="B6231" t="str">
            <v>(COMPOSIÇÃO REPRESENTATIVA) DO SERVIÇO DE CONTRAPISO EM ARGAMASSA TRAÇO 1:4 (CIM E AREIA), EM BETONEIRA 400 L, ESPESSURA 3 CM ÁREAS SECAS E 3 CM ÁREAS MOLHADAS, PARA EDIFICAÇÃO HABITACIONAL UNIFAMILIAR (CASA) E EDIFICAÇÃO PÚBLICA PADRÃO. AF_11/2014</v>
          </cell>
          <cell r="C6231" t="str">
            <v>M2</v>
          </cell>
          <cell r="D6231">
            <v>43.95</v>
          </cell>
          <cell r="E6231">
            <v>14.89</v>
          </cell>
          <cell r="F6231">
            <v>29.01</v>
          </cell>
          <cell r="G6231">
            <v>0.02</v>
          </cell>
        </row>
        <row r="6232">
          <cell r="A6232" t="str">
            <v>94439</v>
          </cell>
          <cell r="B6232" t="str">
            <v>(COMPOSIÇÃO REPRESENTATIVA) DO SERVIÇO DE CONTRAPISO EM ARGAMASSA TRAÇO 1:4 (CIM E AREIA), BETONEIRA 400 L, E = 4 CM ÁREAS SECAS E  MOLHADAS SOBRE LAJE , E = 3 CM ÁREAS MOLHADAS SOBRE IMPERMEABILIZAÇÃO, CASA E EDIFICAÇÃO PÚBLICA PADRÃO. AF_11/2014</v>
          </cell>
          <cell r="C6232" t="str">
            <v>M2</v>
          </cell>
          <cell r="D6232">
            <v>49.64</v>
          </cell>
          <cell r="E6232">
            <v>16.29</v>
          </cell>
          <cell r="F6232">
            <v>33.29</v>
          </cell>
          <cell r="G6232">
            <v>0.03</v>
          </cell>
        </row>
        <row r="6233">
          <cell r="A6233" t="str">
            <v>94779</v>
          </cell>
          <cell r="B6233" t="str">
            <v>(COMPOSIÇÃO REPRESENTATIVA) DO SERVIÇO DE CONTRAPISO EM ARGAMASSA TRAÇO 1:4 (CIM E AREIA), EM BETONEIRA 400 L, ESPESSURA 3 CM ÁREAS SECAS E 3 CM ÁREAS MOLHADAS, PARA EDIFICAÇÃO HABITACIONAL MULTIFAMILIAR (PRÉDIO). AF_11/2014</v>
          </cell>
          <cell r="C6233" t="str">
            <v>M2</v>
          </cell>
          <cell r="D6233">
            <v>42.53</v>
          </cell>
          <cell r="E6233">
            <v>13.62</v>
          </cell>
          <cell r="F6233">
            <v>28.85</v>
          </cell>
          <cell r="G6233">
            <v>0.03</v>
          </cell>
        </row>
        <row r="6234">
          <cell r="A6234" t="str">
            <v>94782</v>
          </cell>
          <cell r="B6234" t="str">
            <v>(COMPOSIÇÃO REPRESENTATIVA) DO SERVIÇO DE CONTRAPISO EM ARGAMASSA TRAÇO 1:4 (CIM E AREIA), BETONEIRA 400 L, E = 4 CM ÁREAS SECAS E  MOLHADAS SOBRE LAJE , E = 3 CM ÁREAS MOLHADAS SOBRE IMPERMEABILIZAÇÃO, PARA EDIFICAÇÃO MULTIFAMILIAR. AF_11/2014</v>
          </cell>
          <cell r="C6234" t="str">
            <v>M2</v>
          </cell>
          <cell r="D6234">
            <v>48.84</v>
          </cell>
          <cell r="E6234">
            <v>15.19</v>
          </cell>
          <cell r="F6234">
            <v>33.58</v>
          </cell>
          <cell r="G6234">
            <v>0.03</v>
          </cell>
        </row>
        <row r="6235">
          <cell r="A6235" t="str">
            <v>102803</v>
          </cell>
          <cell r="B6235" t="str">
            <v>REFORÇO SUPERFICIAL PARA CONTRAPISOS DE ARGAMASSA SEMI-SECA. AF_07/2021</v>
          </cell>
          <cell r="C6235" t="str">
            <v>M2</v>
          </cell>
          <cell r="D6235">
            <v>2.2999999999999998</v>
          </cell>
          <cell r="E6235">
            <v>1.5</v>
          </cell>
          <cell r="F6235">
            <v>0.8</v>
          </cell>
          <cell r="G6235">
            <v>0</v>
          </cell>
        </row>
        <row r="6236">
          <cell r="A6236" t="str">
            <v>101742</v>
          </cell>
          <cell r="B6236" t="str">
            <v>RODAPÉ BORRACHA LISO, ALTURA = 7CM, ESPESSURA = 2 MM, PARA ARGAMASSA. AF_09/2020</v>
          </cell>
          <cell r="C6236" t="str">
            <v>M</v>
          </cell>
          <cell r="D6236">
            <v>56.51</v>
          </cell>
          <cell r="E6236">
            <v>18.59</v>
          </cell>
          <cell r="F6236">
            <v>37.92</v>
          </cell>
          <cell r="G6236">
            <v>0</v>
          </cell>
        </row>
        <row r="6237">
          <cell r="A6237" t="str">
            <v>87878</v>
          </cell>
          <cell r="B6237" t="str">
            <v>CHAPISCO APLICADO EM ALVENARIAS E ESTRUTURAS DE CONCRETO INTERNAS, COM COLHER DE PEDREIRO.  ARGAMASSA TRAÇO 1:3 COM PREPARO MANUAL. AF_10/2022</v>
          </cell>
          <cell r="C6237" t="str">
            <v>M2</v>
          </cell>
          <cell r="D6237">
            <v>4.74</v>
          </cell>
          <cell r="E6237">
            <v>2.4700000000000002</v>
          </cell>
          <cell r="F6237">
            <v>2.27</v>
          </cell>
          <cell r="G6237">
            <v>0</v>
          </cell>
        </row>
        <row r="6238">
          <cell r="A6238" t="str">
            <v>87879</v>
          </cell>
          <cell r="B6238" t="str">
            <v>CHAPISCO APLICADO EM ALVENARIAS E ESTRUTURAS DE CONCRETO INTERNAS, COM COLHER DE PEDREIRO.  ARGAMASSA TRAÇO 1:3 COM PREPARO EM BETONEIRA 400L. AF_10/2022</v>
          </cell>
          <cell r="C6238" t="str">
            <v>M2</v>
          </cell>
          <cell r="D6238">
            <v>4.3099999999999996</v>
          </cell>
          <cell r="E6238">
            <v>2.17</v>
          </cell>
          <cell r="F6238">
            <v>2.14</v>
          </cell>
          <cell r="G6238">
            <v>0</v>
          </cell>
        </row>
        <row r="6239">
          <cell r="A6239" t="str">
            <v>87881</v>
          </cell>
          <cell r="B6239" t="str">
            <v>CHAPISCO APLICADO NO TETO OU EM ALVENARIA E ESTRUTURA, COM ROLO PARA TEXTURA ACRÍLICA. ARGAMASSA TRAÇO 1:4 E EMULSÃO POLIMÉRICA (ADESIVO) COM PREPARO MANUAL. AF_10/2022</v>
          </cell>
          <cell r="C6239" t="str">
            <v>M2</v>
          </cell>
          <cell r="D6239">
            <v>7.72</v>
          </cell>
          <cell r="E6239">
            <v>1.26</v>
          </cell>
          <cell r="F6239">
            <v>6.46</v>
          </cell>
          <cell r="G6239">
            <v>0</v>
          </cell>
        </row>
        <row r="6240">
          <cell r="A6240" t="str">
            <v>87882</v>
          </cell>
          <cell r="B6240" t="str">
            <v>CHAPISCO APLICADO NO TETO OU EM ALVENARIA E ESTRUTURA, COM ROLO PARA TEXTURA ACRÍLICA. ARGAMASSA TRAÇO 1:4 E EMULSÃO POLIMÉRICA (ADESIVO) COM PREPARO EM BETONEIRA 400L. AF_10/2022</v>
          </cell>
          <cell r="C6240" t="str">
            <v>M2</v>
          </cell>
          <cell r="D6240">
            <v>7.58</v>
          </cell>
          <cell r="E6240">
            <v>1.1599999999999999</v>
          </cell>
          <cell r="F6240">
            <v>6.42</v>
          </cell>
          <cell r="G6240">
            <v>0</v>
          </cell>
        </row>
        <row r="6241">
          <cell r="A6241" t="str">
            <v>87884</v>
          </cell>
          <cell r="B6241" t="str">
            <v>CHAPISCO APLICADO NO TETO OU EM ALVENARIA E ESTRUTURA, COM ROLO PARA TEXTURA ACRÍLICA. ARGAMASSA INDUSTRIALIZADA COM PREPARO MANUAL. AF_10/2022</v>
          </cell>
          <cell r="C6241" t="str">
            <v>M2</v>
          </cell>
          <cell r="D6241">
            <v>8.69</v>
          </cell>
          <cell r="E6241">
            <v>1.37</v>
          </cell>
          <cell r="F6241">
            <v>7.32</v>
          </cell>
          <cell r="G6241">
            <v>0</v>
          </cell>
        </row>
        <row r="6242">
          <cell r="A6242" t="str">
            <v>87885</v>
          </cell>
          <cell r="B6242" t="str">
            <v>CHAPISCO APLICADO NO TETO OU EM ALVENARIA E ESTRUTURA, COM ROLO PARA TEXTURA ACRÍLICA. ARGAMASSA INDUSTRIALIZADA COM PREPARO EM MISTURADOR 300 KG. AF_10/2022</v>
          </cell>
          <cell r="C6242" t="str">
            <v>M2</v>
          </cell>
          <cell r="D6242">
            <v>8.34</v>
          </cell>
          <cell r="E6242">
            <v>1.1599999999999999</v>
          </cell>
          <cell r="F6242">
            <v>7.18</v>
          </cell>
          <cell r="G6242">
            <v>0</v>
          </cell>
        </row>
        <row r="6243">
          <cell r="A6243" t="str">
            <v>87886</v>
          </cell>
          <cell r="B6243" t="str">
            <v>CHAPISCO APLICADO NO TETO OU EM ESTRUTURA, COM DESEMPENADEIRA DENTADA. ARGAMASSA INDUSTRIALIZADA COM PREPARO MANUAL. AF_10/2022</v>
          </cell>
          <cell r="C6243" t="str">
            <v>M2</v>
          </cell>
          <cell r="D6243">
            <v>15.21</v>
          </cell>
          <cell r="E6243">
            <v>4.25</v>
          </cell>
          <cell r="F6243">
            <v>10.96</v>
          </cell>
          <cell r="G6243">
            <v>0</v>
          </cell>
        </row>
        <row r="6244">
          <cell r="A6244" t="str">
            <v>87887</v>
          </cell>
          <cell r="B6244" t="str">
            <v>CHAPISCO APLICADO NO TETO OU EM ESTRUTURA, COM DESEMPENADEIRA DENTADA. ARGAMASSA INDUSTRIALIZADA COM PREPARO EM MISTURADOR 300 KG. AF_10/2022</v>
          </cell>
          <cell r="C6244" t="str">
            <v>M2</v>
          </cell>
          <cell r="D6244">
            <v>14.44</v>
          </cell>
          <cell r="E6244">
            <v>3.75</v>
          </cell>
          <cell r="F6244">
            <v>10.69</v>
          </cell>
          <cell r="G6244">
            <v>0</v>
          </cell>
        </row>
        <row r="6245">
          <cell r="A6245" t="str">
            <v>87888</v>
          </cell>
          <cell r="B6245" t="str">
            <v>CHAPISCO APLICADO EM ALVENARIA (SEM PRESENÇA DE VÃOS) E ESTRUTURAS DE CONCRETO DE FACHADA, COM ROLO PARA TEXTURA ACRÍLICA.  ARGAMASSA TRAÇO 1:4 E EMULSÃO POLIMÉRICA (ADESIVO) COM PREPARO MANUAL. AF_10/2022</v>
          </cell>
          <cell r="C6245" t="str">
            <v>M2</v>
          </cell>
          <cell r="D6245">
            <v>9.26</v>
          </cell>
          <cell r="E6245">
            <v>2.4700000000000002</v>
          </cell>
          <cell r="F6245">
            <v>6.79</v>
          </cell>
          <cell r="G6245">
            <v>0</v>
          </cell>
        </row>
        <row r="6246">
          <cell r="A6246" t="str">
            <v>87889</v>
          </cell>
          <cell r="B6246" t="str">
            <v>CHAPISCO APLICADO EM ALVENARIA (SEM PRESENÇA DE VÃOS) E ESTRUTURAS DE CONCRETO DE FACHADA, COM ROLO PARA TEXTURA ACRÍLICA.  ARGAMASSA TRAÇO 1:4 E EMULSÃO POLIMÉRICA (ADESIVO) COM PREPARO EM BETONEIRA 400L. AF_10/2022</v>
          </cell>
          <cell r="C6246" t="str">
            <v>M2</v>
          </cell>
          <cell r="D6246">
            <v>9.1199999999999992</v>
          </cell>
          <cell r="E6246">
            <v>2.38</v>
          </cell>
          <cell r="F6246">
            <v>6.74</v>
          </cell>
          <cell r="G6246">
            <v>0</v>
          </cell>
        </row>
        <row r="6247">
          <cell r="A6247" t="str">
            <v>87891</v>
          </cell>
          <cell r="B6247" t="str">
            <v>CHAPISCO APLICADO EM ALVENARIA (SEM PRESENÇA DE VÃOS) E ESTRUTURAS DE CONCRETO DE FACHADA, COM ROLO PARA TEXTURA ACRÍLICA. ARGAMASSA INDUSTRIALIZADA COM PREPARO MANUAL. AF_10/2022</v>
          </cell>
          <cell r="C6247" t="str">
            <v>M2</v>
          </cell>
          <cell r="D6247">
            <v>10.23</v>
          </cell>
          <cell r="E6247">
            <v>2.59</v>
          </cell>
          <cell r="F6247">
            <v>7.64</v>
          </cell>
          <cell r="G6247">
            <v>0</v>
          </cell>
        </row>
        <row r="6248">
          <cell r="A6248" t="str">
            <v>87892</v>
          </cell>
          <cell r="B6248" t="str">
            <v>CHAPISCO APLICADO EM ALVENARIA (SEM PRESENÇA DE VÃOS) E ESTRUTURAS DE CONCRETO DE FACHADA, COM ROLO PARA TEXTURA ACRÍLICA.  ARGAMASSA INDUSTRIALIZADA COM PREPARO EM MISTURADOR 300 KG. AF_10/2022</v>
          </cell>
          <cell r="C6248" t="str">
            <v>M2</v>
          </cell>
          <cell r="D6248">
            <v>9.8800000000000008</v>
          </cell>
          <cell r="E6248">
            <v>2.38</v>
          </cell>
          <cell r="F6248">
            <v>7.5</v>
          </cell>
          <cell r="G6248">
            <v>0</v>
          </cell>
        </row>
        <row r="6249">
          <cell r="A6249" t="str">
            <v>87893</v>
          </cell>
          <cell r="B6249" t="str">
            <v>CHAPISCO APLICADO EM ALVENARIA (SEM PRESENÇA DE VÃOS) E ESTRUTURAS DE CONCRETO DE FACHADA, COM COLHER DE PEDREIRO.  ARGAMASSA TRAÇO 1:3 COM PREPARO MANUAL. AF_10/2022</v>
          </cell>
          <cell r="C6249" t="str">
            <v>M2</v>
          </cell>
          <cell r="D6249">
            <v>7.03</v>
          </cell>
          <cell r="E6249">
            <v>4.2699999999999996</v>
          </cell>
          <cell r="F6249">
            <v>2.76</v>
          </cell>
          <cell r="G6249">
            <v>0</v>
          </cell>
        </row>
        <row r="6250">
          <cell r="A6250" t="str">
            <v>87894</v>
          </cell>
          <cell r="B6250" t="str">
            <v>CHAPISCO APLICADO EM ALVENARIA (SEM PRESENÇA DE VÃOS) E ESTRUTURAS DE CONCRETO DE FACHADA, COM COLHER DE PEDREIRO.  ARGAMASSA TRAÇO 1:3 COM PREPARO EM BETONEIRA 400L. AF_10/2022</v>
          </cell>
          <cell r="C6250" t="str">
            <v>M2</v>
          </cell>
          <cell r="D6250">
            <v>6.6</v>
          </cell>
          <cell r="E6250">
            <v>3.97</v>
          </cell>
          <cell r="F6250">
            <v>2.63</v>
          </cell>
          <cell r="G6250">
            <v>0</v>
          </cell>
        </row>
        <row r="6251">
          <cell r="A6251" t="str">
            <v>87896</v>
          </cell>
          <cell r="B6251" t="str">
            <v>CHAPISCO APLICADO EM ALVENARIA (SEM PRESENÇA DE VÃOS) E ESTRUTURAS DE CONCRETO DE FACHADA, COM EQUIPAMENTO DE PROJEÇÃO. ARGAMASSA TRAÇO 1:3 COM PREPARO MANUAL. AF_10/2022</v>
          </cell>
          <cell r="C6251" t="str">
            <v>M2</v>
          </cell>
          <cell r="D6251">
            <v>5.38</v>
          </cell>
          <cell r="E6251">
            <v>2.5099999999999998</v>
          </cell>
          <cell r="F6251">
            <v>2.29</v>
          </cell>
          <cell r="G6251">
            <v>0.57999999999999996</v>
          </cell>
        </row>
        <row r="6252">
          <cell r="A6252" t="str">
            <v>87897</v>
          </cell>
          <cell r="B6252" t="str">
            <v>CHAPISCO APLICADO EM ALVENARIA (SEM PRESENÇA DE VÃOS) E ESTRUTURAS DE CONCRETO DE FACHADA, COM EQUIPAMENTO DE PROJEÇÃO.  ARGAMASSA TRAÇO 1:3 COM PREPARO EM BETONEIRA 400 L. AF_10/2022</v>
          </cell>
          <cell r="C6252" t="str">
            <v>M2</v>
          </cell>
          <cell r="D6252">
            <v>4.95</v>
          </cell>
          <cell r="E6252">
            <v>2.2000000000000002</v>
          </cell>
          <cell r="F6252">
            <v>2.17</v>
          </cell>
          <cell r="G6252">
            <v>0.57999999999999996</v>
          </cell>
        </row>
        <row r="6253">
          <cell r="A6253" t="str">
            <v>87899</v>
          </cell>
          <cell r="B6253" t="str">
            <v>CHAPISCO APLICADO EM ALVENARIA (COM PRESENÇA DE VÃOS) E ESTRUTURAS DE CONCRETO DE FACHADA, COM ROLO PARA TEXTURA ACRÍLICA.  ARGAMASSA TRAÇO 1:4 E EMULSÃO POLIMÉRICA (ADESIVO) COM PREPARO MANUAL. AF_10/2022</v>
          </cell>
          <cell r="C6253" t="str">
            <v>M2</v>
          </cell>
          <cell r="D6253">
            <v>9.94</v>
          </cell>
          <cell r="E6253">
            <v>3</v>
          </cell>
          <cell r="F6253">
            <v>6.94</v>
          </cell>
          <cell r="G6253">
            <v>0</v>
          </cell>
        </row>
        <row r="6254">
          <cell r="A6254" t="str">
            <v>87900</v>
          </cell>
          <cell r="B6254" t="str">
            <v>CHAPISCO APLICADO EM ALVENARIA (COM PRESENÇA DE VÃOS) E ESTRUTURAS DE CONCRETO DE FACHADA, COM ROLO PARA TEXTURA ACRÍLICA.  ARGAMASSA TRAÇO 1:4 E EMULSÃO POLIMÉRICA (ADESIVO) COM PREPARO EM BETONEIRA 400L. AF_10/2022</v>
          </cell>
          <cell r="C6254" t="str">
            <v>M2</v>
          </cell>
          <cell r="D6254">
            <v>9.8000000000000007</v>
          </cell>
          <cell r="E6254">
            <v>2.9</v>
          </cell>
          <cell r="F6254">
            <v>6.9</v>
          </cell>
          <cell r="G6254">
            <v>0</v>
          </cell>
        </row>
        <row r="6255">
          <cell r="A6255" t="str">
            <v>87902</v>
          </cell>
          <cell r="B6255" t="str">
            <v>CHAPISCO APLICADO EM ALVENARIA (COM PRESENÇA DE VÃOS) E ESTRUTURAS DE CONCRETO DE FACHADA, COM ROLO PARA TEXTURA ACRÍLICA.  ARGAMASSA INDUSTRIALIZADA COM PREPARO MANUAL. AF_10/2022</v>
          </cell>
          <cell r="C6255" t="str">
            <v>M2</v>
          </cell>
          <cell r="D6255">
            <v>10.91</v>
          </cell>
          <cell r="E6255">
            <v>3.11</v>
          </cell>
          <cell r="F6255">
            <v>7.8</v>
          </cell>
          <cell r="G6255">
            <v>0</v>
          </cell>
        </row>
        <row r="6256">
          <cell r="A6256" t="str">
            <v>87903</v>
          </cell>
          <cell r="B6256" t="str">
            <v>CHAPISCO APLICADO EM ALVENARIA (COM PRESENÇA DE VÃOS) E ESTRUTURAS DE CONCRETO DE FACHADA, COM ROLO PARA TEXTURA ACRÍLICA.  ARGAMASSA INDUSTRIALIZADA COM PREPARO EM MISTURADOR 300 KG. AF_10/2022</v>
          </cell>
          <cell r="C6256" t="str">
            <v>M2</v>
          </cell>
          <cell r="D6256">
            <v>10.56</v>
          </cell>
          <cell r="E6256">
            <v>2.91</v>
          </cell>
          <cell r="F6256">
            <v>7.65</v>
          </cell>
          <cell r="G6256">
            <v>0</v>
          </cell>
        </row>
        <row r="6257">
          <cell r="A6257" t="str">
            <v>87904</v>
          </cell>
          <cell r="B6257" t="str">
            <v>CHAPISCO APLICADO EM ALVENARIA (COM PRESENÇA DE VÃOS) E ESTRUTURAS DE CONCRETO DE FACHADA, COM COLHER DE PEDREIRO.  ARGAMASSA TRAÇO 1:3 COM PREPARO MANUAL. AF_10/2022</v>
          </cell>
          <cell r="C6257" t="str">
            <v>M2</v>
          </cell>
          <cell r="D6257">
            <v>8.11</v>
          </cell>
          <cell r="E6257">
            <v>5.0999999999999996</v>
          </cell>
          <cell r="F6257">
            <v>3.01</v>
          </cell>
          <cell r="G6257">
            <v>0</v>
          </cell>
        </row>
        <row r="6258">
          <cell r="A6258" t="str">
            <v>87905</v>
          </cell>
          <cell r="B6258" t="str">
            <v>CHAPISCO APLICADO EM ALVENARIA (COM PRESENÇA DE VÃOS) E ESTRUTURAS DE CONCRETO DE FACHADA, COM COLHER DE PEDREIRO.  ARGAMASSA TRAÇO 1:3 COM PREPARO EM BETONEIRA 400L. AF_10/2022</v>
          </cell>
          <cell r="C6258" t="str">
            <v>M2</v>
          </cell>
          <cell r="D6258">
            <v>7.68</v>
          </cell>
          <cell r="E6258">
            <v>4.8</v>
          </cell>
          <cell r="F6258">
            <v>2.88</v>
          </cell>
          <cell r="G6258">
            <v>0</v>
          </cell>
        </row>
        <row r="6259">
          <cell r="A6259" t="str">
            <v>87907</v>
          </cell>
          <cell r="B6259" t="str">
            <v>CHAPISCO APLICADO EM ALVENARIA (COM PRESENÇA DE VÃOS) E ESTRUTURAS DE CONCRETO DE FACHADA, COM EQUIPAMENTO DE PROJEÇÃO.  ARGAMASSA TRAÇO 1:3 COM PREPARO MANUAL. AF_10/2022</v>
          </cell>
          <cell r="C6259" t="str">
            <v>M2</v>
          </cell>
          <cell r="D6259">
            <v>6.41</v>
          </cell>
          <cell r="E6259">
            <v>3.14</v>
          </cell>
          <cell r="F6259">
            <v>2.48</v>
          </cell>
          <cell r="G6259">
            <v>0.79</v>
          </cell>
        </row>
        <row r="6260">
          <cell r="A6260" t="str">
            <v>87908</v>
          </cell>
          <cell r="B6260" t="str">
            <v>CHAPISCO APLICADO EM ALVENARIA (COM PRESENÇA DE VÃOS) E ESTRUTURAS DE CONCRETO DE FACHADA, COM EQUIPAMENTO DE PROJEÇÃO.  ARGAMASSA TRAÇO 1:3 COM PREPARO EM BETONEIRA 400 L. AF_10/2022</v>
          </cell>
          <cell r="C6260" t="str">
            <v>M2</v>
          </cell>
          <cell r="D6260">
            <v>5.98</v>
          </cell>
          <cell r="E6260">
            <v>2.84</v>
          </cell>
          <cell r="F6260">
            <v>2.35</v>
          </cell>
          <cell r="G6260">
            <v>0.79</v>
          </cell>
        </row>
        <row r="6261">
          <cell r="A6261" t="str">
            <v>87910</v>
          </cell>
          <cell r="B6261" t="str">
            <v>CHAPISCO APLICADO SOMENTE NA ESTRUTURA DE CONCRETO DA FACHADA, COM DESEMPENADEIRA DENTADA. ARGAMASSA INDUSTRIALIZADA COM PREPARO MANUAL. AF_10/2022</v>
          </cell>
          <cell r="C6261" t="str">
            <v>M2</v>
          </cell>
          <cell r="D6261">
            <v>20.350000000000001</v>
          </cell>
          <cell r="E6261">
            <v>8.2799999999999994</v>
          </cell>
          <cell r="F6261">
            <v>12.07</v>
          </cell>
          <cell r="G6261">
            <v>0</v>
          </cell>
        </row>
        <row r="6262">
          <cell r="A6262" t="str">
            <v>87911</v>
          </cell>
          <cell r="B6262" t="str">
            <v>CHAPISCO APLICADO SOMENTE NA ESTRUTURA DE CONCRETO DA FACHADA, COM DESEMPENADEIRA DENTADA. ARGAMASSA INDUSTRIALIZADA COM PREPARO EM MISTURADOR 300 KG. AF_10/2022</v>
          </cell>
          <cell r="C6262" t="str">
            <v>M2</v>
          </cell>
          <cell r="D6262">
            <v>19.579999999999998</v>
          </cell>
          <cell r="E6262">
            <v>7.78</v>
          </cell>
          <cell r="F6262">
            <v>11.8</v>
          </cell>
          <cell r="G6262">
            <v>0</v>
          </cell>
        </row>
        <row r="6263">
          <cell r="A6263" t="str">
            <v>104410</v>
          </cell>
          <cell r="B6263" t="str">
            <v>CHAPISCO APLICADO EM ALVENARIA E ESTRUTURAS DE CONCRETO INTERNAS, COM EQUIPAMENTO DE PROJEÇÃO.  ARGAMASSA TRAÇO 1:3 COM PREPARO MANUAL. AF_10/2022</v>
          </cell>
          <cell r="C6263" t="str">
            <v>M2</v>
          </cell>
          <cell r="D6263">
            <v>4.96</v>
          </cell>
          <cell r="E6263">
            <v>2.12</v>
          </cell>
          <cell r="F6263">
            <v>2.41</v>
          </cell>
          <cell r="G6263">
            <v>0.43</v>
          </cell>
        </row>
        <row r="6264">
          <cell r="A6264" t="str">
            <v>104411</v>
          </cell>
          <cell r="B6264" t="str">
            <v>CHAPISCO APLICADO EM ALVENARIA E ESTRUTURAS DE CONCRETO INTERNAS, COM EQUIPAMENTO DE PROJEÇÃO.  ARGAMASSA TRAÇO 1:3 COM PREPARO EM BETONEIRA 400 L. AF_10/2022</v>
          </cell>
          <cell r="C6264" t="str">
            <v>M2</v>
          </cell>
          <cell r="D6264">
            <v>4.96</v>
          </cell>
          <cell r="E6264">
            <v>2.12</v>
          </cell>
          <cell r="F6264">
            <v>2.41</v>
          </cell>
          <cell r="G6264">
            <v>0.43</v>
          </cell>
        </row>
        <row r="6265">
          <cell r="A6265" t="str">
            <v>87411</v>
          </cell>
          <cell r="B6265" t="str">
            <v>APLICAÇÃO MANUAL DE GESSO DESEMPENADO (SEM TALISCAS) EM TETO DE AMBIENTES DE ÁREA MAIOR QUE 10M², ESPESSURA DE 0,5CM. AF_03/2023</v>
          </cell>
          <cell r="C6265" t="str">
            <v>M2</v>
          </cell>
          <cell r="D6265">
            <v>17</v>
          </cell>
          <cell r="E6265">
            <v>6.38</v>
          </cell>
          <cell r="F6265">
            <v>10.62</v>
          </cell>
          <cell r="G6265">
            <v>0</v>
          </cell>
        </row>
        <row r="6266">
          <cell r="A6266" t="str">
            <v>87412</v>
          </cell>
          <cell r="B6266" t="str">
            <v>APLICAÇÃO MANUAL DE GESSO DESEMPENADO (SEM TALISCAS) EM TETO DE AMBIENTES DE ÁREA ENTRE 5M² E 10M², ESPESSURA DE 0,5CM. AF_03/2023</v>
          </cell>
          <cell r="C6266" t="str">
            <v>M2</v>
          </cell>
          <cell r="D6266">
            <v>24.74</v>
          </cell>
          <cell r="E6266">
            <v>12.42</v>
          </cell>
          <cell r="F6266">
            <v>12.32</v>
          </cell>
          <cell r="G6266">
            <v>0</v>
          </cell>
        </row>
        <row r="6267">
          <cell r="A6267" t="str">
            <v>87413</v>
          </cell>
          <cell r="B6267" t="str">
            <v>APLICAÇÃO MANUAL DE GESSO DESEMPENADO (SEM TALISCAS) EM TETO DE AMBIENTES DE ÁREA MENOR QUE 5M², ESPESSURA DE 0,5CM. AF_03/2023</v>
          </cell>
          <cell r="C6267" t="str">
            <v>M2</v>
          </cell>
          <cell r="D6267">
            <v>29.2</v>
          </cell>
          <cell r="E6267">
            <v>15.89</v>
          </cell>
          <cell r="F6267">
            <v>13.31</v>
          </cell>
          <cell r="G6267">
            <v>0</v>
          </cell>
        </row>
        <row r="6268">
          <cell r="A6268" t="str">
            <v>87414</v>
          </cell>
          <cell r="B6268" t="str">
            <v>APLICAÇÃO MANUAL DE GESSO DESEMPENADO (SEM TALISCAS) EM TETO DE AMBIENTES DE ÁREA MAIOR QUE 10M², ESPESSURA DE 1,0CM. AF_03/2023</v>
          </cell>
          <cell r="C6268" t="str">
            <v>M2</v>
          </cell>
          <cell r="D6268">
            <v>27.3</v>
          </cell>
          <cell r="E6268">
            <v>9.15</v>
          </cell>
          <cell r="F6268">
            <v>18.149999999999999</v>
          </cell>
          <cell r="G6268">
            <v>0</v>
          </cell>
        </row>
        <row r="6269">
          <cell r="A6269" t="str">
            <v>87415</v>
          </cell>
          <cell r="B6269" t="str">
            <v>APLICAÇÃO MANUAL DE GESSO DESEMPENADO (SEM TALISCAS) EM TETO DE AMBIENTES DE ÁREA ENTRE 5M² E 10M², ESPESSURA DE 1,0CM. AF_03/2023</v>
          </cell>
          <cell r="C6269" t="str">
            <v>M2</v>
          </cell>
          <cell r="D6269">
            <v>35.06</v>
          </cell>
          <cell r="E6269">
            <v>15.19</v>
          </cell>
          <cell r="F6269">
            <v>19.87</v>
          </cell>
          <cell r="G6269">
            <v>0</v>
          </cell>
        </row>
        <row r="6270">
          <cell r="A6270" t="str">
            <v>87416</v>
          </cell>
          <cell r="B6270" t="str">
            <v>APLICAÇÃO MANUAL DE GESSO DESEMPENADO (SEM TALISCAS) EM TETO DE AMBIENTES DE ÁREA MENOR QUE 5M², ESPESSURA DE 1,0CM. AF_03/2023</v>
          </cell>
          <cell r="C6270" t="str">
            <v>M2</v>
          </cell>
          <cell r="D6270">
            <v>39.51</v>
          </cell>
          <cell r="E6270">
            <v>18.64</v>
          </cell>
          <cell r="F6270">
            <v>20.87</v>
          </cell>
          <cell r="G6270">
            <v>0</v>
          </cell>
        </row>
        <row r="6271">
          <cell r="A6271" t="str">
            <v>87418</v>
          </cell>
          <cell r="B6271" t="str">
            <v>APLICAÇÃO MANUAL DE GESSO DESEMPENADO (SEM TALISCAS) EM PAREDES, ESPESSURA DE 0,5CM. AF_03/2023</v>
          </cell>
          <cell r="C6271" t="str">
            <v>M2</v>
          </cell>
          <cell r="D6271">
            <v>19.45</v>
          </cell>
          <cell r="E6271">
            <v>8.3000000000000007</v>
          </cell>
          <cell r="F6271">
            <v>11.15</v>
          </cell>
          <cell r="G6271">
            <v>0</v>
          </cell>
        </row>
        <row r="6272">
          <cell r="A6272" t="str">
            <v>87421</v>
          </cell>
          <cell r="B6272" t="str">
            <v>APLICAÇÃO MANUAL DE GESSO DESEMPENADO (SEM TALISCAS) EM PAREDES, ESPESSURA DE 1,0CM. AF_03/2023</v>
          </cell>
          <cell r="C6272" t="str">
            <v>M2</v>
          </cell>
          <cell r="D6272">
            <v>30.11</v>
          </cell>
          <cell r="E6272">
            <v>11.34</v>
          </cell>
          <cell r="F6272">
            <v>18.77</v>
          </cell>
          <cell r="G6272">
            <v>0</v>
          </cell>
        </row>
        <row r="6273">
          <cell r="A6273" t="str">
            <v>87424</v>
          </cell>
          <cell r="B6273" t="str">
            <v>APLICAÇÃO MANUAL DE GESSO SARRAFEADO (COM TALISCAS) EM PAREDES, ESPESSURA DE 1,0CM. AF_03/2023</v>
          </cell>
          <cell r="C6273" t="str">
            <v>M2</v>
          </cell>
          <cell r="D6273">
            <v>38.770000000000003</v>
          </cell>
          <cell r="E6273">
            <v>18.07</v>
          </cell>
          <cell r="F6273">
            <v>20.7</v>
          </cell>
          <cell r="G6273">
            <v>0</v>
          </cell>
        </row>
        <row r="6274">
          <cell r="A6274" t="str">
            <v>87427</v>
          </cell>
          <cell r="B6274" t="str">
            <v>APLICAÇÃO MANUAL DE GESSO SARRAFEADO (COM TALISCAS) EM PAREDES, ESPESSURA DE 1,5CM. AF_03/2023</v>
          </cell>
          <cell r="C6274" t="str">
            <v>M2</v>
          </cell>
          <cell r="D6274">
            <v>46.2</v>
          </cell>
          <cell r="E6274">
            <v>20.190000000000001</v>
          </cell>
          <cell r="F6274">
            <v>26.01</v>
          </cell>
          <cell r="G6274">
            <v>0</v>
          </cell>
        </row>
        <row r="6275">
          <cell r="A6275" t="str">
            <v>87430</v>
          </cell>
          <cell r="B6275" t="str">
            <v>APLICAÇÃO DE GESSO PROJETADO COM EQUIPAMENTO DE PROJEÇÃO EM PAREDES, DESEMPENADO (SEM TALISCAS), ESPESSURA DE 0,5CM. AF_03/2023</v>
          </cell>
          <cell r="C6275" t="str">
            <v>M2</v>
          </cell>
          <cell r="D6275">
            <v>19.27</v>
          </cell>
          <cell r="E6275">
            <v>9.0399999999999991</v>
          </cell>
          <cell r="F6275">
            <v>9.89</v>
          </cell>
          <cell r="G6275">
            <v>0.34</v>
          </cell>
        </row>
        <row r="6276">
          <cell r="A6276" t="str">
            <v>87433</v>
          </cell>
          <cell r="B6276" t="str">
            <v>APLICAÇÃO DE GESSO PROJETADO COM EQUIPAMENTO DE PROJEÇÃO EM PAREDES, DESEMPENADO (SEM TALISCAS), ESPESSURA DE 1,0CM. AF_03/2023</v>
          </cell>
          <cell r="C6276" t="str">
            <v>M2</v>
          </cell>
          <cell r="D6276">
            <v>28.35</v>
          </cell>
          <cell r="E6276">
            <v>11.51</v>
          </cell>
          <cell r="F6276">
            <v>16.22</v>
          </cell>
          <cell r="G6276">
            <v>0.61</v>
          </cell>
        </row>
        <row r="6277">
          <cell r="A6277" t="str">
            <v>87436</v>
          </cell>
          <cell r="B6277" t="str">
            <v>APLICAÇÃO DE GESSO PROJETADO COM EQUIPAMENTO DE PROJEÇÃO EM PAREDES, SARRAFEADO (COM TALISCAS), ESPESSURA DE 1,0CM. AF_03/2023</v>
          </cell>
          <cell r="C6277" t="str">
            <v>M2</v>
          </cell>
          <cell r="D6277">
            <v>31.87</v>
          </cell>
          <cell r="E6277">
            <v>14.25</v>
          </cell>
          <cell r="F6277">
            <v>17</v>
          </cell>
          <cell r="G6277">
            <v>0.61</v>
          </cell>
        </row>
        <row r="6278">
          <cell r="A6278" t="str">
            <v>87439</v>
          </cell>
          <cell r="B6278" t="str">
            <v>APLICAÇÃO DE GESSO PROJETADO COM EQUIPAMENTO DE PROJEÇÃO EM PAREDES, SARRAFEADO (COM TALISCAS), ESPESSURA DE 1,5CM. AF_03/2023</v>
          </cell>
          <cell r="C6278" t="str">
            <v>M2</v>
          </cell>
          <cell r="D6278">
            <v>39.24</v>
          </cell>
          <cell r="E6278">
            <v>16.8</v>
          </cell>
          <cell r="F6278">
            <v>21.64</v>
          </cell>
          <cell r="G6278">
            <v>0.79</v>
          </cell>
        </row>
        <row r="6279">
          <cell r="A6279" t="str">
            <v>87527</v>
          </cell>
          <cell r="B6279" t="str">
            <v>EMBOÇO, PARA RECEBIMENTO DE CERÂMICA, EM ARGAMASSA TRAÇO 1:2:8, PREPARO MECÂNICO COM BETONEIRA 400L, APLICADO MANUALMENTE EM FACES INTERNAS DE PAREDES, PARA AMBIENTE COM ÁREA MENOR QUE 5M2, ESPESSURA DE 20MM, COM EXECUÇÃO DE TALISCAS. AF_06/2014</v>
          </cell>
          <cell r="C6279" t="str">
            <v>M2</v>
          </cell>
          <cell r="D6279">
            <v>38.799999999999997</v>
          </cell>
          <cell r="E6279">
            <v>18.829999999999998</v>
          </cell>
          <cell r="F6279">
            <v>19.88</v>
          </cell>
          <cell r="G6279">
            <v>0.05</v>
          </cell>
        </row>
        <row r="6280">
          <cell r="A6280" t="str">
            <v>87528</v>
          </cell>
          <cell r="B6280" t="str">
            <v>EMBOÇO, PARA RECEBIMENTO DE CERÂMICA, EM ARGAMASSA TRAÇO 1:2:8, PREPARO MANUAL, APLICADO MANUALMENTE EM FACES INTERNAS DE PAREDES, PARA AMBIENTE COM ÁREA MENOR QUE 5M2, ESPESSURA DE 20MM, COM EXECUÇÃO DE TALISCAS. AF_06/2014</v>
          </cell>
          <cell r="C6280" t="str">
            <v>M2</v>
          </cell>
          <cell r="D6280">
            <v>42.93</v>
          </cell>
          <cell r="E6280">
            <v>21.84</v>
          </cell>
          <cell r="F6280">
            <v>21.09</v>
          </cell>
          <cell r="G6280">
            <v>0</v>
          </cell>
        </row>
        <row r="6281">
          <cell r="A6281" t="str">
            <v>87529</v>
          </cell>
          <cell r="B6281" t="str">
            <v>MASSA ÚNICA, PARA RECEBIMENTO DE PINTURA, EM ARGAMASSA TRAÇO 1:2:8, PREPARO MECÂNICO COM BETONEIRA 400L, APLICADA MANUALMENTE EM FACES INTERNAS DE PAREDES, ESPESSURA DE 20MM, COM EXECUÇÃO DE TALISCAS. AF_06/2014</v>
          </cell>
          <cell r="C6281" t="str">
            <v>M2</v>
          </cell>
          <cell r="D6281">
            <v>35.119999999999997</v>
          </cell>
          <cell r="E6281">
            <v>15.95</v>
          </cell>
          <cell r="F6281">
            <v>19.079999999999998</v>
          </cell>
          <cell r="G6281">
            <v>0.05</v>
          </cell>
        </row>
        <row r="6282">
          <cell r="A6282" t="str">
            <v>87530</v>
          </cell>
          <cell r="B6282" t="str">
            <v>MASSA ÚNICA, PARA RECEBIMENTO DE PINTURA, EM ARGAMASSA TRAÇO 1:2:8, PREPARO MANUAL, APLICADA MANUALMENTE EM FACES INTERNAS DE PAREDES, ESPESSURA DE 20MM, COM EXECUÇÃO DE TALISCAS. AF_06/2014</v>
          </cell>
          <cell r="C6282" t="str">
            <v>M2</v>
          </cell>
          <cell r="D6282">
            <v>39.25</v>
          </cell>
          <cell r="E6282">
            <v>18.95</v>
          </cell>
          <cell r="F6282">
            <v>20.3</v>
          </cell>
          <cell r="G6282">
            <v>0</v>
          </cell>
        </row>
        <row r="6283">
          <cell r="A6283" t="str">
            <v>87531</v>
          </cell>
          <cell r="B6283" t="str">
            <v>EMBOÇO, PARA RECEBIMENTO DE CERÂMICA, EM ARGAMASSA TRAÇO 1:2:8, PREPARO MECÂNICO COM BETONEIRA 400L, APLICADO MANUALMENTE EM FACES INTERNAS DE PAREDES, PARA AMBIENTE COM ÁREA ENTRE 5M2 E 10M2, ESPESSURA DE 20MM, COM EXECUÇÃO DE TALISCAS. AF_06/2014</v>
          </cell>
          <cell r="C6283" t="str">
            <v>M2</v>
          </cell>
          <cell r="D6283">
            <v>33.799999999999997</v>
          </cell>
          <cell r="E6283">
            <v>14.91</v>
          </cell>
          <cell r="F6283">
            <v>18.8</v>
          </cell>
          <cell r="G6283">
            <v>0.05</v>
          </cell>
        </row>
        <row r="6284">
          <cell r="A6284" t="str">
            <v>87532</v>
          </cell>
          <cell r="B6284" t="str">
            <v>EMBOÇO, PARA RECEBIMENTO DE CERÂMICA, EM ARGAMASSA TRAÇO 1:2:8, PREPARO MANUAL, APLICADO MANUALMENTE EM FACES INTERNAS DE PAREDES, PARA AMBIENTE COM ÁREA  ENTRE 5M2 E 10M2, ESPESSURA DE 20MM, COM EXECUÇÃO DE TALISCAS. AF_06/2014</v>
          </cell>
          <cell r="C6284" t="str">
            <v>M2</v>
          </cell>
          <cell r="D6284">
            <v>37.93</v>
          </cell>
          <cell r="E6284">
            <v>17.91</v>
          </cell>
          <cell r="F6284">
            <v>20.02</v>
          </cell>
          <cell r="G6284">
            <v>0</v>
          </cell>
        </row>
        <row r="6285">
          <cell r="A6285" t="str">
            <v>87535</v>
          </cell>
          <cell r="B6285" t="str">
            <v>EMBOÇO, PARA RECEBIMENTO DE CERÂMICA, EM ARGAMASSA TRAÇO 1:2:8, PREPARO MECÂNICO COM BETONEIRA 400L, APLICADO MANUALMENTE EM FACES INTERNAS DE PAREDES, PARA AMBIENTE COM ÁREA  MAIOR QUE 10M2, ESPESSURA DE 20MM, COM EXECUÇÃO DE TALISCAS. AF_06/2014</v>
          </cell>
          <cell r="C6285" t="str">
            <v>M2</v>
          </cell>
          <cell r="D6285">
            <v>30.11</v>
          </cell>
          <cell r="E6285">
            <v>12.07</v>
          </cell>
          <cell r="F6285">
            <v>17.95</v>
          </cell>
          <cell r="G6285">
            <v>0.05</v>
          </cell>
        </row>
        <row r="6286">
          <cell r="A6286" t="str">
            <v>87536</v>
          </cell>
          <cell r="B6286" t="str">
            <v>EMBOÇO, PARA RECEBIMENTO DE CERÂMICA, EM ARGAMASSA TRAÇO 1:2:8, PREPARO MANUAL, APLICADO MANUALMENTE EM FACES INTERNAS DE PAREDES, PARA AMBIENTE COM ÁREA  MAIOR QUE 10M2, ESPESSURA DE 20MM, COM EXECUÇÃO DE TALISCAS. AF_06/2014</v>
          </cell>
          <cell r="C6286" t="str">
            <v>M2</v>
          </cell>
          <cell r="D6286">
            <v>34.24</v>
          </cell>
          <cell r="E6286">
            <v>15.07</v>
          </cell>
          <cell r="F6286">
            <v>19.170000000000002</v>
          </cell>
          <cell r="G6286">
            <v>0</v>
          </cell>
        </row>
        <row r="6287">
          <cell r="A6287" t="str">
            <v>87537</v>
          </cell>
          <cell r="B6287" t="str">
            <v>EMBOÇO, PARA RECEBIMENTO DE CERÂMICA, EM ARGAMASSA INDUSTRIALIZADA, PREPARO MECÂNICO, APLICADO COM EQUIPAMENTO DE MISTURA E PROJEÇÃO DE 1,5 M3/H DE ARGAMASSA EM FACES INTERNAS DE PAREDES, PARA AMBIENTE COM ÁREA  MENOR QUE 5M2, ESPESSURA DE 20MM, COM EXECUÇÃO DE TALISCAS. AF_06/2014</v>
          </cell>
          <cell r="C6287" t="str">
            <v>M2</v>
          </cell>
          <cell r="D6287">
            <v>73.61</v>
          </cell>
          <cell r="E6287">
            <v>15.45</v>
          </cell>
          <cell r="F6287">
            <v>57.13</v>
          </cell>
          <cell r="G6287">
            <v>1.01</v>
          </cell>
        </row>
        <row r="6288">
          <cell r="A6288" t="str">
            <v>87538</v>
          </cell>
          <cell r="B6288" t="str">
            <v>MASSA ÚNICA, PARA RECEBIMENTO DE PINTURA, EM ARGAMASSA INDUSTRIALIZADA, PREPARO MECÂNICO, APLICADO COM EQUIPAMENTO DE MISTURA E PROJEÇÃO DE 1,5 M3/H DE ARGAMASSA EM FACES INTERNAS DE PAREDES, ESPESSURA DE 20MM, COM EXECUÇÃO DE TALISCAS. AF_06/2014</v>
          </cell>
          <cell r="C6288" t="str">
            <v>M2</v>
          </cell>
          <cell r="D6288">
            <v>70.47</v>
          </cell>
          <cell r="E6288">
            <v>12.99</v>
          </cell>
          <cell r="F6288">
            <v>56.45</v>
          </cell>
          <cell r="G6288">
            <v>1.01</v>
          </cell>
        </row>
        <row r="6289">
          <cell r="A6289" t="str">
            <v>87539</v>
          </cell>
          <cell r="B6289" t="str">
            <v>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v>
          </cell>
          <cell r="C6289" t="str">
            <v>M2</v>
          </cell>
          <cell r="D6289">
            <v>69.36</v>
          </cell>
          <cell r="E6289">
            <v>12.13</v>
          </cell>
          <cell r="F6289">
            <v>56.2</v>
          </cell>
          <cell r="G6289">
            <v>1.01</v>
          </cell>
        </row>
        <row r="6290">
          <cell r="A6290" t="str">
            <v>87541</v>
          </cell>
          <cell r="B6290" t="str">
            <v>EMBOÇO, PARA RECEBIMENTO DE CERÂMICA, EM ARGAMASSA INDUSTRIALIZADA, PREPARO MECÂNICO, APLICADO COM EQUIPAMENTO DE MISTURA E PROJEÇÃO DE 1,5 M3/H DE ARGAMASSA EM FACES INTERNAS DE PAREDES, PARA AMBIENTE COM ÁREA MAIOR QUE 10M2, ESPESSURA DE 20MM, COM EXECUÇÃO DE TALISCAS. AF_06/2014</v>
          </cell>
          <cell r="C6290" t="str">
            <v>M2</v>
          </cell>
          <cell r="D6290">
            <v>66.22</v>
          </cell>
          <cell r="E6290">
            <v>9.67</v>
          </cell>
          <cell r="F6290">
            <v>55.52</v>
          </cell>
          <cell r="G6290">
            <v>1.01</v>
          </cell>
        </row>
        <row r="6291">
          <cell r="A6291" t="str">
            <v>87543</v>
          </cell>
          <cell r="B6291" t="str">
            <v>MASSA ÚNICA, PARA RECEBIMENTO DE PINTURA OU CERÂMICA, ARGAMASSA INDUSTRIALIZADA, PREPARO MECÂNICO, APLICADO COM EQUIPAMENTO DE MISTURA E PROJEÇÃO DE 1,5 M3/H EM FACES INTERNAS DE PAREDES, ESPESSURA DE 5MM, SEM EXECUÇÃO DE TALISCAS. AF_06/2014</v>
          </cell>
          <cell r="C6291" t="str">
            <v>M2</v>
          </cell>
          <cell r="D6291">
            <v>23.19</v>
          </cell>
          <cell r="E6291">
            <v>5.49</v>
          </cell>
          <cell r="F6291">
            <v>17.420000000000002</v>
          </cell>
          <cell r="G6291">
            <v>0.28000000000000003</v>
          </cell>
        </row>
        <row r="6292">
          <cell r="A6292" t="str">
            <v>87545</v>
          </cell>
          <cell r="B6292" t="str">
            <v>EMBOÇO, PARA RECEBIMENTO DE CERÂMICA, EM ARGAMASSA TRAÇO 1:2:8, PREPARO MECÂNICO COM BETONEIRA 400L, APLICADO MANUALMENTE EM FACES INTERNAS DE PAREDES, PARA AMBIENTE COM ÁREA MENOR QUE 5M2, ESPESSURA DE 10MM, COM EXECUÇÃO DE TALISCAS. AF_06/2014</v>
          </cell>
          <cell r="C6292" t="str">
            <v>M2</v>
          </cell>
          <cell r="D6292">
            <v>26.38</v>
          </cell>
          <cell r="E6292">
            <v>14.11</v>
          </cell>
          <cell r="F6292">
            <v>12.23</v>
          </cell>
          <cell r="G6292">
            <v>0.02</v>
          </cell>
        </row>
        <row r="6293">
          <cell r="A6293" t="str">
            <v>87546</v>
          </cell>
          <cell r="B6293" t="str">
            <v>EMBOÇO, PARA RECEBIMENTO DE CERÂMICA, EM ARGAMASSA TRAÇO 1:2:8, PREPARO MANUAL, APLICADO MANUALMENTE EM FACES INTERNAS DE PAREDES, PARA AMBIENTE COM ÁREA MENOR QUE 5M2, ESPESSURA DE 10MM, COM EXECUÇÃO DE TALISCAS. AF_06/2014</v>
          </cell>
          <cell r="C6293" t="str">
            <v>M2</v>
          </cell>
          <cell r="D6293">
            <v>28.72</v>
          </cell>
          <cell r="E6293">
            <v>15.81</v>
          </cell>
          <cell r="F6293">
            <v>12.91</v>
          </cell>
          <cell r="G6293">
            <v>0</v>
          </cell>
        </row>
        <row r="6294">
          <cell r="A6294" t="str">
            <v>87547</v>
          </cell>
          <cell r="B6294" t="str">
            <v>MASSA ÚNICA, PARA RECEBIMENTO DE PINTURA, EM ARGAMASSA TRAÇO 1:2:8, PREPARO MECÂNICO COM BETONEIRA 400L, APLICADA MANUALMENTE EM FACES INTERNAS DE PAREDES, ESPESSURA DE 10MM, COM EXECUÇÃO DE TALISCAS. AF_06/2014</v>
          </cell>
          <cell r="C6294" t="str">
            <v>M2</v>
          </cell>
          <cell r="D6294">
            <v>22.71</v>
          </cell>
          <cell r="E6294">
            <v>11.24</v>
          </cell>
          <cell r="F6294">
            <v>11.43</v>
          </cell>
          <cell r="G6294">
            <v>0.02</v>
          </cell>
        </row>
        <row r="6295">
          <cell r="A6295" t="str">
            <v>87548</v>
          </cell>
          <cell r="B6295" t="str">
            <v>MASSA ÚNICA, PARA RECEBIMENTO DE PINTURA, EM ARGAMASSA TRAÇO 1:2:8, PREPARO MANUAL, APLICADA MANUALMENTE EM FACES INTERNAS DE PAREDES, ESPESSURA DE 10MM, COM EXECUÇÃO DE TALISCAS. AF_06/2014</v>
          </cell>
          <cell r="C6295" t="str">
            <v>M2</v>
          </cell>
          <cell r="D6295">
            <v>25.05</v>
          </cell>
          <cell r="E6295">
            <v>12.95</v>
          </cell>
          <cell r="F6295">
            <v>12.1</v>
          </cell>
          <cell r="G6295">
            <v>0</v>
          </cell>
        </row>
        <row r="6296">
          <cell r="A6296" t="str">
            <v>87549</v>
          </cell>
          <cell r="B6296" t="str">
            <v>EMBOÇO, PARA RECEBIMENTO DE CERÂMICA, EM ARGAMASSA TRAÇO 1:2:8, PREPARO MECÂNICO COM BETONEIRA 400L, APLICADO MANUALMENTE EM FACES INTERNAS DE PAREDES, PARA AMBIENTE COM ÁREA ENTRE 5M2 E 10M2, ESPESSURA DE 10MM, COM EXECUÇÃO DE TALISCAS. AF_06/2014</v>
          </cell>
          <cell r="C6296" t="str">
            <v>M2</v>
          </cell>
          <cell r="D6296">
            <v>21.38</v>
          </cell>
          <cell r="E6296">
            <v>10.210000000000001</v>
          </cell>
          <cell r="F6296">
            <v>11.13</v>
          </cell>
          <cell r="G6296">
            <v>0.02</v>
          </cell>
        </row>
        <row r="6297">
          <cell r="A6297" t="str">
            <v>87550</v>
          </cell>
          <cell r="B6297" t="str">
            <v>EMBOÇO, PARA RECEBIMENTO DE CERÂMICA, EM ARGAMASSA TRAÇO 1:2:8, PREPARO MANUAL, APLICADO MANUALMENTE EM FACES INTERNAS DE PAREDES, PARA AMBIENTE COM ÁREA ENTRE 5M2 E 10M2, ESPESSURA DE 10MM, COM EXECUÇÃO DE TALISCAS. AF_06/2014</v>
          </cell>
          <cell r="C6297" t="str">
            <v>M2</v>
          </cell>
          <cell r="D6297">
            <v>23.72</v>
          </cell>
          <cell r="E6297">
            <v>11.92</v>
          </cell>
          <cell r="F6297">
            <v>11.8</v>
          </cell>
          <cell r="G6297">
            <v>0</v>
          </cell>
        </row>
        <row r="6298">
          <cell r="A6298" t="str">
            <v>87553</v>
          </cell>
          <cell r="B6298" t="str">
            <v>EMBOÇO, PARA RECEBIMENTO DE CERÂMICA, EM ARGAMASSA TRAÇO 1:2:8, PREPARO MECÂNICO COM BETONEIRA 400L, APLICADO MANUALMENTE EM FACES INTERNAS DE PAREDES, PARA AMBIENTE COM ÁREA MAIOR QUE 10M2, ESPESSURA DE 10MM, COM EXECUÇÃO DE TALISCAS. AF_06/2014</v>
          </cell>
          <cell r="C6298" t="str">
            <v>M2</v>
          </cell>
          <cell r="D6298">
            <v>17.690000000000001</v>
          </cell>
          <cell r="E6298">
            <v>7.33</v>
          </cell>
          <cell r="F6298">
            <v>10.32</v>
          </cell>
          <cell r="G6298">
            <v>0.02</v>
          </cell>
        </row>
        <row r="6299">
          <cell r="A6299" t="str">
            <v>87554</v>
          </cell>
          <cell r="B6299" t="str">
            <v>EMBOÇO, PARA RECEBIMENTO DE CERÂMICA, EM ARGAMASSA TRAÇO 1:2:8, PREPARO MANUAL, APLICADO MANUALMENTE EM FACES INTERNAS DE PAREDES, PARA AMBIENTE COM ÁREA MAIOR QUE 10M2, ESPESSURA DE 10MM, COM EXECUÇÃO DE TALISCAS. AF_06/2014</v>
          </cell>
          <cell r="C6299" t="str">
            <v>M2</v>
          </cell>
          <cell r="D6299">
            <v>20.03</v>
          </cell>
          <cell r="E6299">
            <v>9.0299999999999994</v>
          </cell>
          <cell r="F6299">
            <v>11</v>
          </cell>
          <cell r="G6299">
            <v>0</v>
          </cell>
        </row>
        <row r="6300">
          <cell r="A6300" t="str">
            <v>87555</v>
          </cell>
          <cell r="B6300" t="str">
            <v>EMBOÇO, PARA RECEBIMENTO DE CERÂMICA, EM ARGAMASSA INDUSTRIALIZADA, PREPARO MECÂNICO, APLICADO COM EQUIPAMENTO DE MISTURA E PROJEÇÃO DE 1,5 M3/H DE ARGAMASSA EM FACES INTERNAS DE PAREDES, PARA AMBIENTE COM ÁREA MENOR QUE 5M2, ESPESSURA DE 10MM, COM EXECUÇÃO DE TALISCAS. AF_06/2014</v>
          </cell>
          <cell r="C6300" t="str">
            <v>M2</v>
          </cell>
          <cell r="D6300">
            <v>44.94</v>
          </cell>
          <cell r="E6300">
            <v>11.3</v>
          </cell>
          <cell r="F6300">
            <v>33.07</v>
          </cell>
          <cell r="G6300">
            <v>0.56000000000000005</v>
          </cell>
        </row>
        <row r="6301">
          <cell r="A6301" t="str">
            <v>87556</v>
          </cell>
          <cell r="B6301" t="str">
            <v>MASSA ÚNICA, PARA RECEBIMENTO DE PINTURA, EM ARGAMASSA INDUSTRIALIZADA, PREPARO MECÂNICO, APLICADO COM EQUIPAMENTO DE MISTURA E PROJEÇÃO DE 1,5 M3/H DE ARGAMASSA EM FACES INTERNAS DE PAREDES, ESPESSURA DE 10MM, COM EXECUÇÃO DE TALISCAS. AF_06/2014</v>
          </cell>
          <cell r="C6301" t="str">
            <v>M2</v>
          </cell>
          <cell r="D6301">
            <v>41.83</v>
          </cell>
          <cell r="E6301">
            <v>8.85</v>
          </cell>
          <cell r="F6301">
            <v>32.409999999999997</v>
          </cell>
          <cell r="G6301">
            <v>0.56000000000000005</v>
          </cell>
        </row>
        <row r="6302">
          <cell r="A6302" t="str">
            <v>87557</v>
          </cell>
          <cell r="B6302" t="str">
            <v>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v>
          </cell>
          <cell r="C6302" t="str">
            <v>M2</v>
          </cell>
          <cell r="D6302">
            <v>40.68</v>
          </cell>
          <cell r="E6302">
            <v>7.96</v>
          </cell>
          <cell r="F6302">
            <v>32.15</v>
          </cell>
          <cell r="G6302">
            <v>0.56000000000000005</v>
          </cell>
        </row>
        <row r="6303">
          <cell r="A6303" t="str">
            <v>87559</v>
          </cell>
          <cell r="B6303" t="str">
            <v>EMBOÇO, PARA RECEBIMENTO DE CERÂMICA, EM ARGAMASSA INDUSTRIALIZADA, PREPARO MECÂNICO, APLICADO COM EQUIPAMENTO DE MISTURA E PROJEÇÃO DE 1,5 M3/H DE ARGAMASSA EM FACES INTERNAS DE PAREDES, PARA AMBIENTE COM ÁREA MAIOR QUE 10M2, ESPESSURA DE 10MM, COM EXECUÇÃO DE TALISCAS. AF_06/2014</v>
          </cell>
          <cell r="C6303" t="str">
            <v>M2</v>
          </cell>
          <cell r="D6303">
            <v>37.54</v>
          </cell>
          <cell r="E6303">
            <v>5.5</v>
          </cell>
          <cell r="F6303">
            <v>31.47</v>
          </cell>
          <cell r="G6303">
            <v>0.56000000000000005</v>
          </cell>
        </row>
        <row r="6304">
          <cell r="A6304" t="str">
            <v>87561</v>
          </cell>
          <cell r="B6304" t="str">
            <v>MASSA ÚNICA, PARA RECEBIMENTO DE PINTURA OU CERÂMICA, EM ARGAMASSA INDUSTRIALIZADA, PREPARO MECÂNICO, APLICADO COM EQUIPAMENTO DE MISTURA E PROJEÇÃO DE 1,5 M3/H DE ARGAMASSA EM FACES INTERNAS DE PAREDES, ESPESSURA DE 10MM, SEM EXECUÇÃO DE TALISCAS. AF_06/2014</v>
          </cell>
          <cell r="C6304" t="str">
            <v>M2</v>
          </cell>
          <cell r="D6304">
            <v>40.96</v>
          </cell>
          <cell r="E6304">
            <v>8.18</v>
          </cell>
          <cell r="F6304">
            <v>32.21</v>
          </cell>
          <cell r="G6304">
            <v>0.56000000000000005</v>
          </cell>
        </row>
        <row r="6305">
          <cell r="A6305" t="str">
            <v>87775</v>
          </cell>
          <cell r="B6305" t="str">
            <v>EMBOÇO OU MASSA ÚNICA EM ARGAMASSA TRAÇO 1:2:8, PREPARO MECÂNICO COM BETONEIRA 400 L, APLICADA MANUALMENTE EM PANOS DE FACHADA COM PRESENÇA DE VÃOS, ESPESSURA DE 25 MM. AF_08/2022</v>
          </cell>
          <cell r="C6305" t="str">
            <v>M2</v>
          </cell>
          <cell r="D6305">
            <v>50.91</v>
          </cell>
          <cell r="E6305">
            <v>27.71</v>
          </cell>
          <cell r="F6305">
            <v>23.13</v>
          </cell>
          <cell r="G6305">
            <v>0.04</v>
          </cell>
        </row>
        <row r="6306">
          <cell r="A6306" t="str">
            <v>87777</v>
          </cell>
          <cell r="B6306" t="str">
            <v>EMBOÇO OU MASSA ÚNICA EM ARGAMASSA TRAÇO 1:2:8, PREPARO MANUAL, APLICADA MANUALMENTE EM PANOS DE FACHADA COM PRESENÇA DE VÃOS, ESPESSURA DE 25 MM. AF_08/2022</v>
          </cell>
          <cell r="C6306" t="str">
            <v>M2</v>
          </cell>
          <cell r="D6306">
            <v>54.37</v>
          </cell>
          <cell r="E6306">
            <v>30.21</v>
          </cell>
          <cell r="F6306">
            <v>24.16</v>
          </cell>
          <cell r="G6306">
            <v>0</v>
          </cell>
        </row>
        <row r="6307">
          <cell r="A6307" t="str">
            <v>87778</v>
          </cell>
          <cell r="B6307" t="str">
            <v>EMBOÇO OU MASSA ÚNICA EM ARGAMASSA INDUSTRIALIZADA, PREPARO MECÂNICO E APLICAÇÃO COM EQUIPAMENTO DE MISTURA E PROJEÇÃO DE 1,5 M3/H DE ARGAMASSA EM PANOS DE FACHADA COM PRESENÇA DE VÃOS, ESPESSURA DE 25 MM. AF_08/2022</v>
          </cell>
          <cell r="C6307" t="str">
            <v>M2</v>
          </cell>
          <cell r="D6307">
            <v>80.489999999999995</v>
          </cell>
          <cell r="E6307">
            <v>25.25</v>
          </cell>
          <cell r="F6307">
            <v>54.39</v>
          </cell>
          <cell r="G6307">
            <v>0.84</v>
          </cell>
        </row>
        <row r="6308">
          <cell r="A6308" t="str">
            <v>87779</v>
          </cell>
          <cell r="B6308" t="str">
            <v>EMBOÇO OU MASSA ÚNICA EM ARGAMASSA TRAÇO 1:2:8, PREPARO MECÂNICO COM BETONEIRA 400 L, APLICADA MANUALMENTE EM PANOS DE FACHADA COM PRESENÇA DE VÃOS, ESPESSURA DE 35 MM. AF_08/2022</v>
          </cell>
          <cell r="C6308" t="str">
            <v>M2</v>
          </cell>
          <cell r="D6308">
            <v>65.36</v>
          </cell>
          <cell r="E6308">
            <v>35.619999999999997</v>
          </cell>
          <cell r="F6308">
            <v>29.64</v>
          </cell>
          <cell r="G6308">
            <v>0.06</v>
          </cell>
        </row>
        <row r="6309">
          <cell r="A6309" t="str">
            <v>87781</v>
          </cell>
          <cell r="B6309" t="str">
            <v>EMBOÇO OU MASSA ÚNICA EM ARGAMASSA TRAÇO 1:2:8, PREPARO MANUAL, APLICADA MANUALMENTE EM PANOS DE FACHADA COM PRESENÇA DE VÃOS, ESPESSURA DE 35 MM. AF_08/2022</v>
          </cell>
          <cell r="C6309" t="str">
            <v>M2</v>
          </cell>
          <cell r="D6309">
            <v>69.989999999999995</v>
          </cell>
          <cell r="E6309">
            <v>38.97</v>
          </cell>
          <cell r="F6309">
            <v>31.02</v>
          </cell>
          <cell r="G6309">
            <v>0</v>
          </cell>
        </row>
        <row r="6310">
          <cell r="A6310" t="str">
            <v>87783</v>
          </cell>
          <cell r="B6310" t="str">
            <v>EMBOÇO OU MASSA ÚNICA EM ARGAMASSA INDUSTRIALIZADA, PREPARO MECÂNICO E APLICAÇÃO COM EQUIPAMENTO DE MISTURA E PROJEÇÃO DE 1,5 M3/H DE ARGAMASSA EM PANOS DE FACHADA COM PRESENÇA DE VÃOS, ESPESSURA DE 35 MM. AF_08/2022</v>
          </cell>
          <cell r="C6310" t="str">
            <v>M2</v>
          </cell>
          <cell r="D6310">
            <v>105.26</v>
          </cell>
          <cell r="E6310">
            <v>32.53</v>
          </cell>
          <cell r="F6310">
            <v>71.58</v>
          </cell>
          <cell r="G6310">
            <v>1.1299999999999999</v>
          </cell>
        </row>
        <row r="6311">
          <cell r="A6311" t="str">
            <v>87784</v>
          </cell>
          <cell r="B6311" t="str">
            <v>EMBOÇO OU MASSA ÚNICA EM ARGAMASSA TRAÇO 1:2:8, PREPARO MECÂNICO COM BETONEIRA 400 L, APLICADA MANUALMENTE EM PANOS DE FACHADA COM PRESENÇA DE VÃOS, ESPESSURA DE 45 MM. AF_08/2022</v>
          </cell>
          <cell r="C6311" t="str">
            <v>M2</v>
          </cell>
          <cell r="D6311">
            <v>70.87</v>
          </cell>
          <cell r="E6311">
            <v>36.67</v>
          </cell>
          <cell r="F6311">
            <v>34.08</v>
          </cell>
          <cell r="G6311">
            <v>7.0000000000000007E-2</v>
          </cell>
        </row>
        <row r="6312">
          <cell r="A6312" t="str">
            <v>87786</v>
          </cell>
          <cell r="B6312" t="str">
            <v>EMBOÇO OU MASSA ÚNICA EM ARGAMASSA TRAÇO 1:2:8, PREPARO MANUAL, APLICADA MANUALMENTE EM PANOS DE FACHADA COM PRESENÇA DE VÃOS, ESPESSURA DE 45 MM. AF_08/2022</v>
          </cell>
          <cell r="C6312" t="str">
            <v>M2</v>
          </cell>
          <cell r="D6312">
            <v>76.680000000000007</v>
          </cell>
          <cell r="E6312">
            <v>40.86</v>
          </cell>
          <cell r="F6312">
            <v>35.82</v>
          </cell>
          <cell r="G6312">
            <v>0</v>
          </cell>
        </row>
        <row r="6313">
          <cell r="A6313" t="str">
            <v>87787</v>
          </cell>
          <cell r="B6313" t="str">
            <v>EMBOÇO OU MASSA ÚNICA EM ARGAMASSA INDUSTRIALIZADA, PREPARO MECÂNICO E APLICAÇÃO COM EQUIPAMENTO DE MISTURA E PROJEÇÃO DE 1,5 M3/H DE ARGAMASSA EM PANOS DE FACHADA COM PRESENÇA DE VÃOS, ESPESSURA DE 45 MM. AF_08/2022</v>
          </cell>
          <cell r="C6313" t="str">
            <v>M2</v>
          </cell>
          <cell r="D6313">
            <v>121.84</v>
          </cell>
          <cell r="E6313">
            <v>33.5</v>
          </cell>
          <cell r="F6313">
            <v>86.88</v>
          </cell>
          <cell r="G6313">
            <v>1.43</v>
          </cell>
        </row>
        <row r="6314">
          <cell r="A6314" t="str">
            <v>87788</v>
          </cell>
          <cell r="B6314" t="str">
            <v>EMBOÇO OU MASSA ÚNICA EM ARGAMASSA TRAÇO 1:2:8, PREPARO MECÂNICO COM BETONEIRA 400 L, APLICADA MANUALMENTE EM PANOS DE FACHADA COM PRESENÇA DE VÃOS, ESPESSURA MAIOR OU IGUAL A 50 MM. AF_08/2022</v>
          </cell>
          <cell r="C6314" t="str">
            <v>M2</v>
          </cell>
          <cell r="D6314">
            <v>83.79</v>
          </cell>
          <cell r="E6314">
            <v>45.04</v>
          </cell>
          <cell r="F6314">
            <v>38.619999999999997</v>
          </cell>
          <cell r="G6314">
            <v>7.0000000000000007E-2</v>
          </cell>
        </row>
        <row r="6315">
          <cell r="A6315" t="str">
            <v>87790</v>
          </cell>
          <cell r="B6315" t="str">
            <v>EMBOÇO OU MASSA ÚNICA EM ARGAMASSA TRAÇO 1:2:8, PREPARO MANUAL, APLICADA MANUALMENTE EM PANOS DE FACHADA COM PRESENÇA DE VÃOS, ESPESSURA MAIOR OU IGUAL A 50 MM. AF_06/2014</v>
          </cell>
          <cell r="C6315" t="str">
            <v>M2</v>
          </cell>
          <cell r="D6315">
            <v>90.18</v>
          </cell>
          <cell r="E6315">
            <v>49.66</v>
          </cell>
          <cell r="F6315">
            <v>40.520000000000003</v>
          </cell>
          <cell r="G6315">
            <v>0</v>
          </cell>
        </row>
        <row r="6316">
          <cell r="A6316" t="str">
            <v>87791</v>
          </cell>
          <cell r="B6316" t="str">
            <v>EMBOÇO OU MASSA ÚNICA EM ARGAMASSA INDUSTRIALIZADA, PREPARO MECÂNICO E APLICAÇÃO COM EQUIPAMENTO DE MISTURA E PROJEÇÃO DE 1,5 M3/H DE ARGAMASSA EM PANOS DE FACHADA COM PRESENÇA DE VÃOS, ESPESSURA MAIOR OU IGUAL A 50 MM. AF_08/2022</v>
          </cell>
          <cell r="C6316" t="str">
            <v>M2</v>
          </cell>
          <cell r="D6316">
            <v>134.25</v>
          </cell>
          <cell r="E6316">
            <v>37.200000000000003</v>
          </cell>
          <cell r="F6316">
            <v>95.43</v>
          </cell>
          <cell r="G6316">
            <v>1.59</v>
          </cell>
        </row>
        <row r="6317">
          <cell r="A6317" t="str">
            <v>87792</v>
          </cell>
          <cell r="B6317" t="str">
            <v>EMBOÇO OU MASSA ÚNICA EM ARGAMASSA TRAÇO 1:2:8, PREPARO MECÂNICO COM BETONEIRA 400 L, APLICADA MANUALMENTE EM PANOS CEGOS DE FACHADA (SEM PRESENÇA DE VÃOS), ESPESSURA DE 25 MM. AF_08/2022</v>
          </cell>
          <cell r="C6317" t="str">
            <v>M2</v>
          </cell>
          <cell r="D6317">
            <v>37.5</v>
          </cell>
          <cell r="E6317">
            <v>17.71</v>
          </cell>
          <cell r="F6317">
            <v>19.73</v>
          </cell>
          <cell r="G6317">
            <v>0.03</v>
          </cell>
        </row>
        <row r="6318">
          <cell r="A6318" t="str">
            <v>87794</v>
          </cell>
          <cell r="B6318" t="str">
            <v>EMBOÇO OU MASSA ÚNICA EM ARGAMASSA TRAÇO 1:2:8, PREPARO MANUAL, APLICADA MANUALMENTE EM PANOS CEGOS DE FACHADA (SEM PRESENÇA DE VÃOS), ESPESSURA DE 25 MM. AF_09/2022</v>
          </cell>
          <cell r="C6318" t="str">
            <v>M2</v>
          </cell>
          <cell r="D6318">
            <v>40.729999999999997</v>
          </cell>
          <cell r="E6318">
            <v>20.03</v>
          </cell>
          <cell r="F6318">
            <v>20.7</v>
          </cell>
          <cell r="G6318">
            <v>0</v>
          </cell>
        </row>
        <row r="6319">
          <cell r="A6319" t="str">
            <v>87795</v>
          </cell>
          <cell r="B6319" t="str">
            <v>EMBOÇO OU MASSA ÚNICA EM ARGAMASSA INDUSTRIALIZADA, PREPARO MECÂNICO E APLICAÇÃO COM EQUIPAMENTO DE MISTURA E PROJEÇÃO DE 1,5 M3/H DE ARGAMASSA EM PANOS CEGOS DE FACHADA (SEM PRESENÇA DE VÃOS), ESPESSURA DE 25 MM. AF_08/2022</v>
          </cell>
          <cell r="C6319" t="str">
            <v>M2</v>
          </cell>
          <cell r="D6319">
            <v>66.09</v>
          </cell>
          <cell r="E6319">
            <v>16.170000000000002</v>
          </cell>
          <cell r="F6319">
            <v>49.12</v>
          </cell>
          <cell r="G6319">
            <v>0.79</v>
          </cell>
        </row>
        <row r="6320">
          <cell r="A6320" t="str">
            <v>87797</v>
          </cell>
          <cell r="B6320" t="str">
            <v>EMBOÇO OU MASSA ÚNICA EM ARGAMASSA TRAÇO 1:2:8, PREPARO MECÂNICO COM BETONEIRA 400 L, APLICADA MANUALMENTE EM PANOS CEGOS DE FACHADA (SEM PRESENÇA DE VÃOS), ESPESSURA DE 35 MM. AF_08/2022</v>
          </cell>
          <cell r="C6320" t="str">
            <v>M2</v>
          </cell>
          <cell r="D6320">
            <v>51.65</v>
          </cell>
          <cell r="E6320">
            <v>25.58</v>
          </cell>
          <cell r="F6320">
            <v>25.97</v>
          </cell>
          <cell r="G6320">
            <v>0.06</v>
          </cell>
        </row>
        <row r="6321">
          <cell r="A6321" t="str">
            <v>87799</v>
          </cell>
          <cell r="B6321" t="str">
            <v>EMBOÇO OU MASSA ÚNICA EM ARGAMASSA TRAÇO 1:2:8, PREPARO MANUAL, APLICADA MANUALMENTE EM PANOS CEGOS DE FACHADA (SEM PRESENÇA DE VÃOS), ESPESSURA DE 35 MM. AF_08/2022</v>
          </cell>
          <cell r="C6321" t="str">
            <v>M2</v>
          </cell>
          <cell r="D6321">
            <v>55.97</v>
          </cell>
          <cell r="E6321">
            <v>28.73</v>
          </cell>
          <cell r="F6321">
            <v>27.24</v>
          </cell>
          <cell r="G6321">
            <v>0</v>
          </cell>
        </row>
        <row r="6322">
          <cell r="A6322" t="str">
            <v>87800</v>
          </cell>
          <cell r="B6322" t="str">
            <v>EMBOÇO OU MASSA ÚNICA EM ARGAMASSA INDUSTRIALIZADA, PREPARO MECÂNICO E APLICAÇÃO COM EQUIPAMENTO DE MISTURA E PROJEÇÃO DE 1,5 M3/H DE ARGAMASSA EM PANOS CEGOS DE FACHADA (SEM PRESENÇA DE VÃOS), ESPESSURA DE 35 MM. AF_08/2022</v>
          </cell>
          <cell r="C6322" t="str">
            <v>M2</v>
          </cell>
          <cell r="D6322">
            <v>89.72</v>
          </cell>
          <cell r="E6322">
            <v>23.33</v>
          </cell>
          <cell r="F6322">
            <v>65.3</v>
          </cell>
          <cell r="G6322">
            <v>1.07</v>
          </cell>
        </row>
        <row r="6323">
          <cell r="A6323" t="str">
            <v>87801</v>
          </cell>
          <cell r="B6323" t="str">
            <v>EMBOÇO OU MASSA ÚNICA EM ARGAMASSA TRAÇO 1:2:8, PREPARO MECÂNICO COM BETONEIRA 400 L, APLICADA MANUALMENTE EM PANOS CEGOS DE FACHADA (SEM PRESENÇA DE VÃOS), ESPESSURA DE 45 MM. AF_08/2022</v>
          </cell>
          <cell r="C6323" t="str">
            <v>M2</v>
          </cell>
          <cell r="D6323">
            <v>56.8</v>
          </cell>
          <cell r="E6323">
            <v>26.56</v>
          </cell>
          <cell r="F6323">
            <v>30.12</v>
          </cell>
          <cell r="G6323">
            <v>7.0000000000000007E-2</v>
          </cell>
        </row>
        <row r="6324">
          <cell r="A6324" t="str">
            <v>87803</v>
          </cell>
          <cell r="B6324" t="str">
            <v>EMBOÇO OU MASSA ÚNICA EM ARGAMASSA TRAÇO 1:2:8, PREPARO MANUAL, APLICADA MANUALMENTE EM PANOS CEGOS DE FACHADA (SEM PRESENÇA DE VÃOS), ESPESSURA DE 45 MM. AF_08/2022</v>
          </cell>
          <cell r="C6324" t="str">
            <v>M2</v>
          </cell>
          <cell r="D6324">
            <v>62.22</v>
          </cell>
          <cell r="E6324">
            <v>30.49</v>
          </cell>
          <cell r="F6324">
            <v>31.73</v>
          </cell>
          <cell r="G6324">
            <v>0</v>
          </cell>
        </row>
        <row r="6325">
          <cell r="A6325" t="str">
            <v>87804</v>
          </cell>
          <cell r="B6325" t="str">
            <v>EMBOÇO OU MASSA ÚNICA EM ARGAMASSA INDUSTRIALIZADA, PREPARO MECÂNICO E APLICAÇÃO COM EQUIPAMENTO DE MISTURA E PROJEÇÃO DE 1,5 M3/H DE ARGAMASSA EM PANOS CEGOS DE FACHADA (SEM PRESENÇA DE VÃOS), ESPESSURA DE 45 MM. AF_08/2022</v>
          </cell>
          <cell r="C6325" t="str">
            <v>M2</v>
          </cell>
          <cell r="D6325">
            <v>105.22</v>
          </cell>
          <cell r="E6325">
            <v>24.24</v>
          </cell>
          <cell r="F6325">
            <v>79.62</v>
          </cell>
          <cell r="G6325">
            <v>1.34</v>
          </cell>
        </row>
        <row r="6326">
          <cell r="A6326" t="str">
            <v>87805</v>
          </cell>
          <cell r="B6326" t="str">
            <v>EMBOÇO OU MASSA ÚNICA EM ARGAMASSA TRAÇO 1:2:8, PREPARO MECÂNICO COM BETONEIRA 400 L, APLICADA MANUALMENTE EM PANOS CEGOS DE FACHADA (SEM PRESENÇA DE VÃOS), ESPESSURA MAIOR OU IGUAL A 50 MM. AF_08/2022</v>
          </cell>
          <cell r="C6326" t="str">
            <v>M2</v>
          </cell>
          <cell r="D6326">
            <v>61.96</v>
          </cell>
          <cell r="E6326">
            <v>29.05</v>
          </cell>
          <cell r="F6326">
            <v>32.79</v>
          </cell>
          <cell r="G6326">
            <v>7.0000000000000007E-2</v>
          </cell>
        </row>
        <row r="6327">
          <cell r="A6327" t="str">
            <v>87807</v>
          </cell>
          <cell r="B6327" t="str">
            <v>EMBOÇO OU MASSA ÚNICA EM ARGAMASSA TRAÇO 1:2:8, PREPARO MANUAL, APLICADA MANUALMENTE EM PANOS CEGOS DE FACHADA (SEM PRESENÇA DE VÃOS), ESPESSURA MAIOR OU IGUAL A 50 MM. AF_08/2022</v>
          </cell>
          <cell r="C6327" t="str">
            <v>M2</v>
          </cell>
          <cell r="D6327">
            <v>67.930000000000007</v>
          </cell>
          <cell r="E6327">
            <v>33.369999999999997</v>
          </cell>
          <cell r="F6327">
            <v>34.56</v>
          </cell>
          <cell r="G6327">
            <v>0</v>
          </cell>
        </row>
        <row r="6328">
          <cell r="A6328" t="str">
            <v>87808</v>
          </cell>
          <cell r="B6328" t="str">
            <v>EMBOÇO OU MASSA ÚNICA EM ARGAMASSA INDUSTRIALIZADA, PREPARO MECÂNICO E APLICAÇÃO COM EQUIPAMENTO DE MISTURA E PROJEÇÃO DE 1,5 M3/H DE ARGAMASSA EM PANOS CEGOS DE FACHADA (SEM PRESENÇA DE VÃOS), ESPESSURA MAIOR OU IGUAL A 50 MM. AF_08/2022</v>
          </cell>
          <cell r="C6328" t="str">
            <v>M2</v>
          </cell>
          <cell r="D6328">
            <v>112.31</v>
          </cell>
          <cell r="E6328">
            <v>24.22</v>
          </cell>
          <cell r="F6328">
            <v>86.59</v>
          </cell>
          <cell r="G6328">
            <v>1.47</v>
          </cell>
        </row>
        <row r="6329">
          <cell r="A6329" t="str">
            <v>87809</v>
          </cell>
          <cell r="B6329" t="str">
            <v>EMBOÇO OU MASSA ÚNICA EM ARGAMASSA TRAÇO 1:2:8, PREPARO MECÂNICO COM BETONEIRA 400 L, APLICADA MANUALMENTE EM SUPERFÍCIES EXTERNAS DA SACADA, ESPESSURA DE 25 MM, SEM USO DE TELA METÁLICA DE REFORÇO CONTRA FISSURAÇÃO. AF_08/2022</v>
          </cell>
          <cell r="C6329" t="str">
            <v>M2</v>
          </cell>
          <cell r="D6329">
            <v>72.349999999999994</v>
          </cell>
          <cell r="E6329">
            <v>46.99</v>
          </cell>
          <cell r="F6329">
            <v>25.3</v>
          </cell>
          <cell r="G6329">
            <v>0.03</v>
          </cell>
        </row>
        <row r="6330">
          <cell r="A6330" t="str">
            <v>87811</v>
          </cell>
          <cell r="B6330" t="str">
            <v>EMBOÇO OU MASSA ÚNICA EM ARGAMASSA TRAÇO 1:2:8, PREPARO MANUAL, APLICADA MANUALMENTE EM SUPERFÍCIES EXTERNAS DA SACADA, ESPESSURA DE 25 MM, SEM USO DE TELA METÁLICA DE REFORÇO CONTRA FISSURAÇÃO. AF_08/2022</v>
          </cell>
          <cell r="C6330" t="str">
            <v>M2</v>
          </cell>
          <cell r="D6330">
            <v>75.58</v>
          </cell>
          <cell r="E6330">
            <v>49.3</v>
          </cell>
          <cell r="F6330">
            <v>26.28</v>
          </cell>
          <cell r="G6330">
            <v>0</v>
          </cell>
        </row>
        <row r="6331">
          <cell r="A6331" t="str">
            <v>87812</v>
          </cell>
          <cell r="B6331" t="str">
            <v>EMBOÇO OU MASSA ÚNICA EM ARGAMASSA INDUSTRIALIZADA, PREPARO MECÂNICO E APLICAÇÃO COM EQUIPAMENTO DE MISTURA E PROJEÇÃO DE 1,5 M3/H EM SUPERFÍCIES EXTERNAS DA SACADA, ESPESSURA 25 MM, SEM USO DE TELA METÁLICA. AF_08/2022</v>
          </cell>
          <cell r="C6331" t="str">
            <v>M2</v>
          </cell>
          <cell r="D6331">
            <v>97.45</v>
          </cell>
          <cell r="E6331">
            <v>42.76</v>
          </cell>
          <cell r="F6331">
            <v>53.89</v>
          </cell>
          <cell r="G6331">
            <v>0.79</v>
          </cell>
        </row>
        <row r="6332">
          <cell r="A6332" t="str">
            <v>87813</v>
          </cell>
          <cell r="B6332" t="str">
            <v>EMBOÇO OU MASSA ÚNICA EM ARGAMASSA TRAÇO 1:2:8, PREPARO MECÂNICO COM BETONEIRA 400 L, APLICADA MANUALMENTE EM SUPERFÍCIES EXTERNAS DA SACADA, ESPESSURA DE 35 MM, SEM USO DE TELA METÁLICA DE REFORÇO CONTRA FISSURAÇÃO. AF_08/2022</v>
          </cell>
          <cell r="C6332" t="str">
            <v>M2</v>
          </cell>
          <cell r="D6332">
            <v>86.49</v>
          </cell>
          <cell r="E6332">
            <v>54.86</v>
          </cell>
          <cell r="F6332">
            <v>31.53</v>
          </cell>
          <cell r="G6332">
            <v>0.06</v>
          </cell>
        </row>
        <row r="6333">
          <cell r="A6333" t="str">
            <v>87815</v>
          </cell>
          <cell r="B6333" t="str">
            <v>EMBOÇO OU MASSA ÚNICA EM ARGAMASSA TRAÇO 1:2:8, PREPARO MANUAL, APLICADA MANUALMENTE EM SUPERFÍCIES EXTERNAS DA SACADA, ESPESSURA DE 35 MM, SEM USO DE TELA METÁLICA DE REFORÇO CONTRA FISSURAÇÃO. AF_08/2022</v>
          </cell>
          <cell r="C6333" t="str">
            <v>M2</v>
          </cell>
          <cell r="D6333">
            <v>90.81</v>
          </cell>
          <cell r="E6333">
            <v>58</v>
          </cell>
          <cell r="F6333">
            <v>32.81</v>
          </cell>
          <cell r="G6333">
            <v>0</v>
          </cell>
        </row>
        <row r="6334">
          <cell r="A6334" t="str">
            <v>87816</v>
          </cell>
          <cell r="B6334" t="str">
            <v>EMBOÇO OU MASSA ÚNICA EM ARGAMASSA INDUSTRIALIZADA, PREPARO MECÂNICO E APLICAÇÃO COM EQUIPAMENTO DE MISTURA E PROJEÇÃO DE 1,5 M3/H EM SUPERFÍCIES EXTERNAS DA SACADA, ESPESSURA 35 MM, SEM USO DE TELA METÁLICA. AF_08/2022</v>
          </cell>
          <cell r="C6334" t="str">
            <v>M2</v>
          </cell>
          <cell r="D6334">
            <v>121.14</v>
          </cell>
          <cell r="E6334">
            <v>49.97</v>
          </cell>
          <cell r="F6334">
            <v>70.08</v>
          </cell>
          <cell r="G6334">
            <v>1.07</v>
          </cell>
        </row>
        <row r="6335">
          <cell r="A6335" t="str">
            <v>87817</v>
          </cell>
          <cell r="B6335" t="str">
            <v>EMBOÇO OU MASSA ÚNICA EM ARGAMASSA TRAÇO 1:2:8, PREPARO MECÂNICO COM BETONEIRA 400 L, APLICADA MANUALMENTE EM SUPERFÍCIES EXTERNAS DA SACADA, ESPESSURA DE 45 MM, SEM USO DE TELA METÁLICA DE REFORÇO CONTRA FISSURAÇÃO. AF_08/2022</v>
          </cell>
          <cell r="C6335" t="str">
            <v>M2</v>
          </cell>
          <cell r="D6335">
            <v>91.64</v>
          </cell>
          <cell r="E6335">
            <v>55.84</v>
          </cell>
          <cell r="F6335">
            <v>35.68</v>
          </cell>
          <cell r="G6335">
            <v>7.0000000000000007E-2</v>
          </cell>
        </row>
        <row r="6336">
          <cell r="A6336" t="str">
            <v>87819</v>
          </cell>
          <cell r="B6336" t="str">
            <v>EMBOÇO OU MASSA ÚNICA EM ARGAMASSA TRAÇO 1:2:8, PREPARO MANUAL, APLICADA MANUALMENTE EM SUPERFÍCIES EXTERNAS DA SACADA, ESPESSURA DE 45 MM, SEM USO DE TELA METÁLICA DE REFORÇO CONTRA FISSURAÇÃO. AF_08/2022</v>
          </cell>
          <cell r="C6336" t="str">
            <v>M2</v>
          </cell>
          <cell r="D6336">
            <v>97.06</v>
          </cell>
          <cell r="E6336">
            <v>59.77</v>
          </cell>
          <cell r="F6336">
            <v>37.29</v>
          </cell>
          <cell r="G6336">
            <v>0</v>
          </cell>
        </row>
        <row r="6337">
          <cell r="A6337" t="str">
            <v>87820</v>
          </cell>
          <cell r="B6337" t="str">
            <v>EMBOÇO OU MASSA ÚNICA EM ARGAMASSA INDUSTRIALIZADA, PREPARO MECÂNICO E APLICAÇÃO COM EQUIPAMENTO DE MISTURA E PROJEÇÃO DE 1,5 M3/H EM SUPERFÍCIES EXTERNAS DA SACADA, ESPESSURA 45 MM, SEM USO DE TELA METÁLICA. AF_08/2022</v>
          </cell>
          <cell r="C6337" t="str">
            <v>M2</v>
          </cell>
          <cell r="D6337">
            <v>136.63999999999999</v>
          </cell>
          <cell r="E6337">
            <v>50.89</v>
          </cell>
          <cell r="F6337">
            <v>84.39</v>
          </cell>
          <cell r="G6337">
            <v>1.34</v>
          </cell>
        </row>
        <row r="6338">
          <cell r="A6338" t="str">
            <v>87821</v>
          </cell>
          <cell r="B6338" t="str">
            <v>EMBOÇO OU MASSA ÚNICA EM ARGAMASSA TRAÇO 1:2:8, PREPARO MECÂNICO COM BETONEIRA 400 L, APLICADA MANUALMENTE EM SUPERFÍCIES EXTERNAS DA SACADA, ESPESSURA MAIOR OU IGUAL A 50 MM, SEM USO DE TELA METÁLICA DE REFORÇO CONTRA FISSURAÇÃO. AF_08/2022</v>
          </cell>
          <cell r="C6338" t="str">
            <v>M2</v>
          </cell>
          <cell r="D6338">
            <v>119.51</v>
          </cell>
          <cell r="E6338">
            <v>75.790000000000006</v>
          </cell>
          <cell r="F6338">
            <v>43.6</v>
          </cell>
          <cell r="G6338">
            <v>7.0000000000000007E-2</v>
          </cell>
        </row>
        <row r="6339">
          <cell r="A6339" t="str">
            <v>87823</v>
          </cell>
          <cell r="B6339" t="str">
            <v>EMBOÇO OU MASSA ÚNICA EM ARGAMASSA TRAÇO 1:2:8, PREPARO MANUAL, APLICADA MANUALMENTE EM SUPERFÍCIES EXTERNAS DA SACADA, ESPESSURA MAIOR OU IGUAL A 50 MM, SEM USO DE TELA METÁLICA DE REFORÇO CONTRA FISSURAÇÃO. AF_068/2022</v>
          </cell>
          <cell r="C6339" t="str">
            <v>M2</v>
          </cell>
          <cell r="D6339">
            <v>125.48</v>
          </cell>
          <cell r="E6339">
            <v>80.11</v>
          </cell>
          <cell r="F6339">
            <v>45.37</v>
          </cell>
          <cell r="G6339">
            <v>0</v>
          </cell>
        </row>
        <row r="6340">
          <cell r="A6340" t="str">
            <v>87824</v>
          </cell>
          <cell r="B6340" t="str">
            <v>EMBOÇO OU MASSA ÚNICA EM ARGAMASSA INDUSTRIALIZADA, PREPARO MECÂNICO E APLICAÇÃO COM EQUIPAMENTO DE MISTURA E PROJEÇÃO DE 1,5 M3/H EM SUPERFÍCIES EXTERNAS DA SACADA, ESPESSURA MAIOR OU IGUAL A 50 MM, SEM USO DE TELA METÁLICA. AF_08/2022</v>
          </cell>
          <cell r="C6340" t="str">
            <v>M2</v>
          </cell>
          <cell r="D6340">
            <v>158.41999999999999</v>
          </cell>
          <cell r="E6340">
            <v>62.14</v>
          </cell>
          <cell r="F6340">
            <v>94.78</v>
          </cell>
          <cell r="G6340">
            <v>1.47</v>
          </cell>
        </row>
        <row r="6341">
          <cell r="A6341" t="str">
            <v>87825</v>
          </cell>
          <cell r="B6341" t="str">
            <v>EMBOÇO OU MASSA ÚNICA EM ARGAMASSA TRAÇO 1:2:8, PREPARO MECÂNICO COM BETONEIRA 400 L, APLICADA MANUALMENTE NAS PAREDES INTERNAS DA SACADA, ESPESSURA DE 25 MM, SEM USO DE TELA METÁLICA DE REFORÇO CONTRA FISSURAÇÃO. AF_08/2022</v>
          </cell>
          <cell r="C6341" t="str">
            <v>M2</v>
          </cell>
          <cell r="D6341">
            <v>67.31</v>
          </cell>
          <cell r="E6341">
            <v>41.12</v>
          </cell>
          <cell r="F6341">
            <v>26.11</v>
          </cell>
          <cell r="G6341">
            <v>0.05</v>
          </cell>
        </row>
        <row r="6342">
          <cell r="A6342" t="str">
            <v>87827</v>
          </cell>
          <cell r="B6342" t="str">
            <v>EMBOÇO OU MASSA ÚNICA EM ARGAMASSA TRAÇO 1:2:8, PREPARO MANUAL, APLICADA MANUALMENTE NAS PAREDES INTERNAS DA SACADA, ESPESSURA DE 25 MM, SEM USO DE TELA METÁLICA DE REFORÇO CONTRA FISSURAÇÃO. AF_08/2022</v>
          </cell>
          <cell r="C6342" t="str">
            <v>M2</v>
          </cell>
          <cell r="D6342">
            <v>71.260000000000005</v>
          </cell>
          <cell r="E6342">
            <v>43.98</v>
          </cell>
          <cell r="F6342">
            <v>27.28</v>
          </cell>
          <cell r="G6342">
            <v>0</v>
          </cell>
        </row>
        <row r="6343">
          <cell r="A6343" t="str">
            <v>87828</v>
          </cell>
          <cell r="B6343" t="str">
            <v>EMBOÇO OU MASSA ÚNICA EM ARGAMASSA INDUSTRIALIZADA, PREPARO MECÂNICO E APLICAÇÃO COM EQUIPAMENTO DE MISTURA E PROJEÇÃO DE 1,5 M3/H NAS PAREDES INTERNAS DA SACADA, ESPESSURA 25 MM, SEM USO DE TELA METÁLICA. AF_08/2022</v>
          </cell>
          <cell r="C6343" t="str">
            <v>M2</v>
          </cell>
          <cell r="D6343">
            <v>100.08</v>
          </cell>
          <cell r="E6343">
            <v>37.51</v>
          </cell>
          <cell r="F6343">
            <v>61.59</v>
          </cell>
          <cell r="G6343">
            <v>0.96</v>
          </cell>
        </row>
        <row r="6344">
          <cell r="A6344" t="str">
            <v>87829</v>
          </cell>
          <cell r="B6344" t="str">
            <v>EMBOÇO OU MASSA ÚNICA EM ARGAMASSA TRAÇO 1:2:8, PREPARO MECÂNICO COM BETONEIRA 400 L, APLICADA MANUALMENTE NAS PAREDES INTERNAS DA SACADA, ESPESSURA DE 35 MM, SEM USO DE TELA METÁLICA DE REFORÇO CONTRA FISSURAÇÃO. AF_08/2022</v>
          </cell>
          <cell r="C6344" t="str">
            <v>M2</v>
          </cell>
          <cell r="D6344">
            <v>81.28</v>
          </cell>
          <cell r="E6344">
            <v>48.23</v>
          </cell>
          <cell r="F6344">
            <v>32.94</v>
          </cell>
          <cell r="G6344">
            <v>0.06</v>
          </cell>
        </row>
        <row r="6345">
          <cell r="A6345" t="str">
            <v>87831</v>
          </cell>
          <cell r="B6345" t="str">
            <v>EMBOÇO OU MASSA ÚNICA EM ARGAMASSA TRAÇO 1:2:8, PREPARO MANUAL, APLICADA MANUALMENTE NAS PAREDES INTERNAS DA SACADA, ESPESSURA DE 35 MM, SEM USO DE TELA METÁLICA DE REFORÇO CONTRA FISSURAÇÃO. AF_08/2022</v>
          </cell>
          <cell r="C6345" t="str">
            <v>M2</v>
          </cell>
          <cell r="D6345">
            <v>86.57</v>
          </cell>
          <cell r="E6345">
            <v>52.06</v>
          </cell>
          <cell r="F6345">
            <v>34.51</v>
          </cell>
          <cell r="G6345">
            <v>0</v>
          </cell>
        </row>
        <row r="6346">
          <cell r="A6346" t="str">
            <v>87832</v>
          </cell>
          <cell r="B6346" t="str">
            <v>EMBOÇO OU MASSA ÚNICA EM ARGAMASSA INDUSTRIALIZADA, PREPARO MECÂNICO E APLICAÇÃO COM EQUIPAMENTO DE MISTURA E PROJEÇÃO DE 1,5 M3/H DE ARGAMASSA NAS PAREDES INTERNAS DA SACADA, ESPESSURA 35 MM, SEM USO DE TELA METÁLICA. AF_08/2022</v>
          </cell>
          <cell r="C6346" t="str">
            <v>M2</v>
          </cell>
          <cell r="D6346">
            <v>125.96</v>
          </cell>
          <cell r="E6346">
            <v>44.01</v>
          </cell>
          <cell r="F6346">
            <v>80.650000000000006</v>
          </cell>
          <cell r="G6346">
            <v>1.28</v>
          </cell>
        </row>
        <row r="6347">
          <cell r="A6347" t="str">
            <v>87834</v>
          </cell>
          <cell r="B6347" t="str">
            <v>REVESTIMENTO DECORATIVO MONOCAMADA APLICADO MANUALMENTE EM PANOS CEGOS DA FACHADA DE UM EDIFÍCIO DE ESTRUTURA CONVENCIONAL, COM ACABAMENTO RASPADO. AF_06/2014</v>
          </cell>
          <cell r="C6347" t="str">
            <v>M2</v>
          </cell>
          <cell r="D6347">
            <v>172.63</v>
          </cell>
          <cell r="E6347">
            <v>17.89</v>
          </cell>
          <cell r="F6347">
            <v>154.56</v>
          </cell>
          <cell r="G6347">
            <v>0.11</v>
          </cell>
        </row>
        <row r="6348">
          <cell r="A6348" t="str">
            <v>87835</v>
          </cell>
          <cell r="B6348" t="str">
            <v>REVESTIMENTO DECORATIVO MONOCAMADA APLICADO MANUALMENTE EM PANOS CEGOS DA FACHADA DE UM EDIFÍCIO DE ALVENARIA ESTRUTURAL, COM ACABAMENTO RASPADO. AF_06/2014</v>
          </cell>
          <cell r="C6348" t="str">
            <v>M2</v>
          </cell>
          <cell r="D6348">
            <v>119.81</v>
          </cell>
          <cell r="E6348">
            <v>14.54</v>
          </cell>
          <cell r="F6348">
            <v>105.15</v>
          </cell>
          <cell r="G6348">
            <v>7.0000000000000007E-2</v>
          </cell>
        </row>
        <row r="6349">
          <cell r="A6349" t="str">
            <v>87836</v>
          </cell>
          <cell r="B6349" t="str">
            <v>REVESTIMENTO DECORATIVO MONOCAMADA APLICADO COM EQUIPAMENTO DE PROJEÇÃO EM PANOS CEGOS DA FACHADA DE UM EDIFÍCIO DE ESTRUTURA CONVENCIONAL, COM ACABAMENTO RASPADO. AF_06/2014</v>
          </cell>
          <cell r="C6349" t="str">
            <v>M2</v>
          </cell>
          <cell r="D6349">
            <v>164.94</v>
          </cell>
          <cell r="E6349">
            <v>12.52</v>
          </cell>
          <cell r="F6349">
            <v>151.13</v>
          </cell>
          <cell r="G6349">
            <v>1.28</v>
          </cell>
        </row>
        <row r="6350">
          <cell r="A6350" t="str">
            <v>87837</v>
          </cell>
          <cell r="B6350" t="str">
            <v>REVESTIMENTO DECORATIVO MONOCAMADA APLICADO COM EQUIPAMENTO DE PROJEÇÃO EM PANOS CEGOS DA FACHADA DE UM EDIFÍCIO DE ALVENARIA ESTRUTURAL, COM ACABAMENTO RASPADO. AF_06/2014</v>
          </cell>
          <cell r="C6350" t="str">
            <v>M2</v>
          </cell>
          <cell r="D6350">
            <v>112.91</v>
          </cell>
          <cell r="E6350">
            <v>9.51</v>
          </cell>
          <cell r="F6350">
            <v>102.51</v>
          </cell>
          <cell r="G6350">
            <v>0.88</v>
          </cell>
        </row>
        <row r="6351">
          <cell r="A6351" t="str">
            <v>87838</v>
          </cell>
          <cell r="B6351" t="str">
            <v>REVESTIMENTO DECORATIVO MONOCAMADA APLICADO MANUALMENTE EM PANOS DA FACHADA COM PRESENÇA DE VÃOS, DE UM EDIFÍCIO DE ESTRUTURA CONVENCIONAL E ACABAMENTO RASPADO. AF_06/2014</v>
          </cell>
          <cell r="C6351" t="str">
            <v>M2</v>
          </cell>
          <cell r="D6351">
            <v>180.04</v>
          </cell>
          <cell r="E6351">
            <v>21.9</v>
          </cell>
          <cell r="F6351">
            <v>157.96</v>
          </cell>
          <cell r="G6351">
            <v>0.11</v>
          </cell>
        </row>
        <row r="6352">
          <cell r="A6352" t="str">
            <v>87839</v>
          </cell>
          <cell r="B6352" t="str">
            <v>REVESTIMENTO DECORATIVO MONOCAMADA APLICADO MANUALMENTE EM PANOS DA FACHADA COM PRESENÇA DE VÃOS, DE UM EDIFÍCIO DE ALVENARIA ESTRUTURAL E ACABAMENTO RASPADO. AF_06/2014</v>
          </cell>
          <cell r="C6352" t="str">
            <v>M2</v>
          </cell>
          <cell r="D6352">
            <v>125.48</v>
          </cell>
          <cell r="E6352">
            <v>18.55</v>
          </cell>
          <cell r="F6352">
            <v>106.81</v>
          </cell>
          <cell r="G6352">
            <v>7.0000000000000007E-2</v>
          </cell>
        </row>
        <row r="6353">
          <cell r="A6353" t="str">
            <v>87840</v>
          </cell>
          <cell r="B6353" t="str">
            <v>REVESTIMENTO DECORATIVO MONOCAMADA APLICADO COM EQUIPAMENTO DE PROJEÇÃO EM PANOS DA FACHADA COM PRESENÇA DE VÃOS, DE UM EDIFÍCIO DE ESTRUTURA CONVENCIONAL E ACABAMENTO RASPADO. AF_06/2014</v>
          </cell>
          <cell r="C6353" t="str">
            <v>M2</v>
          </cell>
          <cell r="D6353">
            <v>170.39</v>
          </cell>
          <cell r="E6353">
            <v>15.06</v>
          </cell>
          <cell r="F6353">
            <v>154.04</v>
          </cell>
          <cell r="G6353">
            <v>1.28</v>
          </cell>
        </row>
        <row r="6354">
          <cell r="A6354" t="str">
            <v>87841</v>
          </cell>
          <cell r="B6354" t="str">
            <v>REVESTIMENTO DECORATIVO MONOCAMADA APLICADO COM EQUIPAMENTO DE PROJEÇÃO EM PANOS DA FACHADA COM PRESENÇA DE VÃOS, DE UM EDIFÍCIO DE ALVENARIA ESTRUTURAL E ACABAMENTO RASPADO. AF_06/2014</v>
          </cell>
          <cell r="C6354" t="str">
            <v>M2</v>
          </cell>
          <cell r="D6354">
            <v>116.6</v>
          </cell>
          <cell r="E6354">
            <v>12.06</v>
          </cell>
          <cell r="F6354">
            <v>103.65</v>
          </cell>
          <cell r="G6354">
            <v>0.88</v>
          </cell>
        </row>
        <row r="6355">
          <cell r="A6355" t="str">
            <v>87842</v>
          </cell>
          <cell r="B6355" t="str">
            <v>REVESTIMENTO DECORATIVO MONOCAMADA APLICADO MANUALMENTE EM SUPERFÍCIES EXTERNAS DA SACADA DE UM EDIFÍCIO DE ESTRUTURA CONVENCIONAL E ACABAMENTO RASPADO. AF_06/2014</v>
          </cell>
          <cell r="C6355" t="str">
            <v>M2</v>
          </cell>
          <cell r="D6355">
            <v>183.46</v>
          </cell>
          <cell r="E6355">
            <v>32.299999999999997</v>
          </cell>
          <cell r="F6355">
            <v>150.97999999999999</v>
          </cell>
          <cell r="G6355">
            <v>0.11</v>
          </cell>
        </row>
        <row r="6356">
          <cell r="A6356" t="str">
            <v>87843</v>
          </cell>
          <cell r="B6356" t="str">
            <v>REVESTIMENTO DECORATIVO MONOCAMADA APLICADO MANUALMENTE EM SUPERFÍCIES EXTERNAS DA SACADA DE UM EDIFÍCIO DE ALVENARIA ESTRUTURAL E ACABAMENTO RASPADO. AF_06/2014</v>
          </cell>
          <cell r="C6356" t="str">
            <v>M2</v>
          </cell>
          <cell r="D6356">
            <v>136.25</v>
          </cell>
          <cell r="E6356">
            <v>28.94</v>
          </cell>
          <cell r="F6356">
            <v>107.19</v>
          </cell>
          <cell r="G6356">
            <v>7.0000000000000007E-2</v>
          </cell>
        </row>
        <row r="6357">
          <cell r="A6357" t="str">
            <v>87844</v>
          </cell>
          <cell r="B6357" t="str">
            <v>REVESTIMENTO DECORATIVO MONOCAMADA APLICADO COM EQUIPAMENTO DE PROJEÇÃO EM SUPERFÍCIES EXTERNAS DA SACADA DE UM EDIFÍCIO DE ESTRUTURA CONVENCIONAL E ACABAMENTO RASPADO. AF_06/2014</v>
          </cell>
          <cell r="C6357" t="str">
            <v>M2</v>
          </cell>
          <cell r="D6357">
            <v>168.63</v>
          </cell>
          <cell r="E6357">
            <v>21.57</v>
          </cell>
          <cell r="F6357">
            <v>145.77000000000001</v>
          </cell>
          <cell r="G6357">
            <v>1.28</v>
          </cell>
        </row>
        <row r="6358">
          <cell r="A6358" t="str">
            <v>87845</v>
          </cell>
          <cell r="B6358" t="str">
            <v>REVESTIMENTO DECORATIVO MONOCAMADA APLICADO COM EQUIPAMENTO DE PROJEÇÃO EM SUPERFÍCIES EXTERNAS DA SACADA DE UM EDIFÍCIO DE ALVENARIA ESTRUTURAL E ACABAMENTO RASPADO. AF_06/2014</v>
          </cell>
          <cell r="C6358" t="str">
            <v>M2</v>
          </cell>
          <cell r="D6358">
            <v>122.23</v>
          </cell>
          <cell r="E6358">
            <v>18.59</v>
          </cell>
          <cell r="F6358">
            <v>102.75</v>
          </cell>
          <cell r="G6358">
            <v>0.88</v>
          </cell>
        </row>
        <row r="6359">
          <cell r="A6359" t="str">
            <v>87846</v>
          </cell>
          <cell r="B6359" t="str">
            <v>REVESTIMENTO DECORATIVO MONOCAMADA APLICADO MANUALMENTE EM PANOS CEGOS DA FACHADA DE UM EDIFÍCIO DE ESTRUTURA CONVENCIONAL, COM ACABAMENTO TRAVERTINO. AF_06/2014</v>
          </cell>
          <cell r="C6359" t="str">
            <v>M2</v>
          </cell>
          <cell r="D6359">
            <v>187.55</v>
          </cell>
          <cell r="E6359">
            <v>21.87</v>
          </cell>
          <cell r="F6359">
            <v>165.5</v>
          </cell>
          <cell r="G6359">
            <v>0.11</v>
          </cell>
        </row>
        <row r="6360">
          <cell r="A6360" t="str">
            <v>87847</v>
          </cell>
          <cell r="B6360" t="str">
            <v>REVESTIMENTO DECORATIVO MONOCAMADA APLICADO MANUALMENTE EM PANOS CEGOS DA FACHADA DE UM EDIFÍCIO DE ALVENARIA ESTRUTURAL, COM ACABAMENTO TRAVERTINO. AF_06/2014</v>
          </cell>
          <cell r="C6360" t="str">
            <v>M2</v>
          </cell>
          <cell r="D6360">
            <v>134.72999999999999</v>
          </cell>
          <cell r="E6360">
            <v>18.489999999999998</v>
          </cell>
          <cell r="F6360">
            <v>116.12</v>
          </cell>
          <cell r="G6360">
            <v>7.0000000000000007E-2</v>
          </cell>
        </row>
        <row r="6361">
          <cell r="A6361" t="str">
            <v>87848</v>
          </cell>
          <cell r="B6361" t="str">
            <v>REVESTIMENTO DECORATIVO MONOCAMADA APLICADO COM EQUIPAMENTO DE PROJEÇÃO EM PANOS CEGOS DA FACHADA DE UM EDIFÍCIO DE ESTRUTURA CONVENCIONAL, COM ACABAMENTO TRAVERTINO. AF_06/2014</v>
          </cell>
          <cell r="C6361" t="str">
            <v>M2</v>
          </cell>
          <cell r="D6361">
            <v>178.43</v>
          </cell>
          <cell r="E6361">
            <v>15.25</v>
          </cell>
          <cell r="F6361">
            <v>161.79</v>
          </cell>
          <cell r="G6361">
            <v>1.37</v>
          </cell>
        </row>
        <row r="6362">
          <cell r="A6362" t="str">
            <v>87849</v>
          </cell>
          <cell r="B6362" t="str">
            <v>REVESTIMENTO DECORATIVO MONOCAMADA APLICADO COM EQUIPAMENTO DE PROJEÇÃO EM PANOS CEGOS DA FACHADA DE UM EDIFÍCIO DE ALVENARIA ESTRUTURAL, COM ACABAMENTO TRAVERTINO. AF_06/2014</v>
          </cell>
          <cell r="C6362" t="str">
            <v>M2</v>
          </cell>
          <cell r="D6362">
            <v>126.39</v>
          </cell>
          <cell r="E6362">
            <v>12.23</v>
          </cell>
          <cell r="F6362">
            <v>113.17</v>
          </cell>
          <cell r="G6362">
            <v>0.98</v>
          </cell>
        </row>
        <row r="6363">
          <cell r="A6363" t="str">
            <v>87850</v>
          </cell>
          <cell r="B6363" t="str">
            <v>REVESTIMENTO DECORATIVO MONOCAMADA APLICADO MANUALMENTE EM PANOS DA FACHADA COM PRESENÇA DE VÃOS, DE UM EDIFÍCIO DE ESTRUTURA CONVENCIONAL E ACABAMENTO TRAVERTINO. AF_06/2014</v>
          </cell>
          <cell r="C6363" t="str">
            <v>M2</v>
          </cell>
          <cell r="D6363">
            <v>194.98</v>
          </cell>
          <cell r="E6363">
            <v>25.88</v>
          </cell>
          <cell r="F6363">
            <v>168.92</v>
          </cell>
          <cell r="G6363">
            <v>0.11</v>
          </cell>
        </row>
        <row r="6364">
          <cell r="A6364" t="str">
            <v>87851</v>
          </cell>
          <cell r="B6364" t="str">
            <v>REVESTIMENTO DECORATIVO MONOCAMADA APLICADO MANUALMENTE EM PANOS DA FACHADA COM PRESENÇA DE VÃOS, DE UM EDIFÍCIO DE ALVENARIA ESTRUTURAL E ACABAMENTO TRAVERTINO. AF_06/2014</v>
          </cell>
          <cell r="C6364" t="str">
            <v>M2</v>
          </cell>
          <cell r="D6364">
            <v>140.44</v>
          </cell>
          <cell r="E6364">
            <v>22.54</v>
          </cell>
          <cell r="F6364">
            <v>117.78</v>
          </cell>
          <cell r="G6364">
            <v>7.0000000000000007E-2</v>
          </cell>
        </row>
        <row r="6365">
          <cell r="A6365" t="str">
            <v>87852</v>
          </cell>
          <cell r="B6365" t="str">
            <v>REVESTIMENTO DECORATIVO MONOCAMADA APLICADO COM EQUIPAMENTO DE PROJEÇÃO EM PANOS DA FACHADA COM PRESENÇA DE VÃOS, DE UM EDIFÍCIO DE ESTRUTURA CONVENCIONAL E ACABAMENTO TRAVERTINO. AF_06/2014</v>
          </cell>
          <cell r="C6365" t="str">
            <v>M2</v>
          </cell>
          <cell r="D6365">
            <v>183.85</v>
          </cell>
          <cell r="E6365">
            <v>17.760000000000002</v>
          </cell>
          <cell r="F6365">
            <v>164.7</v>
          </cell>
          <cell r="G6365">
            <v>1.37</v>
          </cell>
        </row>
        <row r="6366">
          <cell r="A6366" t="str">
            <v>87853</v>
          </cell>
          <cell r="B6366" t="str">
            <v>REVESTIMENTO DECORATIVO MONOCAMADA APLICADO COM EQUIPAMENTO DE PROJEÇÃO EM PANOS DA FACHADA COM PRESENÇA DE VÃOS, DE UM EDIFÍCIO DE ALVENARIA ESTRUTURAL E ACABAMENTO TRAVERTINO. AF_06/2014</v>
          </cell>
          <cell r="C6366" t="str">
            <v>M2</v>
          </cell>
          <cell r="D6366">
            <v>130.06</v>
          </cell>
          <cell r="E6366">
            <v>14.75</v>
          </cell>
          <cell r="F6366">
            <v>114.32</v>
          </cell>
          <cell r="G6366">
            <v>0.98</v>
          </cell>
        </row>
        <row r="6367">
          <cell r="A6367" t="str">
            <v>87854</v>
          </cell>
          <cell r="B6367" t="str">
            <v>REVESTIMENTO DECORATIVO MONOCAMADA APLICADO MANUALMENTE EM SUPERFÍCIES EXTERNAS DA SACADA DE UM EDIFÍCIO DE ESTRUTURA CONVENCIONAL E ACABAMENTO TRAVERTINO. AF_06/2014</v>
          </cell>
          <cell r="C6367" t="str">
            <v>M2</v>
          </cell>
          <cell r="D6367">
            <v>198.39</v>
          </cell>
          <cell r="E6367">
            <v>36.26</v>
          </cell>
          <cell r="F6367">
            <v>161.94999999999999</v>
          </cell>
          <cell r="G6367">
            <v>0.11</v>
          </cell>
        </row>
        <row r="6368">
          <cell r="A6368" t="str">
            <v>87855</v>
          </cell>
          <cell r="B6368" t="str">
            <v>REVESTIMENTO DECORATIVO MONOCAMADA APLICADO MANUALMENTE EM SUPERFÍCIES EXTERNAS DA SACADA DE UM EDIFÍCIO DE ALVENARIA ESTRUTURAL E ACABAMENTO TRAVERTINO. AF_06/2014</v>
          </cell>
          <cell r="C6368" t="str">
            <v>M2</v>
          </cell>
          <cell r="D6368">
            <v>151.19999999999999</v>
          </cell>
          <cell r="E6368">
            <v>32.92</v>
          </cell>
          <cell r="F6368">
            <v>118.16</v>
          </cell>
          <cell r="G6368">
            <v>7.0000000000000007E-2</v>
          </cell>
        </row>
        <row r="6369">
          <cell r="A6369" t="str">
            <v>87856</v>
          </cell>
          <cell r="B6369" t="str">
            <v>REVESTIMENTO DECORATIVO MONOCAMADA APLICADO COM EQUIPAMENTO DE PROJEÇÃO EM SUPERFÍCIES EXTERNAS DA SACADA DE UM EDIFÍCIO DE ESTRUTURA CONVENCIONAL E ACABAMENTO TRAVERTINO. AF_06/2014</v>
          </cell>
          <cell r="C6369" t="str">
            <v>M2</v>
          </cell>
          <cell r="D6369">
            <v>182.12</v>
          </cell>
          <cell r="E6369">
            <v>24.3</v>
          </cell>
          <cell r="F6369">
            <v>156.43</v>
          </cell>
          <cell r="G6369">
            <v>1.37</v>
          </cell>
        </row>
        <row r="6370">
          <cell r="A6370" t="str">
            <v>87857</v>
          </cell>
          <cell r="B6370" t="str">
            <v>REVESTIMENTO DECORATIVO MONOCAMADA APLICADO COM EQUIPAMENTO DE PROJEÇÃO EM SUPERFÍCIES EXTERNAS DA SACADA DE UM EDIFÍCIO DE ALVENARIA ESTRUTURAL E ACABAMENTO TRAVERTINO. AF_06/2014</v>
          </cell>
          <cell r="C6370" t="str">
            <v>M2</v>
          </cell>
          <cell r="D6370">
            <v>135.69</v>
          </cell>
          <cell r="E6370">
            <v>21.28</v>
          </cell>
          <cell r="F6370">
            <v>113.42</v>
          </cell>
          <cell r="G6370">
            <v>0.98</v>
          </cell>
        </row>
        <row r="6371">
          <cell r="A6371" t="str">
            <v>87858</v>
          </cell>
          <cell r="B6371" t="str">
            <v>REVESTIMENTO DECORATIVO MONOCAMADA APLICADO MANUALMENTE NAS PAREDES INTERNAS DA SACADA COM ACABAMENTO RASPADO. AF_06/2014</v>
          </cell>
          <cell r="C6371" t="str">
            <v>M2</v>
          </cell>
          <cell r="D6371">
            <v>130.49</v>
          </cell>
          <cell r="E6371">
            <v>23.67</v>
          </cell>
          <cell r="F6371">
            <v>106.7</v>
          </cell>
          <cell r="G6371">
            <v>7.0000000000000007E-2</v>
          </cell>
        </row>
        <row r="6372">
          <cell r="A6372" t="str">
            <v>87859</v>
          </cell>
          <cell r="B6372" t="str">
            <v>REVESTIMENTO DECORATIVO MONOCAMADA APLICADO MANUALMENTE NAS PAREDES INTERNAS DA SACADA COM ACABAMENTO TRAVERTINO. AF_06/2014</v>
          </cell>
          <cell r="C6372" t="str">
            <v>M2</v>
          </cell>
          <cell r="D6372">
            <v>151.55000000000001</v>
          </cell>
          <cell r="E6372">
            <v>32.380000000000003</v>
          </cell>
          <cell r="F6372">
            <v>119.05</v>
          </cell>
          <cell r="G6372">
            <v>7.0000000000000007E-2</v>
          </cell>
        </row>
        <row r="6373">
          <cell r="A6373" t="str">
            <v>89048</v>
          </cell>
          <cell r="B6373" t="str">
            <v>(COMPOSIÇÃO REPRESENTATIVA) DO SERVIÇO DE EMBOÇO/MASSA ÚNICA, TRAÇO 1:2:8, PREPARO MECÂNICO, COM BETONEIRA DE 400L, EM PAREDES DE AMBIENTES INTERNOS, COM EXECUÇÃO DE TALISCAS, PARA EDIFICAÇÃO HABITACIONAL MULTIFAMILIAR (PRÉDIO). AF_11/2014</v>
          </cell>
          <cell r="C6373" t="str">
            <v>M2</v>
          </cell>
          <cell r="D6373">
            <v>35.9</v>
          </cell>
          <cell r="E6373">
            <v>16.690000000000001</v>
          </cell>
          <cell r="F6373">
            <v>19.170000000000002</v>
          </cell>
          <cell r="G6373">
            <v>0.02</v>
          </cell>
        </row>
        <row r="6374">
          <cell r="A6374" t="str">
            <v>89049</v>
          </cell>
          <cell r="B6374" t="str">
            <v>(COMPOSIÇÃO REPRESENTATIVA) DO SERVIÇO DE APLICAÇÃO MANUAL DE GESSO DESEMPENADO (SEM TALISCAS) EM TETO, ESPESSURA 0,5 CM, PARA EDIFICAÇÃO HABITACIONAL MULTIFAMILIAR (PRÉDIO). AF_11/2014</v>
          </cell>
          <cell r="C6374" t="str">
            <v>M2</v>
          </cell>
          <cell r="D6374">
            <v>24.09</v>
          </cell>
          <cell r="E6374">
            <v>11.96</v>
          </cell>
          <cell r="F6374">
            <v>12.13</v>
          </cell>
          <cell r="G6374">
            <v>0</v>
          </cell>
        </row>
        <row r="6375">
          <cell r="A6375" t="str">
            <v>89173</v>
          </cell>
          <cell r="B6375" t="str">
            <v>(COMPOSIÇÃO REPRESENTATIVA) DO SERVIÇO DE EMBOÇO/MASSA ÚNICA, APLICADO MANUALMENTE, TRAÇO 1:2:8, EM BETONEIRA DE 400L, PAREDES INTERNAS, COM EXECUÇÃO DE TALISCAS, EDIFICAÇÃO HABITACIONAL UNIFAMILIAR (CASAS) E EDIFICAÇÃO PÚBLICA PADRÃO. AF_12/2014</v>
          </cell>
          <cell r="C6375" t="str">
            <v>M2</v>
          </cell>
          <cell r="D6375">
            <v>35.31</v>
          </cell>
          <cell r="E6375">
            <v>16.21</v>
          </cell>
          <cell r="F6375">
            <v>19.059999999999999</v>
          </cell>
          <cell r="G6375">
            <v>0.02</v>
          </cell>
        </row>
        <row r="6376">
          <cell r="A6376" t="str">
            <v>90406</v>
          </cell>
          <cell r="B6376" t="str">
            <v>MASSA ÚNICA, PARA RECEBIMENTO DE PINTURA, EM ARGAMASSA TRAÇO 1:2:8, PREPARO MECÂNICO COM BETONEIRA 400L, APLICADA MANUALMENTE EM TETO, ESPESSURA DE 20MM, COM EXECUÇÃO DE TALISCAS. AF_03/2015</v>
          </cell>
          <cell r="C6376" t="str">
            <v>M2</v>
          </cell>
          <cell r="D6376">
            <v>45.88</v>
          </cell>
          <cell r="E6376">
            <v>24.34</v>
          </cell>
          <cell r="F6376">
            <v>21.45</v>
          </cell>
          <cell r="G6376">
            <v>0.05</v>
          </cell>
        </row>
        <row r="6377">
          <cell r="A6377" t="str">
            <v>90407</v>
          </cell>
          <cell r="B6377" t="str">
            <v>MASSA ÚNICA, PARA RECEBIMENTO DE PINTURA, EM ARGAMASSA TRAÇO 1:2:8, PREPARO MANUAL, APLICADA MANUALMENTE EM TETO, ESPESSURA DE 20MM, COM EXECUÇÃO DE TALISCAS. AF_03/2015</v>
          </cell>
          <cell r="C6377" t="str">
            <v>M2</v>
          </cell>
          <cell r="D6377">
            <v>50.01</v>
          </cell>
          <cell r="E6377">
            <v>27.34</v>
          </cell>
          <cell r="F6377">
            <v>22.67</v>
          </cell>
          <cell r="G6377">
            <v>0</v>
          </cell>
        </row>
        <row r="6378">
          <cell r="A6378" t="str">
            <v>90408</v>
          </cell>
          <cell r="B6378" t="str">
            <v>MASSA ÚNICA, PARA RECEBIMENTO DE PINTURA, EM ARGAMASSA TRAÇO 1:2:8, PREPARO MECÂNICO COM BETONEIRA 400L, APLICADA MANUALMENTE EM TETO, ESPESSURA DE 10MM, COM EXECUÇÃO DE TALISCAS. AF_03/2015</v>
          </cell>
          <cell r="C6378" t="str">
            <v>M2</v>
          </cell>
          <cell r="D6378">
            <v>33.159999999999997</v>
          </cell>
          <cell r="E6378">
            <v>19.399999999999999</v>
          </cell>
          <cell r="F6378">
            <v>13.72</v>
          </cell>
          <cell r="G6378">
            <v>0.02</v>
          </cell>
        </row>
        <row r="6379">
          <cell r="A6379" t="str">
            <v>90409</v>
          </cell>
          <cell r="B6379" t="str">
            <v>MASSA ÚNICA, PARA RECEBIMENTO DE PINTURA, EM ARGAMASSA TRAÇO 1:2:8, PREPARO MANUAL, APLICADA MANUALMENTE EM TETO, ESPESSURA DE 10MM, COM EXECUÇÃO DE TALISCAS. AF_03/2015</v>
          </cell>
          <cell r="C6379" t="str">
            <v>M2</v>
          </cell>
          <cell r="D6379">
            <v>35.5</v>
          </cell>
          <cell r="E6379">
            <v>21.09</v>
          </cell>
          <cell r="F6379">
            <v>14.41</v>
          </cell>
          <cell r="G6379">
            <v>0</v>
          </cell>
        </row>
        <row r="6380">
          <cell r="A6380" t="str">
            <v>104203</v>
          </cell>
          <cell r="B6380" t="str">
            <v>EMBOÇO OU MASSA ÚNICA EM ARGAMASSA TRAÇO 1:2:8, PREPARO MECÂNICA COM BETONEIRA 400 L, APLICADA COM PROJETOR TIPO CANEQUINHA EM PANOS DE FACHADA COM PRESENÇA DE VÃOS, ESPESSURA DE 25 MM, ACESSO POR BALANCIM MANUAL. AF_08/2022</v>
          </cell>
          <cell r="C6380" t="str">
            <v>M2</v>
          </cell>
          <cell r="D6380">
            <v>54.7</v>
          </cell>
          <cell r="E6380">
            <v>25.46</v>
          </cell>
          <cell r="F6380">
            <v>23.5</v>
          </cell>
          <cell r="G6380">
            <v>5.71</v>
          </cell>
        </row>
        <row r="6381">
          <cell r="A6381" t="str">
            <v>104204</v>
          </cell>
          <cell r="B6381" t="str">
            <v>EMBOÇO OU MASSA ÚNICA EM ARGAMASSA TRAÇO 1:2:8, PREPARO MECÂNICA COM BETONEIRA 400 L, APLICADA COM PROJETOR TIPO CANEQUINHA EM PANOS DE FACHADA COM PRESENÇA DE VÃOS, ESPESSURA DE 35 MM, ACESSO POR BALANCIM MANUAL. AF_08/2022</v>
          </cell>
          <cell r="C6381" t="str">
            <v>M2</v>
          </cell>
          <cell r="D6381">
            <v>70.489999999999995</v>
          </cell>
          <cell r="E6381">
            <v>32.81</v>
          </cell>
          <cell r="F6381">
            <v>30.24</v>
          </cell>
          <cell r="G6381">
            <v>7.4</v>
          </cell>
        </row>
        <row r="6382">
          <cell r="A6382" t="str">
            <v>104205</v>
          </cell>
          <cell r="B6382" t="str">
            <v>EMBOÇO OU MASSA ÚNICA EM ARGAMASSA TRAÇO 1:2:8, PREPARO MECÂNICA COM BETONEIRA 400 L, APLICADA COM PROJETOR TIPO CANEQUINHA EM PANOS DE FACHADA COM PRESENÇA DE VÃOS, ESPESSURA DE 45 MM, ACESSO POR BALANCIM MANUAL. AF_08/2022</v>
          </cell>
          <cell r="C6382" t="str">
            <v>M2</v>
          </cell>
          <cell r="D6382">
            <v>76.680000000000007</v>
          </cell>
          <cell r="E6382">
            <v>33.85</v>
          </cell>
          <cell r="F6382">
            <v>35.11</v>
          </cell>
          <cell r="G6382">
            <v>7.67</v>
          </cell>
        </row>
        <row r="6383">
          <cell r="A6383" t="str">
            <v>104206</v>
          </cell>
          <cell r="B6383" t="str">
            <v>EMBOÇO OU MASSA ÚNICA EM ARGAMASSA TRAÇO 1:2:8, PREPARO MECÂNICA COM BETONEIRA 400 L, APLICADA COM PROJETOR TIPO CANEQUINHA EM PANOS DE FACHADA COM PRESENÇA DE VÃOS, ESPESSURA DE 50 MM, ACESSO POR BALANCIM MANUAL. AF_08/2022</v>
          </cell>
          <cell r="C6383" t="str">
            <v>M2</v>
          </cell>
          <cell r="D6383">
            <v>84.67</v>
          </cell>
          <cell r="E6383">
            <v>37.6</v>
          </cell>
          <cell r="F6383">
            <v>38.49</v>
          </cell>
          <cell r="G6383">
            <v>8.52</v>
          </cell>
        </row>
        <row r="6384">
          <cell r="A6384" t="str">
            <v>104207</v>
          </cell>
          <cell r="B6384" t="str">
            <v>EMBOÇO OU MASSA ÚNICA EM ARGAMASSA TRAÇO 1:2:8, PREPARO MECÂNICA COM BETONEIRA 400 L, APLICADA COM PROJETOR TIPO CANEQUINHA EM PANOS DE FACHADA SEM PRESENÇA DE VÃOS, ESPESSURA DE 25 MM, ACESSO POR BALANCIM MANUAL. AF_08/2022</v>
          </cell>
          <cell r="C6384" t="str">
            <v>M2</v>
          </cell>
          <cell r="D6384">
            <v>40.47</v>
          </cell>
          <cell r="E6384">
            <v>16.36</v>
          </cell>
          <cell r="F6384">
            <v>20.38</v>
          </cell>
          <cell r="G6384">
            <v>3.7</v>
          </cell>
        </row>
        <row r="6385">
          <cell r="A6385" t="str">
            <v>104208</v>
          </cell>
          <cell r="B6385" t="str">
            <v>EMBOÇO OU MASSA ÚNICA EM ARGAMASSA TRAÇO 1:2:8, PREPARO MECÂNICA COM BETONEIRA 400 L, APLICADA COM PROJETOR TIPO CANEQUINHA EM PANOS DE FACHADA SEM PRESENÇA DE VÃOS, ESPESSURA DE 35 MM, ACESSO POR BALANCIM MANUAL. AF_08/2022</v>
          </cell>
          <cell r="C6385" t="str">
            <v>M2</v>
          </cell>
          <cell r="D6385">
            <v>55.84</v>
          </cell>
          <cell r="E6385">
            <v>23.58</v>
          </cell>
          <cell r="F6385">
            <v>26.83</v>
          </cell>
          <cell r="G6385">
            <v>5.39</v>
          </cell>
        </row>
        <row r="6386">
          <cell r="A6386" t="str">
            <v>104209</v>
          </cell>
          <cell r="B6386" t="str">
            <v>EMBOÇO OU MASSA ÚNICA EM ARGAMASSA TRAÇO 1:2:8, PREPARO MECÂNICA COM BETONEIRA 400 L, APLICADA COM PROJETOR TIPO CANEQUINHA EM PANOS DE FACHADA SEM PRESENÇA DE VÃOS, ESPESSURA DE 45 MM, ACESSO POR BALANCIM MANUAL. AF_08/2022</v>
          </cell>
          <cell r="C6386" t="str">
            <v>M2</v>
          </cell>
          <cell r="D6386">
            <v>61.67</v>
          </cell>
          <cell r="E6386">
            <v>24.57</v>
          </cell>
          <cell r="F6386">
            <v>31.4</v>
          </cell>
          <cell r="G6386">
            <v>5.65</v>
          </cell>
        </row>
        <row r="6387">
          <cell r="A6387" t="str">
            <v>104210</v>
          </cell>
          <cell r="B6387" t="str">
            <v>EMBOÇO OU MASSA ÚNICA EM ARGAMASSA TRAÇO 1:2:8, PREPARO MECÂNICA COM BETONEIRA 400 L, APLICADA COM PROJETOR TIPO CANEQUINHA EM PANOS DE FACHADA SEM PRESENÇA DE VÃOS, ESPESSURA DE 50 MM, ACESSO POR BALANCIM MANUAL. AF_08/2022</v>
          </cell>
          <cell r="C6387" t="str">
            <v>M2</v>
          </cell>
          <cell r="D6387">
            <v>63.81</v>
          </cell>
          <cell r="E6387">
            <v>24.56</v>
          </cell>
          <cell r="F6387">
            <v>33.53</v>
          </cell>
          <cell r="G6387">
            <v>5.67</v>
          </cell>
        </row>
        <row r="6388">
          <cell r="A6388" t="str">
            <v>104211</v>
          </cell>
          <cell r="B6388" t="str">
            <v>EMBOÇO OU MASSA ÚNICA EM ARGAMASSA TRAÇO 1:2:8, PREPARO MECÂNICA COM BETONEIRA 400 L, APLICADA COM PROJETOR TIPO CANEQUINHA EM SUPERFÍCIES EXTERNAS DA SACADA, ESPESSURA DE 25 MM, ACESSO POR BALANCIM MANUAL, SEM USO DE TELA METÁLICA. AF_08/2022</v>
          </cell>
          <cell r="C6388" t="str">
            <v>M2</v>
          </cell>
          <cell r="D6388">
            <v>77.81</v>
          </cell>
          <cell r="E6388">
            <v>42.97</v>
          </cell>
          <cell r="F6388">
            <v>25.11</v>
          </cell>
          <cell r="G6388">
            <v>9.6999999999999993</v>
          </cell>
        </row>
        <row r="6389">
          <cell r="A6389" t="str">
            <v>104212</v>
          </cell>
          <cell r="B6389" t="str">
            <v>EMBOÇO OU MASSA ÚNICA EM ARGAMASSA TRAÇO 1:2:8, PREPARO MECÂNICA COM BETONEIRA 400 L, APLICADA COM PROJETOR TIPO CANEQUINHA EM SUPERFÍCIES EXTERNAS DA SACADA, ESPESSURA DE 35 MM, ACESSO POR BALANCIM MANUAL, SEM USO DE TELA METÁLICA. AF_08/2022</v>
          </cell>
          <cell r="C6389" t="str">
            <v>M2</v>
          </cell>
          <cell r="D6389">
            <v>93.26</v>
          </cell>
          <cell r="E6389">
            <v>50.24</v>
          </cell>
          <cell r="F6389">
            <v>31.58</v>
          </cell>
          <cell r="G6389">
            <v>11.4</v>
          </cell>
        </row>
        <row r="6390">
          <cell r="A6390" t="str">
            <v>104213</v>
          </cell>
          <cell r="B6390" t="str">
            <v>EMBOÇO OU MASSA ÚNICA EM ARGAMASSA TRAÇO 1:2:8, PREPARO MECÂNICA COM BETONEIRA 400 L, APLICADA COM PROJETOR TIPO CANEQUINHA EM SUPERFÍCIES EXTERNAS DA SACADA, ESPESSURA DE 45 MM, ACESSO POR BALANCIM MANUAL, SEM USO DE TELA METÁLICA. AF_08/2022</v>
          </cell>
          <cell r="C6390" t="str">
            <v>M2</v>
          </cell>
          <cell r="D6390">
            <v>99.08</v>
          </cell>
          <cell r="E6390">
            <v>51.23</v>
          </cell>
          <cell r="F6390">
            <v>36.15</v>
          </cell>
          <cell r="G6390">
            <v>11.65</v>
          </cell>
        </row>
        <row r="6391">
          <cell r="A6391" t="str">
            <v>104214</v>
          </cell>
          <cell r="B6391" t="str">
            <v>EMBOÇO OU MASSA ÚNICA EM ARGAMASSA TRAÇO 1:2:8, PREPARO MECÂNICA COM BETONEIRA 400 L, APLICADA COM PROJETOR TIPO CANEQUINHA EM SUPERFÍCIES EXTERNAS DA SACADA, ESPESSURA DE 50 MM, ACESSO POR BALANCIM MANUAL, SEM USO DE TELA METÁLICA. AF_08/2022</v>
          </cell>
          <cell r="C6391" t="str">
            <v>M2</v>
          </cell>
          <cell r="D6391">
            <v>118.46</v>
          </cell>
          <cell r="E6391">
            <v>62.5</v>
          </cell>
          <cell r="F6391">
            <v>41.69</v>
          </cell>
          <cell r="G6391">
            <v>14.22</v>
          </cell>
        </row>
        <row r="6392">
          <cell r="A6392" t="str">
            <v>104215</v>
          </cell>
          <cell r="B6392" t="str">
            <v>EMBOÇO OU MASSA ÚNICA EM ARGAMASSA TRAÇO 1:2:8, PREPARO MECÂNICA COM BETONEIRA 400 L, APLICADA COM PROJETOR TIPO CANEQUINHA EM SUPERFÍCIES INTERNAS DA SACADA, ESPESSURA DE 25 MM,  SEM USO DE TELA METÁLICA. AF_08/2022</v>
          </cell>
          <cell r="C6392" t="str">
            <v>M2</v>
          </cell>
          <cell r="D6392">
            <v>72.31</v>
          </cell>
          <cell r="E6392">
            <v>37.770000000000003</v>
          </cell>
          <cell r="F6392">
            <v>26.12</v>
          </cell>
          <cell r="G6392">
            <v>8.39</v>
          </cell>
        </row>
        <row r="6393">
          <cell r="A6393" t="str">
            <v>104216</v>
          </cell>
          <cell r="B6393" t="str">
            <v>EMBOÇO OU MASSA ÚNICA EM ARGAMASSA TRAÇO 1:2:8, PREPARO MECÂNICA COM BETONEIRA 400 L, APLICADA COM PROJETOR TIPO CANEQUINHA EM SUPERFÍCIES INTERNAS DA SACADA, ESPESSURA DE 35 MM, SEM USO DE TELA METÁLICA. AF_08/2022</v>
          </cell>
          <cell r="C6393" t="str">
            <v>M2</v>
          </cell>
          <cell r="D6393">
            <v>87.44</v>
          </cell>
          <cell r="E6393">
            <v>44.32</v>
          </cell>
          <cell r="F6393">
            <v>33.200000000000003</v>
          </cell>
          <cell r="G6393">
            <v>9.8699999999999992</v>
          </cell>
        </row>
        <row r="6394">
          <cell r="A6394" t="str">
            <v>104217</v>
          </cell>
          <cell r="B6394" t="str">
            <v>EMBOÇO OU MASSA ÚNICA EM ARGAMASSA TRAÇO 1:2:8, PREPARO MECÂNICA COM BETONEIRA 400 L, APLICADA MANUALMENTE EM PANOS DE FACHADA COM PRESENÇA DE VÃOS, ESPESSURA DE 25 MM, ACESSO POR ANDAIME. AF_08/2022</v>
          </cell>
          <cell r="C6394" t="str">
            <v>M2</v>
          </cell>
          <cell r="D6394">
            <v>47.24</v>
          </cell>
          <cell r="E6394">
            <v>24.88</v>
          </cell>
          <cell r="F6394">
            <v>22.29</v>
          </cell>
          <cell r="G6394">
            <v>0.04</v>
          </cell>
        </row>
        <row r="6395">
          <cell r="A6395" t="str">
            <v>104218</v>
          </cell>
          <cell r="B6395" t="str">
            <v>EMBOÇO OU MASSA ÚNICA EM ARGAMASSA TRAÇO 1:2:8, PREPARO MANUAL, APLICADA MANUALMENTE EM PANOS DE FACHADA COM PRESENÇA DE VÃOS, ESPESSURA DE 25 MM, ACESSO POR ANDAIME. AF_08/2022</v>
          </cell>
          <cell r="C6395" t="str">
            <v>M2</v>
          </cell>
          <cell r="D6395">
            <v>50.7</v>
          </cell>
          <cell r="E6395">
            <v>27.38</v>
          </cell>
          <cell r="F6395">
            <v>23.32</v>
          </cell>
          <cell r="G6395">
            <v>0</v>
          </cell>
        </row>
        <row r="6396">
          <cell r="A6396" t="str">
            <v>104219</v>
          </cell>
          <cell r="B6396" t="str">
            <v>EMBOÇO OU MASSA ÚNICA EM ARGAMASSA INDUSTRIALIZADA, PREPARO MECÂNICA E APLICAÇÃO COM EQUIPAMENTO DE MISTURA E PROJEÇÃO DE 1,5 M3/H DE ARGAMASSA EM PANOS DE FACHADA COM PRESENÇA DE VÃOS, ESPESSURA DE 25 MM, ACESSO POR ANDAIME. AF_08/2022</v>
          </cell>
          <cell r="C6396" t="str">
            <v>M2</v>
          </cell>
          <cell r="D6396">
            <v>77.19</v>
          </cell>
          <cell r="E6396">
            <v>22.71</v>
          </cell>
          <cell r="F6396">
            <v>53.63</v>
          </cell>
          <cell r="G6396">
            <v>0.84</v>
          </cell>
        </row>
        <row r="6397">
          <cell r="A6397" t="str">
            <v>104220</v>
          </cell>
          <cell r="B6397" t="str">
            <v>EMBOÇO OU MASSA ÚNICA EM ARGAMASSA TRAÇO 1:2:8, PREPARO MECÂNICA COM BETONEIRA 400 L, APLICADA COM PROJETOR TIPO CANEQUINHA EM PANOS DE FACHADA COM PRESENÇA DE VÃOS, ESPESSURA DE 25 MM, ACESSO POR ANDAIME. AF_08/2022</v>
          </cell>
          <cell r="C6397" t="str">
            <v>M2</v>
          </cell>
          <cell r="D6397">
            <v>50.82</v>
          </cell>
          <cell r="E6397">
            <v>22.92</v>
          </cell>
          <cell r="F6397">
            <v>22.73</v>
          </cell>
          <cell r="G6397">
            <v>5.14</v>
          </cell>
        </row>
        <row r="6398">
          <cell r="A6398" t="str">
            <v>104221</v>
          </cell>
          <cell r="B6398" t="str">
            <v>EMBOÇO OU MASSA ÚNICA EM ARGAMASSA TRAÇO 1:2:8, PREPARO MECÂNICA COM BETONEIRA 400 L, APLICADA MANUALMENTE EM PANOS DE FACHADA COM PRESENÇA DE VÃOS, ESPESSURA DE 35 MM, ACESSO POR ANDAIME. AF_08/2022</v>
          </cell>
          <cell r="C6398" t="str">
            <v>M2</v>
          </cell>
          <cell r="D6398">
            <v>60.65</v>
          </cell>
          <cell r="E6398">
            <v>32</v>
          </cell>
          <cell r="F6398">
            <v>28.55</v>
          </cell>
          <cell r="G6398">
            <v>0.06</v>
          </cell>
        </row>
        <row r="6399">
          <cell r="A6399" t="str">
            <v>104222</v>
          </cell>
          <cell r="B6399" t="str">
            <v>EMBOÇO OU MASSA ÚNICA EM ARGAMASSA TRAÇO 1:2:8, PREPARO MANUAL, APLICADA MANUALMENTE EM PANOS DE FACHADA COM PRESENÇA DE VÃOS, ESPESSURA DE 35 MM, ACESSO POR ANDAIME. AF_08/2022</v>
          </cell>
          <cell r="C6399" t="str">
            <v>M2</v>
          </cell>
          <cell r="D6399">
            <v>65.28</v>
          </cell>
          <cell r="E6399">
            <v>35.35</v>
          </cell>
          <cell r="F6399">
            <v>29.93</v>
          </cell>
          <cell r="G6399">
            <v>0</v>
          </cell>
        </row>
        <row r="6400">
          <cell r="A6400" t="str">
            <v>104223</v>
          </cell>
          <cell r="B6400" t="str">
            <v>EMBOÇO OU MASSA ÚNICA EM ARGAMASSA INDUSTRIALIZADA, PREPARO MECÂNICA E APLICAÇÃO COM EQUIPAMENTO DE MISTURA E PROJEÇÃO DE 1,5 M3/H DE ARGAMASSA EM PANOS DE FACHADA COM PRESENÇA DE VÃOS, ESPESSURA DE 35 MM, ACESSO POR ANDAIME. AF_08/2022</v>
          </cell>
          <cell r="C6400" t="str">
            <v>M2</v>
          </cell>
          <cell r="D6400">
            <v>100.98</v>
          </cell>
          <cell r="E6400">
            <v>29.23</v>
          </cell>
          <cell r="F6400">
            <v>70.599999999999994</v>
          </cell>
          <cell r="G6400">
            <v>1.1299999999999999</v>
          </cell>
        </row>
        <row r="6401">
          <cell r="A6401" t="str">
            <v>104224</v>
          </cell>
          <cell r="B6401" t="str">
            <v>EMBOÇO OU MASSA ÚNICA EM ARGAMASSA TRAÇO 1:2:8, PREPARO MECÂNICA COM BETONEIRA 400 L, APLICADA COM PROJETOR TIPO CANEQUINHA EM PANOS DE FACHADA COM PRESENÇA DE VÃOS, ESPESSURA DE 35 MM, ACESSO POR ANDAIME. AF_08/2022</v>
          </cell>
          <cell r="C6401" t="str">
            <v>M2</v>
          </cell>
          <cell r="D6401">
            <v>65.47</v>
          </cell>
          <cell r="E6401">
            <v>29.52</v>
          </cell>
          <cell r="F6401">
            <v>29.25</v>
          </cell>
          <cell r="G6401">
            <v>6.66</v>
          </cell>
        </row>
        <row r="6402">
          <cell r="A6402" t="str">
            <v>104225</v>
          </cell>
          <cell r="B6402" t="str">
            <v>EMBOÇO OU MASSA ÚNICA EM ARGAMASSA TRAÇO 1:2:8, PREPARO MECÂNICA COM BETONEIRA 400 L, APLICADA MANUALMENTE EM PANOS DE FACHADA COM PRESENÇA DE VÃOS, ESPESSURA DE 45 MM, ACESSO POR ANDAIME. AF_08/2022</v>
          </cell>
          <cell r="C6402" t="str">
            <v>M2</v>
          </cell>
          <cell r="D6402">
            <v>66.16</v>
          </cell>
          <cell r="E6402">
            <v>33.049999999999997</v>
          </cell>
          <cell r="F6402">
            <v>32.99</v>
          </cell>
          <cell r="G6402">
            <v>7.0000000000000007E-2</v>
          </cell>
        </row>
        <row r="6403">
          <cell r="A6403" t="str">
            <v>104226</v>
          </cell>
          <cell r="B6403" t="str">
            <v>EMBOÇO OU MASSA ÚNICA EM ARGAMASSA TRAÇO 1:2:8, PREPARO MANUAL, APLICADA MANUALMENTE EM PANOS DE FACHADA COM PRESENÇA DE VÃOS, ESPESSURA DE 45 MM, ACESSO POR ANDAIME. AF_08/2022</v>
          </cell>
          <cell r="C6403" t="str">
            <v>M2</v>
          </cell>
          <cell r="D6403">
            <v>71.97</v>
          </cell>
          <cell r="E6403">
            <v>37.25</v>
          </cell>
          <cell r="F6403">
            <v>34.72</v>
          </cell>
          <cell r="G6403">
            <v>0</v>
          </cell>
        </row>
        <row r="6404">
          <cell r="A6404" t="str">
            <v>104227</v>
          </cell>
          <cell r="B6404" t="str">
            <v>EMBOÇO OU MASSA ÚNICA EM ARGAMASSA INDUSTRIALIZADA, PREPARO MECÂNICA E APLICAÇÃO COM EQUIPAMENTO DE MISTURA E PROJEÇÃO DE 1,5 M3/H DE ARGAMASSA EM PANOS DE FACHADA COM PRESENÇA DE VÃOS, ESPESSURA DE 45 MM, ACESSO POR ANDAIME. AF_08/2022</v>
          </cell>
          <cell r="C6404" t="str">
            <v>M2</v>
          </cell>
          <cell r="D6404">
            <v>117.56</v>
          </cell>
          <cell r="E6404">
            <v>30.21</v>
          </cell>
          <cell r="F6404">
            <v>85.89</v>
          </cell>
          <cell r="G6404">
            <v>1.43</v>
          </cell>
        </row>
        <row r="6405">
          <cell r="A6405" t="str">
            <v>104228</v>
          </cell>
          <cell r="B6405" t="str">
            <v>EMBOÇO OU MASSA ÚNICA EM ARGAMASSA TRAÇO 1:2:8, PREPARO MECÂNICA COM BETONEIRA 400 L, APLICADA COM PROJETOR TIPO CANEQUINHA EM PANOS DE FACHADA COM PRESENÇA DE VÃOS, ESPESSURA DE 45 MM, ACESSO POR ANDAIME. AF_08/2022</v>
          </cell>
          <cell r="C6405" t="str">
            <v>M2</v>
          </cell>
          <cell r="D6405">
            <v>71.650000000000006</v>
          </cell>
          <cell r="E6405">
            <v>30.55</v>
          </cell>
          <cell r="F6405">
            <v>34.119999999999997</v>
          </cell>
          <cell r="G6405">
            <v>6.93</v>
          </cell>
        </row>
        <row r="6406">
          <cell r="A6406" t="str">
            <v>104229</v>
          </cell>
          <cell r="B6406" t="str">
            <v>EMBOÇO OU MASSA ÚNICA EM ARGAMASSA TRAÇO 1:2:8, PREPARO MECÂNICA COM BETONEIRA 400 L, APLICADA MANUALMENTE EM PANOS DE FACHADA COM PRESENÇA DE VÃOS, ESPESSURA DE 50 MM, ACESSO POR ANDAIME. AF_08/2022</v>
          </cell>
          <cell r="C6406" t="str">
            <v>M2</v>
          </cell>
          <cell r="D6406">
            <v>77.94</v>
          </cell>
          <cell r="E6406">
            <v>40.54</v>
          </cell>
          <cell r="F6406">
            <v>37.270000000000003</v>
          </cell>
          <cell r="G6406">
            <v>7.0000000000000007E-2</v>
          </cell>
        </row>
        <row r="6407">
          <cell r="A6407" t="str">
            <v>104230</v>
          </cell>
          <cell r="B6407" t="str">
            <v>EMBOÇO OU MASSA ÚNICA EM ARGAMASSA TRAÇO 1:2:8, PREPARO MANUAL, APLICADA MANUALMENTE EM PANOS DE FACHADA COM PRESENÇA DE VÃOS, ESPESSURA DE 50 MM, ACESSO POR ANDAIME. AF_08/2022</v>
          </cell>
          <cell r="C6407" t="str">
            <v>M2</v>
          </cell>
          <cell r="D6407">
            <v>84.33</v>
          </cell>
          <cell r="E6407">
            <v>45.16</v>
          </cell>
          <cell r="F6407">
            <v>39.17</v>
          </cell>
          <cell r="G6407">
            <v>0</v>
          </cell>
        </row>
        <row r="6408">
          <cell r="A6408" t="str">
            <v>104231</v>
          </cell>
          <cell r="B6408" t="str">
            <v>EMBOÇO OU MASSA ÚNICA EM ARGAMASSA INDUSTRIALIZADA, PREPARO MECÂNICA E APLICAÇÃO COM EQUIPAMENTO DE MISTURA E PROJEÇÃO DE 1,5 M3/H DE ARGAMASSA EM PANOS DE FACHADA COM PRESENÇA DE VÃOS, ESPESSURA DE 50 MM, ACESSO POR ANDAIME. AF_08/2022</v>
          </cell>
          <cell r="C6408" t="str">
            <v>M2</v>
          </cell>
          <cell r="D6408">
            <v>129.54</v>
          </cell>
          <cell r="E6408">
            <v>33.58</v>
          </cell>
          <cell r="F6408">
            <v>94.34</v>
          </cell>
          <cell r="G6408">
            <v>1.59</v>
          </cell>
        </row>
        <row r="6409">
          <cell r="A6409" t="str">
            <v>104232</v>
          </cell>
          <cell r="B6409" t="str">
            <v>EMBOÇO OU MASSA ÚNICA EM ARGAMASSA TRAÇO 1:2:8, PREPARO MECÂNICA COM BETONEIRA 400 L, APLICADA COM PROJETOR TIPO CANEQUINHA EM PANOS DE FACHADA COM PRESENÇA DE VÃOS, ESPESSURA DE 50 MM, ACESSO POR ANDAIME. AF_08/2022</v>
          </cell>
          <cell r="C6409" t="str">
            <v>M2</v>
          </cell>
          <cell r="D6409">
            <v>79.14</v>
          </cell>
          <cell r="E6409">
            <v>33.97</v>
          </cell>
          <cell r="F6409">
            <v>37.409999999999997</v>
          </cell>
          <cell r="G6409">
            <v>7.7</v>
          </cell>
        </row>
        <row r="6410">
          <cell r="A6410" t="str">
            <v>104233</v>
          </cell>
          <cell r="B6410" t="str">
            <v>EMBOÇO OU MASSA ÚNICA EM ARGAMASSA TRAÇO 1:2:8, PREPARO MECÂNICA COM BETONEIRA 400 L, APLICADA MANUALMENTE EM PANOS DE FACHADA SEM PRESENÇA DE VÃOS, ESPESSURA DE 25 MM, ACESSO POR ANDAIME. AF_08/2022</v>
          </cell>
          <cell r="C6410" t="str">
            <v>M2</v>
          </cell>
          <cell r="D6410">
            <v>35.33</v>
          </cell>
          <cell r="E6410">
            <v>16.03</v>
          </cell>
          <cell r="F6410">
            <v>19.239999999999998</v>
          </cell>
          <cell r="G6410">
            <v>0.03</v>
          </cell>
        </row>
        <row r="6411">
          <cell r="A6411" t="str">
            <v>104234</v>
          </cell>
          <cell r="B6411" t="str">
            <v>EMBOÇO OU MASSA ÚNICA EM ARGAMASSA TRAÇO 1:2:8, PREPARO MANUAL, APLICADA MANUALMENTE EM PANOS DE FACHADA SEM PRESENÇA DE VÃOS, ESPESSURA DE 25 MM, ACESSO POR ANDAIME. AF_08/2022</v>
          </cell>
          <cell r="C6411" t="str">
            <v>M2</v>
          </cell>
          <cell r="D6411">
            <v>38.56</v>
          </cell>
          <cell r="E6411">
            <v>18.350000000000001</v>
          </cell>
          <cell r="F6411">
            <v>20.21</v>
          </cell>
          <cell r="G6411">
            <v>0</v>
          </cell>
        </row>
        <row r="6412">
          <cell r="A6412" t="str">
            <v>104235</v>
          </cell>
          <cell r="B6412" t="str">
            <v>EMBOÇO OU MASSA ÚNICA EM ARGAMASSA INDUSTRIALIZADA, PREPARO MECÂNICA E APLICAÇÃO COM EQUIPAMENTO DE MISTURA E PROJEÇÃO DE 1,5 M3/H DE ARGAMASSA EM PANOS DE FACHADA SEM PRESENÇA DE VÃOS, ESPESSURA DE 25 MM, ACESSO POR ANDAIME. AF_08/2022</v>
          </cell>
          <cell r="C6412" t="str">
            <v>M2</v>
          </cell>
          <cell r="D6412">
            <v>64.06</v>
          </cell>
          <cell r="E6412">
            <v>14.61</v>
          </cell>
          <cell r="F6412">
            <v>48.65</v>
          </cell>
          <cell r="G6412">
            <v>0.79</v>
          </cell>
        </row>
        <row r="6413">
          <cell r="A6413" t="str">
            <v>104236</v>
          </cell>
          <cell r="B6413" t="str">
            <v>EMBOÇO OU MASSA ÚNICA EM ARGAMASSA TRAÇO 1:2:8, PREPARO MECÂNICA COM BETONEIRA 400 L, APLICADA COM PROJETOR TIPO CANEQUINHA EM PANOS DE FACHADA SEM PRESENÇA DE VÃOS, ESPESSURA DE 25 MM, ACESSO POR ANDAIME. AF_08/2022</v>
          </cell>
          <cell r="C6413" t="str">
            <v>M2</v>
          </cell>
          <cell r="D6413">
            <v>38.08</v>
          </cell>
          <cell r="E6413">
            <v>14.81</v>
          </cell>
          <cell r="F6413">
            <v>19.89</v>
          </cell>
          <cell r="G6413">
            <v>3.35</v>
          </cell>
        </row>
        <row r="6414">
          <cell r="A6414" t="str">
            <v>104237</v>
          </cell>
          <cell r="B6414" t="str">
            <v>EMBOÇO OU MASSA ÚNICA EM ARGAMASSA TRAÇO 1:2:8, PREPARO MECÂNICA COM BETONEIRA 400 L, APLICADA MANUALMENTE EM PANOS DE FACHADA SEM PRESENÇA DE VÃOS, ESPESSURA DE 35 MM, ACESSO POR ANDAIME. AF_08/2022</v>
          </cell>
          <cell r="C6414" t="str">
            <v>M2</v>
          </cell>
          <cell r="D6414">
            <v>48.45</v>
          </cell>
          <cell r="E6414">
            <v>23.14</v>
          </cell>
          <cell r="F6414">
            <v>25.21</v>
          </cell>
          <cell r="G6414">
            <v>0.06</v>
          </cell>
        </row>
        <row r="6415">
          <cell r="A6415" t="str">
            <v>104238</v>
          </cell>
          <cell r="B6415" t="str">
            <v>EMBOÇO OU MASSA ÚNICA EM ARGAMASSA TRAÇO 1:2:8, PREPARO MANUAL, APLICADA MANUALMENTE EM PANOS DE FACHADA SEM PRESENÇA DE VÃOS, ESPESSURA DE 35 MM, ACESSO POR ANDAIME. AF_08/2022</v>
          </cell>
          <cell r="C6415" t="str">
            <v>M2</v>
          </cell>
          <cell r="D6415">
            <v>52.77</v>
          </cell>
          <cell r="E6415">
            <v>26.27</v>
          </cell>
          <cell r="F6415">
            <v>26.5</v>
          </cell>
          <cell r="G6415">
            <v>0</v>
          </cell>
        </row>
        <row r="6416">
          <cell r="A6416" t="str">
            <v>104239</v>
          </cell>
          <cell r="B6416" t="str">
            <v>EMBOÇO OU MASSA ÚNICA EM ARGAMASSA INDUSTRIALIZADA, PREPARO MECÂNICA E APLICAÇÃO COM EQUIPAMENTO DE MISTURA E PROJEÇÃO DE 1,5 M3/H DE ARGAMASSA EM PANOS DE FACHADA SEM PRESENÇA DE VÃOS, ESPESSURA DE 35 MM, ACESSO POR ANDAIME. AF_08/2022</v>
          </cell>
          <cell r="C6416" t="str">
            <v>M2</v>
          </cell>
          <cell r="D6416">
            <v>86.8</v>
          </cell>
          <cell r="E6416">
            <v>21.08</v>
          </cell>
          <cell r="F6416">
            <v>64.63</v>
          </cell>
          <cell r="G6416">
            <v>1.07</v>
          </cell>
        </row>
        <row r="6417">
          <cell r="A6417" t="str">
            <v>104240</v>
          </cell>
          <cell r="B6417" t="str">
            <v>EMBOÇO OU MASSA ÚNICA EM ARGAMASSA TRAÇO 1:2:8, PREPARO MECÂNICA COM BETONEIRA 400 L, APLICADA COM PROJETOR TIPO CANEQUINHA EM PANOS DE FACHADA SEM PRESENÇA DE VÃOS, ESPESSURA DE 35 MM, ACESSO POR ANDAIME. AF_08/2022</v>
          </cell>
          <cell r="C6417" t="str">
            <v>M2</v>
          </cell>
          <cell r="D6417">
            <v>52.42</v>
          </cell>
          <cell r="E6417">
            <v>21.35</v>
          </cell>
          <cell r="F6417">
            <v>26.15</v>
          </cell>
          <cell r="G6417">
            <v>4.88</v>
          </cell>
        </row>
        <row r="6418">
          <cell r="A6418" t="str">
            <v>104241</v>
          </cell>
          <cell r="B6418" t="str">
            <v>EMBOÇO OU MASSA ÚNICA EM ARGAMASSA TRAÇO 1:2:8, PREPARO MECÂNICA COM BETONEIRA 400 L, APLICADA MANUALMENTE EM PANOS DE FACHADA SEM PRESENÇA DE VÃOS, ESPESSURA DE 45 MM, ACESSO POR ANDAIME. AF_08/2022</v>
          </cell>
          <cell r="C6418" t="str">
            <v>M2</v>
          </cell>
          <cell r="D6418">
            <v>53.6</v>
          </cell>
          <cell r="E6418">
            <v>24.11</v>
          </cell>
          <cell r="F6418">
            <v>29.37</v>
          </cell>
          <cell r="G6418">
            <v>7.0000000000000007E-2</v>
          </cell>
        </row>
        <row r="6419">
          <cell r="A6419" t="str">
            <v>104242</v>
          </cell>
          <cell r="B6419" t="str">
            <v>EMBOÇO OU MASSA ÚNICA EM ARGAMASSA TRAÇO 1:2:8, PREPARO MANUAL, APLICADA MANUALMENTE EM PANOS DE FACHADA SEM PRESENÇA DE VÃOS, ESPESSURA DE 45 MM, ACESSO POR ANDAIME. AF_08/2022</v>
          </cell>
          <cell r="C6419" t="str">
            <v>M2</v>
          </cell>
          <cell r="D6419">
            <v>59.02</v>
          </cell>
          <cell r="E6419">
            <v>28.04</v>
          </cell>
          <cell r="F6419">
            <v>30.98</v>
          </cell>
          <cell r="G6419">
            <v>0</v>
          </cell>
        </row>
        <row r="6420">
          <cell r="A6420" t="str">
            <v>104243</v>
          </cell>
          <cell r="B6420" t="str">
            <v>EMBOÇO OU MASSA ÚNICA EM ARGAMASSA INDUSTRIALIZADA, PREPARO MECÂNICA E APLICAÇÃO COM EQUIPAMENTO DE MISTURA E PROJEÇÃO DE 1,5 M3/H DE ARGAMASSA EM PANOS DE FACHADA SEM PRESENÇA DE VÃOS, ESPESSURA DE 45 MM, ACESSO POR ANDAIME. AF_08/2022</v>
          </cell>
          <cell r="C6420" t="str">
            <v>M2</v>
          </cell>
          <cell r="D6420">
            <v>102.3</v>
          </cell>
          <cell r="E6420">
            <v>22</v>
          </cell>
          <cell r="F6420">
            <v>78.94</v>
          </cell>
          <cell r="G6420">
            <v>1.34</v>
          </cell>
        </row>
        <row r="6421">
          <cell r="A6421" t="str">
            <v>104244</v>
          </cell>
          <cell r="B6421" t="str">
            <v>EMBOÇO OU MASSA ÚNICA EM ARGAMASSA TRAÇO 1:2:8, PREPARO MECÂNICA COM BETONEIRA 400 L, APLICADA COM PROJETOR TIPO CANEQUINHA EM PANOS DE FACHADA SEM PRESENÇA DE VÃOS, ESPESSURA DE 45 MM, ACESSO POR ANDAIME. AF_08/2022</v>
          </cell>
          <cell r="C6421" t="str">
            <v>M2</v>
          </cell>
          <cell r="D6421">
            <v>58.24</v>
          </cell>
          <cell r="E6421">
            <v>22.32</v>
          </cell>
          <cell r="F6421">
            <v>30.73</v>
          </cell>
          <cell r="G6421">
            <v>5.14</v>
          </cell>
        </row>
        <row r="6422">
          <cell r="A6422" t="str">
            <v>104245</v>
          </cell>
          <cell r="B6422" t="str">
            <v>EMBOÇO OU MASSA ÚNICA EM ARGAMASSA TRAÇO 1:2:8, PREPARO MECÂNICA COM BETONEIRA 400 L, APLICADA MANUALMENTE EM PANOS DE FACHADA SEM PRESENÇA DE VÃOS, ESPESSURA DE 50 MM, ACESSO POR ANDAIME. AF_08/2022</v>
          </cell>
          <cell r="C6422" t="str">
            <v>M2</v>
          </cell>
          <cell r="D6422">
            <v>58.42</v>
          </cell>
          <cell r="E6422">
            <v>26.32</v>
          </cell>
          <cell r="F6422">
            <v>31.98</v>
          </cell>
          <cell r="G6422">
            <v>7.0000000000000007E-2</v>
          </cell>
        </row>
        <row r="6423">
          <cell r="A6423" t="str">
            <v>104246</v>
          </cell>
          <cell r="B6423" t="str">
            <v>EMBOÇO OU MASSA ÚNICA EM ARGAMASSA TRAÇO 1:2:8, PREPARO MANUAL, APLICADA MANUALMENTE EM PANOS DE FACHADA SEM PRESENÇA DE VÃOS, ESPESSURA DE 50 MM, ACESSO POR ANDAIME. AF_08/2022</v>
          </cell>
          <cell r="C6423" t="str">
            <v>M2</v>
          </cell>
          <cell r="D6423">
            <v>64.39</v>
          </cell>
          <cell r="E6423">
            <v>30.64</v>
          </cell>
          <cell r="F6423">
            <v>33.75</v>
          </cell>
          <cell r="G6423">
            <v>0</v>
          </cell>
        </row>
        <row r="6424">
          <cell r="A6424" t="str">
            <v>104247</v>
          </cell>
          <cell r="B6424" t="str">
            <v>EMBOÇO OU MASSA ÚNICA EM ARGAMASSA INDUSTRIALIZADA, PREPARO MECÂNICA E APLICAÇÃO COM EQUIPAMENTO DE MISTURA E PROJEÇÃO DE 1,5 M3/H DE ARGAMASSA EM PANOS DE FACHADA SEM PRESENÇA DE VÃOS, ESPESSURA DE 50 MM, ACESSO POR ANDAIME. AF_08/2022</v>
          </cell>
          <cell r="C6424" t="str">
            <v>M2</v>
          </cell>
          <cell r="D6424">
            <v>109.48</v>
          </cell>
          <cell r="E6424">
            <v>22.04</v>
          </cell>
          <cell r="F6424">
            <v>85.94</v>
          </cell>
          <cell r="G6424">
            <v>1.47</v>
          </cell>
        </row>
        <row r="6425">
          <cell r="A6425" t="str">
            <v>104248</v>
          </cell>
          <cell r="B6425" t="str">
            <v>EMBOÇO OU MASSA ÚNICA EM ARGAMASSA TRAÇO 1:2:8, PREPARO MECÂNICA COM BETONEIRA 400 L, APLICADA COM PROJETOR TIPO CANEQUINHA EM PANOS DE FACHADA SEM PRESENÇA DE VÃOS, ESPESSURA DE 50 MM, ACESSO POR ANDAIME. AF_08/2022</v>
          </cell>
          <cell r="C6425" t="str">
            <v>M2</v>
          </cell>
          <cell r="D6425">
            <v>60.49</v>
          </cell>
          <cell r="E6425">
            <v>22.39</v>
          </cell>
          <cell r="F6425">
            <v>32.869999999999997</v>
          </cell>
          <cell r="G6425">
            <v>5.18</v>
          </cell>
        </row>
        <row r="6426">
          <cell r="A6426" t="str">
            <v>104249</v>
          </cell>
          <cell r="B6426" t="str">
            <v>EMBOÇO OU MASSA ÚNICA EM ARGAMASSA TRAÇO 1:2:8, PREPARO MECÂNICA COM BETONEIRA 400 L, APLICADA MANUALMENTE EM SUPERFÍCIES EXTERNAS DA SACADA, ESPESSURA DE 25 MM, ACESSO POR ANDAIME, SEM USO DE TELA METÁLICA. AF_08/2022</v>
          </cell>
          <cell r="C6426" t="str">
            <v>M2</v>
          </cell>
          <cell r="D6426">
            <v>65.75</v>
          </cell>
          <cell r="E6426">
            <v>41.92</v>
          </cell>
          <cell r="F6426">
            <v>23.77</v>
          </cell>
          <cell r="G6426">
            <v>0.03</v>
          </cell>
        </row>
        <row r="6427">
          <cell r="A6427" t="str">
            <v>104250</v>
          </cell>
          <cell r="B6427" t="str">
            <v>EMBOÇO OU MASSA ÚNICA EM ARGAMASSA TRAÇO 1:2:8, PREPARO MANUAL, APLICADA MANUALMENTE EM SUPERFÍCIES EXTERNAS DA SACADA, ESPESSURA DE 25 MM, ACESSO POR ANDAIME, SEM USO DE TELA METÁLICA. AF_08/2022</v>
          </cell>
          <cell r="C6427" t="str">
            <v>M2</v>
          </cell>
          <cell r="D6427">
            <v>68.98</v>
          </cell>
          <cell r="E6427">
            <v>44.24</v>
          </cell>
          <cell r="F6427">
            <v>24.74</v>
          </cell>
          <cell r="G6427">
            <v>0</v>
          </cell>
        </row>
        <row r="6428">
          <cell r="A6428" t="str">
            <v>104251</v>
          </cell>
          <cell r="B6428" t="str">
            <v>EMBOÇO OU MASSA ÚNICA EM ARGAMASSA INDUSTRIALIZADA, PREPARO MECÂNICA E APLICAÇÃO COM EQUIPAMENTO DE MISTURA E PROJEÇÃO DE 1,5 M3/H DE ARGAMASSA EM PANOS DE FACHADA SUPERFÍCIES EXTERNAS DA SACADA, ESPESSURA DE 25 MM, ACESSO POR ANDAIME, SEM USO DE TELA METÁLICA. AF_08/2022</v>
          </cell>
          <cell r="C6428" t="str">
            <v>M2</v>
          </cell>
          <cell r="D6428">
            <v>91.51</v>
          </cell>
          <cell r="E6428">
            <v>38.200000000000003</v>
          </cell>
          <cell r="F6428">
            <v>52.51</v>
          </cell>
          <cell r="G6428">
            <v>0.79</v>
          </cell>
        </row>
        <row r="6429">
          <cell r="A6429" t="str">
            <v>104252</v>
          </cell>
          <cell r="B6429" t="str">
            <v>EMBOÇO OU MASSA ÚNICA EM ARGAMASSA TRAÇO 1:2:8, PREPARO MECÂNICA COM BETONEIRA 400 L, APLICADA COM PROJETOR TIPO CANEQUINHA EM SUPERFÍCIES EXTERNAS DA SACADA, ESPESSURA DE 25 MM, ACESSO POR ANDAIME, SEM USO DE TELA METÁLICA. AF_08/2022</v>
          </cell>
          <cell r="C6429" t="str">
            <v>M2</v>
          </cell>
          <cell r="D6429">
            <v>70.84</v>
          </cell>
          <cell r="E6429">
            <v>38.409999999999997</v>
          </cell>
          <cell r="F6429">
            <v>23.74</v>
          </cell>
          <cell r="G6429">
            <v>8.66</v>
          </cell>
        </row>
        <row r="6430">
          <cell r="A6430" t="str">
            <v>104253</v>
          </cell>
          <cell r="B6430" t="str">
            <v>EMBOÇO OU MASSA ÚNICA EM ARGAMASSA TRAÇO 1:2:8, PREPARO MECÂNICA COM BETONEIRA 400 L, APLICADA MANUALMENTE EM SUPERFÍCIES EXTERNAS DA SACADA, ESPESSURA DE 35 MM, ACESSO POR ANDAIME, SEM USO DE TELA METÁLICA. AF_08/2022</v>
          </cell>
          <cell r="C6430" t="str">
            <v>M2</v>
          </cell>
          <cell r="D6430">
            <v>78.86</v>
          </cell>
          <cell r="E6430">
            <v>48.99</v>
          </cell>
          <cell r="F6430">
            <v>29.77</v>
          </cell>
          <cell r="G6430">
            <v>0.06</v>
          </cell>
        </row>
        <row r="6431">
          <cell r="A6431" t="str">
            <v>104254</v>
          </cell>
          <cell r="B6431" t="str">
            <v>EMBOÇO OU MASSA ÚNICA EM ARGAMASSA TRAÇO 1:2:8, PREPARO MANUAL, APLICADA MANUALMENTE EM SUPERFÍCIES EXTERNAS DA SACADA, ESPESSURA DE 35 MM, ACESSO POR ANDAIME, SEM USO DE TELA METÁLICA. AF_08/2022</v>
          </cell>
          <cell r="C6431" t="str">
            <v>M2</v>
          </cell>
          <cell r="D6431">
            <v>83.18</v>
          </cell>
          <cell r="E6431">
            <v>52.13</v>
          </cell>
          <cell r="F6431">
            <v>31.05</v>
          </cell>
          <cell r="G6431">
            <v>0</v>
          </cell>
        </row>
        <row r="6432">
          <cell r="A6432" t="str">
            <v>104255</v>
          </cell>
          <cell r="B6432" t="str">
            <v>EMBOÇO OU MASSA ÚNICA EM ARGAMASSA INDUSTRIALIZADA, PREPARO MECÂNICO E APLICAÇÃO COM EQUIPAMENTO DE MISTURA E PROJEÇÃO DE 1,5 M3/H DE ARGAMASSA EM PANOS DE FACHADA SUPERFÍCIES EXTERNAS DA SACADA, ESPESSURA DE 35 MM, ACESSO POR ANDAIME, SEM USO DE TELA METÁLICA. AF_08/2022</v>
          </cell>
          <cell r="C6432" t="str">
            <v>M2</v>
          </cell>
          <cell r="D6432">
            <v>114.26</v>
          </cell>
          <cell r="E6432">
            <v>44.67</v>
          </cell>
          <cell r="F6432">
            <v>68.5</v>
          </cell>
          <cell r="G6432">
            <v>1.07</v>
          </cell>
        </row>
        <row r="6433">
          <cell r="A6433" t="str">
            <v>104256</v>
          </cell>
          <cell r="B6433" t="str">
            <v>EMBOÇO OU MASSA ÚNICA EM ARGAMASSA TRAÇO 1:2:8, PREPARO MECÂNICO COM BETONEIRA 400 L, APLICADA COM PROJETOR TIPO CANEQUINHA EM SUPERFÍCIES EXTERNAS DA SACADA, ESPESSURA DE 35 MM, ACESSO POR ANDAIME, SEM USO DE TELA METÁLICA. AF_08/2022</v>
          </cell>
          <cell r="C6433" t="str">
            <v>M2</v>
          </cell>
          <cell r="D6433">
            <v>85.19</v>
          </cell>
          <cell r="E6433">
            <v>44.95</v>
          </cell>
          <cell r="F6433">
            <v>29.99</v>
          </cell>
          <cell r="G6433">
            <v>10.210000000000001</v>
          </cell>
        </row>
        <row r="6434">
          <cell r="A6434" t="str">
            <v>104257</v>
          </cell>
          <cell r="B6434" t="str">
            <v>EMBOÇO OU MASSA ÚNICA EM ARGAMASSA TRAÇO 1:2:8, PREPARO MECÂNICO COM BETONEIRA 400 L, APLICADA MANUALMENTE EM SUPERFÍCIES EXTERNAS DA SACADA, ESPESSURA DE 45 MM, ACESSO POR ANDAIME, SEM USO DE TELA METÁLICA. AF_08/2022</v>
          </cell>
          <cell r="C6434" t="str">
            <v>M2</v>
          </cell>
          <cell r="D6434">
            <v>84.01</v>
          </cell>
          <cell r="E6434">
            <v>49.97</v>
          </cell>
          <cell r="F6434">
            <v>33.92</v>
          </cell>
          <cell r="G6434">
            <v>7.0000000000000007E-2</v>
          </cell>
        </row>
        <row r="6435">
          <cell r="A6435" t="str">
            <v>104258</v>
          </cell>
          <cell r="B6435" t="str">
            <v>EMBOÇO OU MASSA ÚNICA EM ARGAMASSA TRAÇO 1:2:8, PREPARO MANUAL, APLICADA MANUALMENTE EM SUPERFÍCIES EXTERNAS DA SACADA, ESPESSURA DE 45 MM, ACESSO POR ANDAIME, SEM USO DE TELA METÁLICA. AF_08/2022</v>
          </cell>
          <cell r="C6435" t="str">
            <v>M2</v>
          </cell>
          <cell r="D6435">
            <v>89.43</v>
          </cell>
          <cell r="E6435">
            <v>53.89</v>
          </cell>
          <cell r="F6435">
            <v>35.54</v>
          </cell>
          <cell r="G6435">
            <v>0</v>
          </cell>
        </row>
        <row r="6436">
          <cell r="A6436" t="str">
            <v>104259</v>
          </cell>
          <cell r="B6436" t="str">
            <v>EMBOÇO OU MASSA ÚNICA EM ARGAMASSA INDUSTRIALIZADA, PREPARO MECÂNICO E APLICAÇÃO COM EQUIPAMENTO DE MISTURA E PROJEÇÃO DE 1,5 M3/H DE ARGAMASSA EM PANOS DE FACHADA SUPERFÍCIES EXTERNAS DA SACADA, ESPESSURA DE 45 MM, ACESSO POR ANDAIME, SEM USO DE TELA METÁLICA. AF_08/2022</v>
          </cell>
          <cell r="C6436" t="str">
            <v>M2</v>
          </cell>
          <cell r="D6436">
            <v>129.76</v>
          </cell>
          <cell r="E6436">
            <v>45.59</v>
          </cell>
          <cell r="F6436">
            <v>82.81</v>
          </cell>
          <cell r="G6436">
            <v>1.34</v>
          </cell>
        </row>
        <row r="6437">
          <cell r="A6437" t="str">
            <v>104260</v>
          </cell>
          <cell r="B6437" t="str">
            <v>EMBOÇO OU MASSA ÚNICA EM ARGAMASSA TRAÇO 1:2:8, PREPARO MECÂNICO COM BETONEIRA 400 L, APLICADA COM PROJETOR TIPO CANEQUINHA EM SUPERFÍCIES EXTERNAS DA SACADA, ESPESSURA DE 45 MM, ACESSO POR ANDAIME, SEM USO DE TELA METÁLICA. AF_08/2022</v>
          </cell>
          <cell r="C6437" t="str">
            <v>M2</v>
          </cell>
          <cell r="D6437">
            <v>91.01</v>
          </cell>
          <cell r="E6437">
            <v>45.93</v>
          </cell>
          <cell r="F6437">
            <v>34.56</v>
          </cell>
          <cell r="G6437">
            <v>10.47</v>
          </cell>
        </row>
        <row r="6438">
          <cell r="A6438" t="str">
            <v>104261</v>
          </cell>
          <cell r="B6438" t="str">
            <v>EMBOÇO OU MASSA ÚNICA EM ARGAMASSA TRAÇO 1:2:8, PREPARO MECÂNICO COM BETONEIRA 400 L, APLICADA MANUALMENTE EM SUPERFÍCIES EXTERNAS DA SACADA, ESPESSURA DE 50 MM, ACESSO POR ANDAIME, SEM USO DE TELA METÁLICA. AF_08/2022</v>
          </cell>
          <cell r="C6438" t="str">
            <v>M2</v>
          </cell>
          <cell r="D6438">
            <v>109.1</v>
          </cell>
          <cell r="E6438">
            <v>67.78</v>
          </cell>
          <cell r="F6438">
            <v>41.2</v>
          </cell>
          <cell r="G6438">
            <v>7.0000000000000007E-2</v>
          </cell>
        </row>
        <row r="6439">
          <cell r="A6439" t="str">
            <v>104262</v>
          </cell>
          <cell r="B6439" t="str">
            <v>EMBOÇO OU MASSA ÚNICA EM ARGAMASSA TRAÇO 1:2:8, PREPARO MANUAL, APLICADA MANUALMENTE EM SUPERFÍCIES EXTERNAS DA SACADA, ESPESSURA DE 50 MM, ACESSO POR ANDAIME, SEM USO DE TELA METÁLICA. AF_08/2022</v>
          </cell>
          <cell r="C6439" t="str">
            <v>M2</v>
          </cell>
          <cell r="D6439">
            <v>115.07</v>
          </cell>
          <cell r="E6439">
            <v>72.09</v>
          </cell>
          <cell r="F6439">
            <v>42.98</v>
          </cell>
          <cell r="G6439">
            <v>0</v>
          </cell>
        </row>
        <row r="6440">
          <cell r="A6440" t="str">
            <v>104263</v>
          </cell>
          <cell r="B6440" t="str">
            <v>EMBOÇO OU MASSA ÚNICA EM ARGAMASSA INDUSTRIALIZADA, PREPARO MECÂNICO E APLICAÇÃO COM EQUIPAMENTO DE MISTURA E PROJEÇÃO DE 1,5 M3/H DE ARGAMASSA EM PANOS DE FACHADA SUPERFÍCIES EXTERNAS DA SACADA, ESPESSURA DE 50 MM, ACESSO POR ANDAIME, SEM USO DE TELA METÁLICA. AF_08/2022</v>
          </cell>
          <cell r="C6440" t="str">
            <v>M2</v>
          </cell>
          <cell r="D6440">
            <v>149.93</v>
          </cell>
          <cell r="E6440">
            <v>55.62</v>
          </cell>
          <cell r="F6440">
            <v>92.81</v>
          </cell>
          <cell r="G6440">
            <v>1.47</v>
          </cell>
        </row>
        <row r="6441">
          <cell r="A6441" t="str">
            <v>104264</v>
          </cell>
          <cell r="B6441" t="str">
            <v>EMBOÇO OU MASSA ÚNICA EM ARGAMASSA TRAÇO 1:2:8, PREPARO MECÂNICO COM BETONEIRA 400 L, APLICADA COM PROJETOR TIPO CANEQUINHA EM SUPERFÍCIES EXTERNAS DA SACADA, ESPESSURA DE 50 MM, ACESSO POR ANDAIME, SEM USO DE TELA METÁLICA. AF_08/2022</v>
          </cell>
          <cell r="C6441" t="str">
            <v>M2</v>
          </cell>
          <cell r="D6441">
            <v>108.5</v>
          </cell>
          <cell r="E6441">
            <v>55.98</v>
          </cell>
          <cell r="F6441">
            <v>39.72</v>
          </cell>
          <cell r="G6441">
            <v>12.75</v>
          </cell>
        </row>
        <row r="6442">
          <cell r="A6442" t="str">
            <v>104627</v>
          </cell>
          <cell r="B6442" t="str">
            <v>APLICAÇÃO MANUAL DE GESSO DESEMPENADO (SEM TALISCAS) EM TETO DE AMBIENTES COM PAREDES EM PÉ DIREITO DUPLO E ÁREA MAIOR QUE 10M², ESPESSURA DE 0,5CM. AF_03/2023</v>
          </cell>
          <cell r="C6442" t="str">
            <v>M2</v>
          </cell>
          <cell r="D6442">
            <v>19.440000000000001</v>
          </cell>
          <cell r="E6442">
            <v>8.2799999999999994</v>
          </cell>
          <cell r="F6442">
            <v>11.16</v>
          </cell>
          <cell r="G6442">
            <v>0</v>
          </cell>
        </row>
        <row r="6443">
          <cell r="A6443" t="str">
            <v>104628</v>
          </cell>
          <cell r="B6443" t="str">
            <v>APLICAÇÃO MANUAL DE GESSO DESEMPENADO (SEM TALISCAS) EM TETO DE AMBIENTES COM PAREDES EM PÉ DIREITO DUPLO E ÁREA ENTRE 5M² E 10M², ESPESSURA DE 0,5CM. AF_03/2023</v>
          </cell>
          <cell r="C6443" t="str">
            <v>M2</v>
          </cell>
          <cell r="D6443">
            <v>29.49</v>
          </cell>
          <cell r="E6443">
            <v>16.13</v>
          </cell>
          <cell r="F6443">
            <v>13.36</v>
          </cell>
          <cell r="G6443">
            <v>0</v>
          </cell>
        </row>
        <row r="6444">
          <cell r="A6444" t="str">
            <v>104629</v>
          </cell>
          <cell r="B6444" t="str">
            <v>APLICAÇÃO MANUAL DE GESSO DESEMPENADO (SEM TALISCAS) EM TETO DE AMBIENTES COM PAREDES EM PÉ DIREITO DUPLO E ÁREA MENOR QUE 5M², ESPESSURA DE 0,5CM. AF_03/2023</v>
          </cell>
          <cell r="C6444" t="str">
            <v>M2</v>
          </cell>
          <cell r="D6444">
            <v>35.28</v>
          </cell>
          <cell r="E6444">
            <v>20.62</v>
          </cell>
          <cell r="F6444">
            <v>14.66</v>
          </cell>
          <cell r="G6444">
            <v>0</v>
          </cell>
        </row>
        <row r="6445">
          <cell r="A6445" t="str">
            <v>104630</v>
          </cell>
          <cell r="B6445" t="str">
            <v>APLICAÇÃO MANUAL DE GESSO DESEMPENADO (SEM TALISCAS) EM TETO DE AMBIENTES COM PAREDES EM PÉ DIREITO DUPLO E ÁREA MAIOR QUE 10M², ESPESSURA DE 1,0CM. AF_03/2023</v>
          </cell>
          <cell r="C6445" t="str">
            <v>M2</v>
          </cell>
          <cell r="D6445">
            <v>30.8</v>
          </cell>
          <cell r="E6445">
            <v>11.88</v>
          </cell>
          <cell r="F6445">
            <v>18.920000000000002</v>
          </cell>
          <cell r="G6445">
            <v>0</v>
          </cell>
        </row>
        <row r="6446">
          <cell r="A6446" t="str">
            <v>104631</v>
          </cell>
          <cell r="B6446" t="str">
            <v>APLICAÇÃO MANUAL DE GESSO DESEMPENADO (SEM TALISCAS) EM TETO DE AMBIENTES COM PAREDES EM PÉ DIREITO DUPLO E ÁREA ENTRE 5M² E 10M², ESPESSURA DE 1,0CM. AF_03/2023</v>
          </cell>
          <cell r="C6446" t="str">
            <v>M2</v>
          </cell>
          <cell r="D6446">
            <v>40.869999999999997</v>
          </cell>
          <cell r="E6446">
            <v>19.7</v>
          </cell>
          <cell r="F6446">
            <v>21.17</v>
          </cell>
          <cell r="G6446">
            <v>0</v>
          </cell>
        </row>
        <row r="6447">
          <cell r="A6447" t="str">
            <v>104632</v>
          </cell>
          <cell r="B6447" t="str">
            <v>APLICAÇÃO MANUAL DE GESSO DESEMPENADO (SEM TALISCAS) EM TETO DE AMBIENTES COM PAREDES EM PÉ DIREITO DUPLO E ÁREA MENOR QUE 5M², ESPESSURA DE 1,0CM. AF_03/2023</v>
          </cell>
          <cell r="C6447" t="str">
            <v>M2</v>
          </cell>
          <cell r="D6447">
            <v>46.64</v>
          </cell>
          <cell r="E6447">
            <v>24.21</v>
          </cell>
          <cell r="F6447">
            <v>22.43</v>
          </cell>
          <cell r="G6447">
            <v>0</v>
          </cell>
        </row>
        <row r="6448">
          <cell r="A6448" t="str">
            <v>104633</v>
          </cell>
          <cell r="B6448" t="str">
            <v>APLICAÇÃO MANUAL DE GESSO DESEMPENADO (SEM TALISCAS) EM PAREDES COM PÉ DIREITO DUPLO, ESPESSURA DE 0,5CM. AF_03/2023</v>
          </cell>
          <cell r="C6448" t="str">
            <v>M2</v>
          </cell>
          <cell r="D6448">
            <v>26.2</v>
          </cell>
          <cell r="E6448">
            <v>13.55</v>
          </cell>
          <cell r="F6448">
            <v>12.65</v>
          </cell>
          <cell r="G6448">
            <v>0</v>
          </cell>
        </row>
        <row r="6449">
          <cell r="A6449" t="str">
            <v>104634</v>
          </cell>
          <cell r="B6449" t="str">
            <v>APLICAÇÃO MANUAL DE GESSO DESEMPENADO (SEM TALISCAS) EM PAREDES COM PÉ DIREITO DUPLO, ESPESSURA DE 1,0CM. AF_03/2023</v>
          </cell>
          <cell r="C6449" t="str">
            <v>M2</v>
          </cell>
          <cell r="D6449">
            <v>39.090000000000003</v>
          </cell>
          <cell r="E6449">
            <v>18.309999999999999</v>
          </cell>
          <cell r="F6449">
            <v>20.78</v>
          </cell>
          <cell r="G6449">
            <v>0</v>
          </cell>
        </row>
        <row r="6450">
          <cell r="A6450" t="str">
            <v>104635</v>
          </cell>
          <cell r="B6450" t="str">
            <v>APLICAÇÃO MANUAL DE GESSO SARRAFEADO (COM TALISCAS) EM PAREDES COM PÉ DIREITO DUPLO, ESPESSURA DE 1,0CM. AF_03/2023</v>
          </cell>
          <cell r="C6450" t="str">
            <v>M2</v>
          </cell>
          <cell r="D6450">
            <v>53.1</v>
          </cell>
          <cell r="E6450">
            <v>29.23</v>
          </cell>
          <cell r="F6450">
            <v>23.87</v>
          </cell>
          <cell r="G6450">
            <v>0</v>
          </cell>
        </row>
        <row r="6451">
          <cell r="A6451" t="str">
            <v>104636</v>
          </cell>
          <cell r="B6451" t="str">
            <v>APLICAÇÃO MANUAL DE GESSO SARRAFEADO (COM TALISCAS) EM PAREDES COM PÉ DIREITO DUPLO, ESPESSURA DE 1,5CM. AF_03/2023</v>
          </cell>
          <cell r="C6451" t="str">
            <v>M2</v>
          </cell>
          <cell r="D6451">
            <v>62.08</v>
          </cell>
          <cell r="E6451">
            <v>32.54</v>
          </cell>
          <cell r="F6451">
            <v>29.54</v>
          </cell>
          <cell r="G6451">
            <v>0</v>
          </cell>
        </row>
        <row r="6452">
          <cell r="A6452" t="str">
            <v>87244</v>
          </cell>
          <cell r="B6452" t="str">
            <v>REVESTIMENTO CERÂMICO PARA PAREDES EXTERNAS EM PASTILHAS DE PORCELANA 5 X 5 CM (PLACAS DE 30 X 30 CM), ALINHADAS A PRUMO. AF_02/2023</v>
          </cell>
          <cell r="C6452" t="str">
            <v>M2</v>
          </cell>
          <cell r="D6452">
            <v>185.3</v>
          </cell>
          <cell r="E6452">
            <v>32.5</v>
          </cell>
          <cell r="F6452">
            <v>152.80000000000001</v>
          </cell>
          <cell r="G6452">
            <v>0</v>
          </cell>
        </row>
        <row r="6453">
          <cell r="A6453" t="str">
            <v>87245</v>
          </cell>
          <cell r="B6453" t="str">
            <v>REVESTIMENTO CERÂMICO PARA PAREDES EXTERNAS EM PASTILHAS DE PORCELANA 5 X 5 CM (PLACAS DE 30 X 30 CM), ALINHADAS A PRUMO, APLICADO EM SUPERFÍCIES INTERNAS DE SACADA. AF_02/2023</v>
          </cell>
          <cell r="C6453" t="str">
            <v>M2</v>
          </cell>
          <cell r="D6453">
            <v>220.5</v>
          </cell>
          <cell r="E6453">
            <v>37.76</v>
          </cell>
          <cell r="F6453">
            <v>182.74</v>
          </cell>
          <cell r="G6453">
            <v>0</v>
          </cell>
        </row>
        <row r="6454">
          <cell r="A6454" t="str">
            <v>87265</v>
          </cell>
          <cell r="B6454" t="str">
            <v>REVESTIMENTO CERÂMICO PARA PAREDES INTERNAS COM PLACAS TIPO ESMALTADA EXTRA DE DIMENSÕES 20X20 CM APLICADAS NA ALTURA INTEIRA DAS PAREDES.  AF_02/2023_PE</v>
          </cell>
          <cell r="C6454" t="str">
            <v>M2</v>
          </cell>
          <cell r="D6454">
            <v>56.14</v>
          </cell>
          <cell r="E6454">
            <v>15.06</v>
          </cell>
          <cell r="F6454">
            <v>41.08</v>
          </cell>
          <cell r="G6454">
            <v>0</v>
          </cell>
        </row>
        <row r="6455">
          <cell r="A6455" t="str">
            <v>87267</v>
          </cell>
          <cell r="B6455" t="str">
            <v>REVESTIMENTO CERÂMICO PARA PAREDES INTERNAS COM PLACAS TIPO ESMALTADA EXTRA DE DIMENSÕES 20X20 CM APLICADAS A MEIA ALTURA DAS PAREDES. AF_02/2023_PE</v>
          </cell>
          <cell r="C6455" t="str">
            <v>M2</v>
          </cell>
          <cell r="D6455">
            <v>60.91</v>
          </cell>
          <cell r="E6455">
            <v>18.61</v>
          </cell>
          <cell r="F6455">
            <v>42.3</v>
          </cell>
          <cell r="G6455">
            <v>0</v>
          </cell>
        </row>
        <row r="6456">
          <cell r="A6456" t="str">
            <v>87269</v>
          </cell>
          <cell r="B6456" t="str">
            <v>REVESTIMENTO CERÂMICO PARA PAREDES INTERNAS COM PLACAS TIPO ESMALTADA EXTRA DE DIMENSÕES 25X35 CM APLICADAS NA ALTURA INTEIRA DAS PAREDES. AF_02/2023_PE</v>
          </cell>
          <cell r="C6456" t="str">
            <v>M2</v>
          </cell>
          <cell r="D6456">
            <v>59.72</v>
          </cell>
          <cell r="E6456">
            <v>17.86</v>
          </cell>
          <cell r="F6456">
            <v>41.86</v>
          </cell>
          <cell r="G6456">
            <v>0</v>
          </cell>
        </row>
        <row r="6457">
          <cell r="A6457" t="str">
            <v>87271</v>
          </cell>
          <cell r="B6457" t="str">
            <v>REVESTIMENTO CERÂMICO PARA PAREDES INTERNAS COM PLACAS TIPO ESMALTADA EXTRA DE DIMENSÕES 25X35 CM APLICADAS A MEIA ALTURA DAS PAREDES. AF_02/2023_PE</v>
          </cell>
          <cell r="C6457" t="str">
            <v>M2</v>
          </cell>
          <cell r="D6457">
            <v>64.569999999999993</v>
          </cell>
          <cell r="E6457">
            <v>21.48</v>
          </cell>
          <cell r="F6457">
            <v>43.09</v>
          </cell>
          <cell r="G6457">
            <v>0</v>
          </cell>
        </row>
        <row r="6458">
          <cell r="A6458" t="str">
            <v>87273</v>
          </cell>
          <cell r="B6458" t="str">
            <v>REVESTIMENTO CERÂMICO PARA PAREDES INTERNAS COM PLACAS TIPO ESMALTADA EXTRA  DE DIMENSÕES 33X45 CM APLICADAS NA ALTURA INTEIRA DAS PAREDES. AF_02/2023_PE</v>
          </cell>
          <cell r="C6458" t="str">
            <v>M2</v>
          </cell>
          <cell r="D6458">
            <v>62.55</v>
          </cell>
          <cell r="E6458">
            <v>19.04</v>
          </cell>
          <cell r="F6458">
            <v>43.51</v>
          </cell>
          <cell r="G6458">
            <v>0</v>
          </cell>
        </row>
        <row r="6459">
          <cell r="A6459" t="str">
            <v>87275</v>
          </cell>
          <cell r="B6459" t="str">
            <v>REVESTIMENTO CERÂMICO PARA PAREDES INTERNAS COM PLACAS TIPO ESMALTADA EXTRA DE DIMENSÕES 33X45 CM APLICADAS A MEIA ALTURA DAS PAREDES. AF_02/2023_PE</v>
          </cell>
          <cell r="C6459" t="str">
            <v>M2</v>
          </cell>
          <cell r="D6459">
            <v>68.989999999999995</v>
          </cell>
          <cell r="E6459">
            <v>23.76</v>
          </cell>
          <cell r="F6459">
            <v>45.23</v>
          </cell>
          <cell r="G6459">
            <v>0</v>
          </cell>
        </row>
        <row r="6460">
          <cell r="A6460" t="str">
            <v>88788</v>
          </cell>
          <cell r="B6460" t="str">
            <v>REVESTIMENTO CERÂMICO PARA PAREDES EXTERNAS EM PASTILHAS DE PORCELANA 2,5 X 2,5 CM (PLACAS DE 30 X 30 CM), ALINHADAS A PRUMO. AF_02/2023</v>
          </cell>
          <cell r="C6460" t="str">
            <v>M2</v>
          </cell>
          <cell r="D6460">
            <v>260.52</v>
          </cell>
          <cell r="E6460">
            <v>33.619999999999997</v>
          </cell>
          <cell r="F6460">
            <v>226.9</v>
          </cell>
          <cell r="G6460">
            <v>0</v>
          </cell>
        </row>
        <row r="6461">
          <cell r="A6461" t="str">
            <v>88789</v>
          </cell>
          <cell r="B6461" t="str">
            <v>REVESTIMENTO CERÂMICO PARA PAREDES EXTERNAS EM PASTILHAS DE PORCELANA 2,5 X 2,5 CM (PLACAS DE 30 X 30 CM), ALINHADAS A PRUMO, APLICADO EM SUPERFÍCIES INTERNAS DE SACADA. AF_02/2023</v>
          </cell>
          <cell r="C6461" t="str">
            <v>M2</v>
          </cell>
          <cell r="D6461">
            <v>311.36</v>
          </cell>
          <cell r="E6461">
            <v>38.85</v>
          </cell>
          <cell r="F6461">
            <v>272.51</v>
          </cell>
          <cell r="G6461">
            <v>0</v>
          </cell>
        </row>
        <row r="6462">
          <cell r="A6462" t="str">
            <v>89045</v>
          </cell>
          <cell r="B6462" t="str">
            <v>(COMPOSIÇÃO REPRESENTATIVA) DO SERVIÇO DE REVESTIMENTO CERÂMICO PARA AMBIENTES DE ÁREAS MOLHADAS, MEIA PAREDE OU PAREDE INTEIRA, COM PLACAS TIPO ESMALTADA EXTRA, DIMENSÕES 20X20 CM, PARA EDIFICAÇÃO HABITACIONAL MULTIFAMILIAR (PRÉDIO). AF_11/2014</v>
          </cell>
          <cell r="C6462" t="str">
            <v>M2</v>
          </cell>
          <cell r="D6462">
            <v>57.32</v>
          </cell>
          <cell r="E6462">
            <v>15.96</v>
          </cell>
          <cell r="F6462">
            <v>41.36</v>
          </cell>
          <cell r="G6462">
            <v>0</v>
          </cell>
        </row>
        <row r="6463">
          <cell r="A6463" t="str">
            <v>89170</v>
          </cell>
          <cell r="B6463" t="str">
            <v>(COMPOSIÇÃO REPRESENTATIVA) DO SERVIÇO DE REVESTIMENTO CERÂMICO PARA PAREDES INTERNAS, MEIA OU PAREDE INTEIRA, PLACAS TIPO ESMALTADA EXTRA DE 20X20 CM, PARA EDIFICAÇÕES HABITACIONAIS UNIFAMILIAR (CASAS) E EDIFICAÇÕES PÚBLICAS PADRÃO. AF_11/2014</v>
          </cell>
          <cell r="C6463" t="str">
            <v>M2</v>
          </cell>
          <cell r="D6463">
            <v>57.32</v>
          </cell>
          <cell r="E6463">
            <v>15.96</v>
          </cell>
          <cell r="F6463">
            <v>41.36</v>
          </cell>
          <cell r="G6463">
            <v>0</v>
          </cell>
        </row>
        <row r="6464">
          <cell r="A6464" t="str">
            <v>93393</v>
          </cell>
          <cell r="B6464" t="str">
            <v>REVESTIMENTO CERÂMICO PARA PAREDES INTERNAS COM PLACAS TIPO ESMALTADA PADRÃO POPULAR DE DIMENSÕES 20X20 CM, ARGAMASSA TIPO AC I, APLICADAS NA ALTURA INTEIRA DAS PAREDES. AF_02/2023_PE</v>
          </cell>
          <cell r="C6464" t="str">
            <v>M2</v>
          </cell>
          <cell r="D6464">
            <v>47.71</v>
          </cell>
          <cell r="E6464">
            <v>15.06</v>
          </cell>
          <cell r="F6464">
            <v>32.65</v>
          </cell>
          <cell r="G6464">
            <v>0</v>
          </cell>
        </row>
        <row r="6465">
          <cell r="A6465" t="str">
            <v>93395</v>
          </cell>
          <cell r="B6465" t="str">
            <v>REVESTIMENTO CERÂMICO PARA PAREDES INTERNAS COM PLACAS TIPO ESMALTADA PADRÃO POPULAR DE DIMENSÕES 20X20 CM, ARGAMASSA TIPO AC I, APLICADAS A MEIA ALTURA DAS PAREDES. AF_02/2023_PE</v>
          </cell>
          <cell r="C6465" t="str">
            <v>M2</v>
          </cell>
          <cell r="D6465">
            <v>52.43</v>
          </cell>
          <cell r="E6465">
            <v>18.62</v>
          </cell>
          <cell r="F6465">
            <v>33.81</v>
          </cell>
          <cell r="G6465">
            <v>0</v>
          </cell>
        </row>
        <row r="6466">
          <cell r="A6466" t="str">
            <v>99195</v>
          </cell>
          <cell r="B6466" t="str">
            <v>REVESTIMENTO CERÂMICO PARA PAREDES INTERNAS COM PLACAS TIPO ESMALTADA PADRÃO POPULAR DE DIMENSÕES 20X20 CM, ARGAMASSA TIPO AC III, APLICADAS NA ALTURA INTEIRA DAS PAREDES.  AF_02/2023_PE</v>
          </cell>
          <cell r="C6466" t="str">
            <v>M2</v>
          </cell>
          <cell r="D6466">
            <v>54.83</v>
          </cell>
          <cell r="E6466">
            <v>15.06</v>
          </cell>
          <cell r="F6466">
            <v>39.770000000000003</v>
          </cell>
          <cell r="G6466">
            <v>0</v>
          </cell>
        </row>
        <row r="6467">
          <cell r="A6467" t="str">
            <v>99198</v>
          </cell>
          <cell r="B6467" t="str">
            <v>REVESTIMENTO CERÂMICO PARA PAREDES INTERNAS COM PLACAS TIPO ESMALTADA PADRÃO POPULAR DE DIMENSÕES 20X20 CM, ARGAMASSA TIPO AC III, APLICADAS A MEIA ALTURA DAS PAREDES. AF_02/2023_PE</v>
          </cell>
          <cell r="C6467" t="str">
            <v>M2</v>
          </cell>
          <cell r="D6467">
            <v>59.55</v>
          </cell>
          <cell r="E6467">
            <v>18.61</v>
          </cell>
          <cell r="F6467">
            <v>40.94</v>
          </cell>
          <cell r="G6467">
            <v>0</v>
          </cell>
        </row>
        <row r="6468">
          <cell r="A6468" t="str">
            <v>104611</v>
          </cell>
          <cell r="B6468" t="str">
            <v>REVESTIMENTO CERÂMICO PARA PAREDES INTERNAS COM PLACAS TIPO ESMALTADA EXTRA DE DIMENSÕES 60X60 CM APLICADAS NA ALTURA INTEIRA DAS PAREDES. AF_02/2023_PE</v>
          </cell>
          <cell r="C6468" t="str">
            <v>M2</v>
          </cell>
          <cell r="D6468">
            <v>76.209999999999994</v>
          </cell>
          <cell r="E6468">
            <v>20.12</v>
          </cell>
          <cell r="F6468">
            <v>56.09</v>
          </cell>
          <cell r="G6468">
            <v>0</v>
          </cell>
        </row>
        <row r="6469">
          <cell r="A6469" t="str">
            <v>104612</v>
          </cell>
          <cell r="B6469" t="str">
            <v>REVESTIMENTO CERÂMICO PARA PAREDES INTERNAS COM PLACAS TIPO ESMALTADA EXTRA DE DIMENSÕES 60X60 CM APLICADAS A MEIA ALTURA DAS PAREDES. AF_02/2023_PE</v>
          </cell>
          <cell r="C6469" t="str">
            <v>M2</v>
          </cell>
          <cell r="D6469">
            <v>76.91</v>
          </cell>
          <cell r="E6469">
            <v>21</v>
          </cell>
          <cell r="F6469">
            <v>55.91</v>
          </cell>
          <cell r="G6469">
            <v>0</v>
          </cell>
        </row>
        <row r="6470">
          <cell r="A6470" t="str">
            <v>104613</v>
          </cell>
          <cell r="B6470" t="str">
            <v>REVESTIMENTO CERÂMICO PARA PAREDES INTERNAS COM PLACAS TIPO ESMALTADA EXTRA DE DIMENSÕES 20X20 CM APLICADAS EM DIAGONAL, NA ALTURA INTEIRA DAS PAREDES. AF_02/2023_PE</v>
          </cell>
          <cell r="C6470" t="str">
            <v>M2</v>
          </cell>
          <cell r="D6470">
            <v>59.34</v>
          </cell>
          <cell r="E6470">
            <v>17.22</v>
          </cell>
          <cell r="F6470">
            <v>42.12</v>
          </cell>
          <cell r="G6470">
            <v>0</v>
          </cell>
        </row>
        <row r="6471">
          <cell r="A6471" t="str">
            <v>104614</v>
          </cell>
          <cell r="B6471" t="str">
            <v>REVESTIMENTO CERÂMICO PARA PAREDES INTERNAS COM PLACAS TIPO ESMALTADA EXTRA DE DIMENSÕES 20X20 CM APLICADAS EM DIAGONAL, A MEIA ALTURA DAS PAREDES. AF_02/2023_PE</v>
          </cell>
          <cell r="C6471" t="str">
            <v>M2</v>
          </cell>
          <cell r="D6471">
            <v>65.59</v>
          </cell>
          <cell r="E6471">
            <v>21.8</v>
          </cell>
          <cell r="F6471">
            <v>43.79</v>
          </cell>
          <cell r="G6471">
            <v>0</v>
          </cell>
        </row>
        <row r="6472">
          <cell r="A6472" t="str">
            <v>104615</v>
          </cell>
          <cell r="B6472" t="str">
            <v>REVESTIMENTO CERÂMICO PARA PAREDES INTERNAS COM PLACAS TIPO PASTILHA DE DIMENSÕES 5 X 5 CM (PLACAS DE 30 X 30 CM) CM APLICADAS NA ALTURA INTEIRA DAS PAREDES. AF_02/2023</v>
          </cell>
          <cell r="C6472" t="str">
            <v>M2</v>
          </cell>
          <cell r="D6472">
            <v>181.82</v>
          </cell>
          <cell r="E6472">
            <v>27.51</v>
          </cell>
          <cell r="F6472">
            <v>154.31</v>
          </cell>
          <cell r="G6472">
            <v>0</v>
          </cell>
        </row>
        <row r="6473">
          <cell r="A6473" t="str">
            <v>104616</v>
          </cell>
          <cell r="B6473" t="str">
            <v>REVESTIMENTO CERÂMICO PARA PAREDES INTERNAS COM PLACAS TIPO PASTILHA DE DIMENSÕES 2,5 X 2,5 CM (PLACAS DE 30 X 30 CM) CM APLICADAS NA ALTURA INTEIRA DAS PAREDES. AF_02/2023</v>
          </cell>
          <cell r="C6473" t="str">
            <v>M2</v>
          </cell>
          <cell r="D6473">
            <v>260.05</v>
          </cell>
          <cell r="E6473">
            <v>27.51</v>
          </cell>
          <cell r="F6473">
            <v>232.54</v>
          </cell>
          <cell r="G6473">
            <v>0</v>
          </cell>
        </row>
        <row r="6474">
          <cell r="A6474" t="str">
            <v>104617</v>
          </cell>
          <cell r="B6474" t="str">
            <v>REVESTIMENTO CERÂMICO PARA PAREDES INTERNAS COM PLACAS TIPO PASTILHA DE DIMENSÕES 5 X 5 CM (PLACAS DE 30 X 30 CM) CM APLICADAS A MEIA ALTURA DAS PAREDES. AF_02/2023</v>
          </cell>
          <cell r="C6474" t="str">
            <v>M2</v>
          </cell>
          <cell r="D6474">
            <v>191.43</v>
          </cell>
          <cell r="E6474">
            <v>35</v>
          </cell>
          <cell r="F6474">
            <v>156.43</v>
          </cell>
          <cell r="G6474">
            <v>0</v>
          </cell>
        </row>
        <row r="6475">
          <cell r="A6475" t="str">
            <v>104618</v>
          </cell>
          <cell r="B6475" t="str">
            <v>REVESTIMENTO CERÂMICO PARA PAREDES INTERNAS COM PLACAS TIPO PASTILHA DE DIMENSÕES 2,5 X 2,5 CM (PLACAS DE 30 X 30 CM) CM APLICADAS A MEIA ALTURA DAS PAREDES. AF_02/2023</v>
          </cell>
          <cell r="C6475" t="str">
            <v>M2</v>
          </cell>
          <cell r="D6475">
            <v>269.66000000000003</v>
          </cell>
          <cell r="E6475">
            <v>35</v>
          </cell>
          <cell r="F6475">
            <v>234.66</v>
          </cell>
          <cell r="G6475">
            <v>0</v>
          </cell>
        </row>
        <row r="6476">
          <cell r="A6476" t="str">
            <v>104619</v>
          </cell>
          <cell r="B6476" t="str">
            <v>RODAPÉ CERÂMICO DE 7CM DE ALTURA COM PLACAS TIPO ESMALTADA EXTRA DE DIMENSÕES 80X80CM. AF_02/2023</v>
          </cell>
          <cell r="C6476" t="str">
            <v>M</v>
          </cell>
          <cell r="D6476">
            <v>17.11</v>
          </cell>
          <cell r="E6476">
            <v>2.42</v>
          </cell>
          <cell r="F6476">
            <v>14.69</v>
          </cell>
          <cell r="G6476">
            <v>0</v>
          </cell>
        </row>
        <row r="6477">
          <cell r="A6477" t="str">
            <v>101965</v>
          </cell>
          <cell r="B6477" t="str">
            <v>PEITORIL LINEAR EM GRANITO OU MÁRMORE, L = 15CM, COMPRIMENTO DE ATÉ 2M, ASSENTADO COM ARGAMASSA 1:6 COM ADITIVO. AF_11/2020</v>
          </cell>
          <cell r="C6477" t="str">
            <v>M</v>
          </cell>
          <cell r="D6477">
            <v>103.41</v>
          </cell>
          <cell r="E6477">
            <v>22.97</v>
          </cell>
          <cell r="F6477">
            <v>80.37</v>
          </cell>
          <cell r="G6477">
            <v>0.03</v>
          </cell>
        </row>
        <row r="6478">
          <cell r="A6478" t="str">
            <v>101966</v>
          </cell>
          <cell r="B6478" t="str">
            <v>CHAPIM SOBRE MUROS LINEARES, EM GRANITO OU MÁRMORE, L = 25 CM, ASSENTADO COM ARGAMASSA 1:6 COM ADITIVO. AF_11/2020</v>
          </cell>
          <cell r="C6478" t="str">
            <v>M</v>
          </cell>
          <cell r="D6478">
            <v>123.76</v>
          </cell>
          <cell r="E6478">
            <v>10.61</v>
          </cell>
          <cell r="F6478">
            <v>113.11</v>
          </cell>
          <cell r="G6478">
            <v>0.01</v>
          </cell>
        </row>
        <row r="6479">
          <cell r="A6479" t="str">
            <v>101979</v>
          </cell>
          <cell r="B6479" t="str">
            <v>CHAPIM (RUFO CAPA) EM AÇO GALVANIZADO, CORTE 33. AF_11/2020</v>
          </cell>
          <cell r="C6479" t="str">
            <v>M</v>
          </cell>
          <cell r="D6479">
            <v>45.96</v>
          </cell>
          <cell r="E6479">
            <v>5.05</v>
          </cell>
          <cell r="F6479">
            <v>40.909999999999997</v>
          </cell>
          <cell r="G6479">
            <v>0</v>
          </cell>
        </row>
        <row r="6480">
          <cell r="A6480" t="str">
            <v>96112</v>
          </cell>
          <cell r="B6480" t="str">
            <v>FORRO EM MADEIRA PINUS, PARA AMBIENTES RESIDENCIAIS, INCLUSIVE ESTRUTURA DE FIXAÇÃO. AF_05/2017</v>
          </cell>
          <cell r="C6480" t="str">
            <v>M2</v>
          </cell>
          <cell r="D6480">
            <v>121.74</v>
          </cell>
          <cell r="E6480">
            <v>52.28</v>
          </cell>
          <cell r="F6480">
            <v>69.459999999999994</v>
          </cell>
          <cell r="G6480">
            <v>0</v>
          </cell>
        </row>
        <row r="6481">
          <cell r="A6481" t="str">
            <v>96117</v>
          </cell>
          <cell r="B6481" t="str">
            <v>FORRO EM MADEIRA PINUS, PARA AMBIENTES COMERCIAIS, INCLUSIVE ESTRUTURA DE FIXAÇÃO. AF_05/2017</v>
          </cell>
          <cell r="C6481" t="str">
            <v>M2</v>
          </cell>
          <cell r="D6481">
            <v>138.69999999999999</v>
          </cell>
          <cell r="E6481">
            <v>41.38</v>
          </cell>
          <cell r="F6481">
            <v>97.32</v>
          </cell>
          <cell r="G6481">
            <v>0</v>
          </cell>
        </row>
        <row r="6482">
          <cell r="A6482" t="str">
            <v>96122</v>
          </cell>
          <cell r="B6482" t="str">
            <v>ACABAMENTOS PARA FORRO (RODA-FORRO EM MADEIRA PINUS). AF_05/2017</v>
          </cell>
          <cell r="C6482" t="str">
            <v>M</v>
          </cell>
          <cell r="D6482">
            <v>31.55</v>
          </cell>
          <cell r="E6482">
            <v>9.07</v>
          </cell>
          <cell r="F6482">
            <v>22.48</v>
          </cell>
          <cell r="G6482">
            <v>0</v>
          </cell>
        </row>
        <row r="6483">
          <cell r="A6483" t="str">
            <v>96109</v>
          </cell>
          <cell r="B6483" t="str">
            <v>FORRO EM PLACAS DE GESSO, PARA AMBIENTES RESIDENCIAIS. AF_05/2017_PS</v>
          </cell>
          <cell r="C6483" t="str">
            <v>M2</v>
          </cell>
          <cell r="D6483">
            <v>44.77</v>
          </cell>
          <cell r="E6483">
            <v>22.41</v>
          </cell>
          <cell r="F6483">
            <v>22.36</v>
          </cell>
          <cell r="G6483">
            <v>0</v>
          </cell>
        </row>
        <row r="6484">
          <cell r="A6484" t="str">
            <v>96110</v>
          </cell>
          <cell r="B6484" t="str">
            <v>FORRO EM DRYWALL, PARA AMBIENTES RESIDENCIAIS, INCLUSIVE ESTRUTURA DE FIXAÇÃO. AF_05/2017_PS</v>
          </cell>
          <cell r="C6484" t="str">
            <v>M2</v>
          </cell>
          <cell r="D6484">
            <v>81.430000000000007</v>
          </cell>
          <cell r="E6484">
            <v>17.010000000000002</v>
          </cell>
          <cell r="F6484">
            <v>64.42</v>
          </cell>
          <cell r="G6484">
            <v>0</v>
          </cell>
        </row>
        <row r="6485">
          <cell r="A6485" t="str">
            <v>96113</v>
          </cell>
          <cell r="B6485" t="str">
            <v>FORRO EM PLACAS DE GESSO, PARA AMBIENTES COMERCIAIS. AF_05/2017_PS</v>
          </cell>
          <cell r="C6485" t="str">
            <v>M2</v>
          </cell>
          <cell r="D6485">
            <v>39.31</v>
          </cell>
          <cell r="E6485">
            <v>17.72</v>
          </cell>
          <cell r="F6485">
            <v>21.59</v>
          </cell>
          <cell r="G6485">
            <v>0</v>
          </cell>
        </row>
        <row r="6486">
          <cell r="A6486" t="str">
            <v>96114</v>
          </cell>
          <cell r="B6486" t="str">
            <v>FORRO EM DRYWALL, PARA AMBIENTES COMERCIAIS, INCLUSIVE ESTRUTURA DE FIXAÇÃO. AF_05/2017_PS</v>
          </cell>
          <cell r="C6486" t="str">
            <v>M2</v>
          </cell>
          <cell r="D6486">
            <v>86.02</v>
          </cell>
          <cell r="E6486">
            <v>13.51</v>
          </cell>
          <cell r="F6486">
            <v>72.510000000000005</v>
          </cell>
          <cell r="G6486">
            <v>0</v>
          </cell>
        </row>
        <row r="6487">
          <cell r="A6487" t="str">
            <v>96120</v>
          </cell>
          <cell r="B6487" t="str">
            <v>ACABAMENTOS PARA FORRO (MOLDURA DE GESSO). AF_05/2017</v>
          </cell>
          <cell r="C6487" t="str">
            <v>M</v>
          </cell>
          <cell r="D6487">
            <v>3.12</v>
          </cell>
          <cell r="E6487">
            <v>1.25</v>
          </cell>
          <cell r="F6487">
            <v>1.87</v>
          </cell>
          <cell r="G6487">
            <v>0</v>
          </cell>
        </row>
        <row r="6488">
          <cell r="A6488" t="str">
            <v>96123</v>
          </cell>
          <cell r="B6488" t="str">
            <v>ACABAMENTOS PARA FORRO (MOLDURA EM DRYWALL, COM LARGURA DE 15 CM). AF_05/2017_PS</v>
          </cell>
          <cell r="C6488" t="str">
            <v>M</v>
          </cell>
          <cell r="D6488">
            <v>39.21</v>
          </cell>
          <cell r="E6488">
            <v>7.55</v>
          </cell>
          <cell r="F6488">
            <v>31.66</v>
          </cell>
          <cell r="G6488">
            <v>0</v>
          </cell>
        </row>
        <row r="6489">
          <cell r="A6489" t="str">
            <v>99054</v>
          </cell>
          <cell r="B6489" t="str">
            <v>ACABAMENTOS PARA FORRO (SANCA DE GESSO MONTADA NA OBRA). AF_05/2017_PS</v>
          </cell>
          <cell r="C6489" t="str">
            <v>M2</v>
          </cell>
          <cell r="D6489">
            <v>55.45</v>
          </cell>
          <cell r="E6489">
            <v>30.17</v>
          </cell>
          <cell r="F6489">
            <v>25.28</v>
          </cell>
          <cell r="G6489">
            <v>0</v>
          </cell>
        </row>
        <row r="6490">
          <cell r="A6490" t="str">
            <v>96111</v>
          </cell>
          <cell r="B6490" t="str">
            <v>FORRO EM RÉGUAS DE PVC, FRISADO, PARA AMBIENTES RESIDENCIAIS, INCLUSIVE ESTRUTURA DE FIXAÇÃO. AF_05/2017_PS</v>
          </cell>
          <cell r="C6490" t="str">
            <v>M2</v>
          </cell>
          <cell r="D6490">
            <v>75.5</v>
          </cell>
          <cell r="E6490">
            <v>12.09</v>
          </cell>
          <cell r="F6490">
            <v>63.41</v>
          </cell>
          <cell r="G6490">
            <v>0</v>
          </cell>
        </row>
        <row r="6491">
          <cell r="A6491" t="str">
            <v>96116</v>
          </cell>
          <cell r="B6491" t="str">
            <v>FORRO EM RÉGUAS DE PVC, FRISADO, PARA AMBIENTES COMERCIAIS, INCLUSIVE ESTRUTURA DE FIXAÇÃO. AF_05/2017_PS</v>
          </cell>
          <cell r="C6491" t="str">
            <v>M2</v>
          </cell>
          <cell r="D6491">
            <v>83.95</v>
          </cell>
          <cell r="E6491">
            <v>10.64</v>
          </cell>
          <cell r="F6491">
            <v>73.31</v>
          </cell>
          <cell r="G6491">
            <v>0</v>
          </cell>
        </row>
        <row r="6492">
          <cell r="A6492" t="str">
            <v>96121</v>
          </cell>
          <cell r="B6492" t="str">
            <v>ACABAMENTOS PARA FORRO (RODA-FORRO EM PERFIL METÁLICO E PLÁSTICO). AF_05/2017</v>
          </cell>
          <cell r="C6492" t="str">
            <v>M</v>
          </cell>
          <cell r="D6492">
            <v>13.5</v>
          </cell>
          <cell r="E6492">
            <v>3.12</v>
          </cell>
          <cell r="F6492">
            <v>10.38</v>
          </cell>
          <cell r="G6492">
            <v>0</v>
          </cell>
        </row>
        <row r="6493">
          <cell r="A6493" t="str">
            <v>96485</v>
          </cell>
          <cell r="B6493" t="str">
            <v>FORRO EM RÉGUAS DE PVC, LISO, PARA AMBIENTES RESIDENCIAIS, INCLUSIVE ESTRUTURA DE FIXAÇÃO. AF_05/2017_PS</v>
          </cell>
          <cell r="C6493" t="str">
            <v>M2</v>
          </cell>
          <cell r="D6493">
            <v>87.81</v>
          </cell>
          <cell r="E6493">
            <v>12.09</v>
          </cell>
          <cell r="F6493">
            <v>75.72</v>
          </cell>
          <cell r="G6493">
            <v>0</v>
          </cell>
        </row>
        <row r="6494">
          <cell r="A6494" t="str">
            <v>96486</v>
          </cell>
          <cell r="B6494" t="str">
            <v>FORRO DE PVC, LISO, PARA AMBIENTES COMERCIAIS, INCLUSIVE ESTRUTURA DE FIXAÇÃO. AF_05/2017_PS</v>
          </cell>
          <cell r="C6494" t="str">
            <v>M2</v>
          </cell>
          <cell r="D6494">
            <v>97.02</v>
          </cell>
          <cell r="E6494">
            <v>10.64</v>
          </cell>
          <cell r="F6494">
            <v>86.38</v>
          </cell>
          <cell r="G6494">
            <v>0</v>
          </cell>
        </row>
        <row r="6495">
          <cell r="A6495" t="str">
            <v>91515</v>
          </cell>
          <cell r="B6495" t="str">
            <v>ESTUCAMENTO DE DENSIDADE BAIXA DE PANOS DE FACHADA DO SISTEMA DE PAREDES DE CONCRETO EM EDIFICAÇÕES DE MÚLTIPLOS PAVIMENTOS, ACESSO COM PLATAFORMA OU CADEIRINHA, UTILIZAÇÃO DE ARGAMASSA COLANTE. AF_10/2022</v>
          </cell>
          <cell r="C6495" t="str">
            <v>M2</v>
          </cell>
          <cell r="D6495">
            <v>5.91</v>
          </cell>
          <cell r="E6495">
            <v>4.5</v>
          </cell>
          <cell r="F6495">
            <v>1.41</v>
          </cell>
          <cell r="G6495">
            <v>0</v>
          </cell>
        </row>
        <row r="6496">
          <cell r="A6496" t="str">
            <v>91519</v>
          </cell>
          <cell r="B6496" t="str">
            <v>ESTUCAMENTO DE DENSIDADE BAIXA DE PANOS DE FACHADA DO SISTEMA DE PAREDES DE CONCRETO EM UNIDADES HABITACIONAIS DE PAVIMENTO ÚNICO, UTILIZAÇÃO DE ARGAMASSA COLANTE. AF_10/2022</v>
          </cell>
          <cell r="C6496" t="str">
            <v>M2</v>
          </cell>
          <cell r="D6496">
            <v>7.95</v>
          </cell>
          <cell r="E6496">
            <v>6.11</v>
          </cell>
          <cell r="F6496">
            <v>1.84</v>
          </cell>
          <cell r="G6496">
            <v>0</v>
          </cell>
        </row>
        <row r="6497">
          <cell r="A6497" t="str">
            <v>91520</v>
          </cell>
          <cell r="B6497" t="str">
            <v>ESTUCAMENTO DE DENSIDADE BAIXA NAS FACES INTERNAS DE PAREDES DO SISTEMA DE PAREDES DE CONCRETO, EM AMBIENTES COM ÁREA ENTRE 5 M² E 10 M², UTILIZAÇÃO DE ARGAMASSA COLANTE. AF_10/2022</v>
          </cell>
          <cell r="C6497" t="str">
            <v>M2</v>
          </cell>
          <cell r="D6497">
            <v>2.21</v>
          </cell>
          <cell r="E6497">
            <v>1.68</v>
          </cell>
          <cell r="F6497">
            <v>0.53</v>
          </cell>
          <cell r="G6497">
            <v>0</v>
          </cell>
        </row>
        <row r="6498">
          <cell r="A6498" t="str">
            <v>91522</v>
          </cell>
          <cell r="B6498" t="str">
            <v>ESTUCAMENTO PARA QUALQUER REVESTIMENTO, EM TETO DO SISTEMA DE PAREDES DE CONCRETO, EM AMBIENTES COM ÁREA ENTRE 5 M² E 10 M², UTILIZAÇÃO DE ARGAMASSA COLANTE. AF_10/2022</v>
          </cell>
          <cell r="C6498" t="str">
            <v>M2</v>
          </cell>
          <cell r="D6498">
            <v>3.06</v>
          </cell>
          <cell r="E6498">
            <v>2.36</v>
          </cell>
          <cell r="F6498">
            <v>0.7</v>
          </cell>
          <cell r="G6498">
            <v>0</v>
          </cell>
        </row>
        <row r="6499">
          <cell r="A6499" t="str">
            <v>91525</v>
          </cell>
          <cell r="B6499" t="str">
            <v>ESTUCAMENTO DE DENSIDADE ALTA NAS FACES INTERNAS DE PAREDES DO SISTEMA DE PAREDES DE CONCRETO, EM AMBIENTES COM ÁREA ENTRE 5 M² E 10 M², UTILIZAÇÃO DE ARGAMASSA COLANTE. AF_10/2022</v>
          </cell>
          <cell r="C6499" t="str">
            <v>M2</v>
          </cell>
          <cell r="D6499">
            <v>6.99</v>
          </cell>
          <cell r="E6499">
            <v>3.71</v>
          </cell>
          <cell r="F6499">
            <v>3.28</v>
          </cell>
          <cell r="G6499">
            <v>0</v>
          </cell>
        </row>
        <row r="6500">
          <cell r="A6500" t="str">
            <v>104412</v>
          </cell>
          <cell r="B6500" t="str">
            <v>ESTUCAMENTO PARA QUALQUER REVESTIMENTO, EM TETO DO SISTEMA DE PAREDES DE CONCRETO, EM AMBIENTES COM ÁREA MAIOR QUE 10 M², UTILIZAÇÃO DE ARGAMASSA COLANTE. AF_10/2022</v>
          </cell>
          <cell r="C6500" t="str">
            <v>M2</v>
          </cell>
          <cell r="D6500">
            <v>2.73</v>
          </cell>
          <cell r="E6500">
            <v>2.09</v>
          </cell>
          <cell r="F6500">
            <v>0.64</v>
          </cell>
          <cell r="G6500">
            <v>0</v>
          </cell>
        </row>
        <row r="6501">
          <cell r="A6501" t="str">
            <v>104413</v>
          </cell>
          <cell r="B6501" t="str">
            <v>ESTUCAMENTO PARA QUALQUER REVESTIMENTO, EM TETO DO SISTEMA DE PAREDES DE CONCRETO, EM AMBIENTES COM ÁREA MENOR QUE 5 M², UTILIZAÇÃO DE ARGAMASSA COLANTE. AF_10/2022</v>
          </cell>
          <cell r="C6501" t="str">
            <v>M2</v>
          </cell>
          <cell r="D6501">
            <v>4.83</v>
          </cell>
          <cell r="E6501">
            <v>3.7</v>
          </cell>
          <cell r="F6501">
            <v>1.1299999999999999</v>
          </cell>
          <cell r="G6501">
            <v>0</v>
          </cell>
        </row>
        <row r="6502">
          <cell r="A6502" t="str">
            <v>104414</v>
          </cell>
          <cell r="B6502" t="str">
            <v>ESTUCAMENTO DE DENSIDADE ALTA NAS FACES INTERNAS DE PAREDES DO SISTEMA DE PAREDES DE CONCRETO, EM AMBIENTES COM ÁREA MAIOR QUE 10 M², UTILIZAÇÃO DE ARGAMASSA COLANTE. AF_10/2022</v>
          </cell>
          <cell r="C6502" t="str">
            <v>M2</v>
          </cell>
          <cell r="D6502">
            <v>6.27</v>
          </cell>
          <cell r="E6502">
            <v>3.17</v>
          </cell>
          <cell r="F6502">
            <v>3.1</v>
          </cell>
          <cell r="G6502">
            <v>0</v>
          </cell>
        </row>
        <row r="6503">
          <cell r="A6503" t="str">
            <v>104415</v>
          </cell>
          <cell r="B6503" t="str">
            <v>ESTUCAMENTO DE DENSIDADE ALTA NAS FACES INTERNAS DE PAREDES DO SISTEMA DE PAREDES DE CONCRETO, EM AMBIENTES COM ÁREA MENOR QUE 5 M², UTILIZAÇÃO DE ARGAMASSA COLANTE. AF_10/2022</v>
          </cell>
          <cell r="C6503" t="str">
            <v>M2</v>
          </cell>
          <cell r="D6503">
            <v>10.94</v>
          </cell>
          <cell r="E6503">
            <v>6.8</v>
          </cell>
          <cell r="F6503">
            <v>4.1399999999999997</v>
          </cell>
          <cell r="G6503">
            <v>0</v>
          </cell>
        </row>
        <row r="6504">
          <cell r="A6504" t="str">
            <v>104416</v>
          </cell>
          <cell r="B6504" t="str">
            <v>ESTUCAMENTO DE DENSIDADE BAIXA NAS FACES INTERNAS DE PAREDES DO SISTEMA DE PAREDES DE CONCRETO, EM AMBIENTES COM ÁREA MAIOR QUE 10 M², UTILIZAÇÃO DE ARGAMASSA COLANTE. AF_10/2022</v>
          </cell>
          <cell r="C6504" t="str">
            <v>M2</v>
          </cell>
          <cell r="D6504">
            <v>1.89</v>
          </cell>
          <cell r="E6504">
            <v>1.45</v>
          </cell>
          <cell r="F6504">
            <v>0.44</v>
          </cell>
          <cell r="G6504">
            <v>0</v>
          </cell>
        </row>
        <row r="6505">
          <cell r="A6505" t="str">
            <v>104417</v>
          </cell>
          <cell r="B6505" t="str">
            <v>ESTUCAMENTO DE DENSIDADE BAIXA NAS FACES INTERNAS DE PAREDES DO SISTEMA DE PAREDES DE CONCRETO, EM AMBIENTES COM ÁREA MENOR QUE 5 M², UTILIZAÇÃO DE ARGAMASSA COLANTE. AF_10/2022</v>
          </cell>
          <cell r="C6505" t="str">
            <v>M2</v>
          </cell>
          <cell r="D6505">
            <v>3.98</v>
          </cell>
          <cell r="E6505">
            <v>3.06</v>
          </cell>
          <cell r="F6505">
            <v>0.92</v>
          </cell>
          <cell r="G6505">
            <v>0</v>
          </cell>
        </row>
        <row r="6506">
          <cell r="A6506" t="str">
            <v>104418</v>
          </cell>
          <cell r="B6506" t="str">
            <v>ESTUCAMENTO DE DENSIDADE BAIXA DE PANOS DE FACHADA DO SISTEMA DE PAREDES DE CONCRETO EM EDIFICAÇÕES DE MÚLTIPLOS PAVIMENTOS, ACESSO COM BALANCIM, UTILIZAÇÃO DE ARGAMASSA COLANTE. AF_10/2022</v>
          </cell>
          <cell r="C6506" t="str">
            <v>M2</v>
          </cell>
          <cell r="D6506">
            <v>2.56</v>
          </cell>
          <cell r="E6506">
            <v>1.9</v>
          </cell>
          <cell r="F6506">
            <v>0.66</v>
          </cell>
          <cell r="G6506">
            <v>0</v>
          </cell>
        </row>
        <row r="6507">
          <cell r="A6507" t="str">
            <v>104419</v>
          </cell>
          <cell r="B6507" t="str">
            <v>ESTUCAMENTO DE DENSIDADE BAIXA DE PANOS DE FACHADA DO SISTEMA DE PAREDES DE CONCRETO EM UNIDADES HABITACIONAIS DE DOIS PAVIMENTOS (SOBRADO), ACESSO COM ANDAIME FACHADEIRO, UTILIZAÇÃO DE ARGAMASSA COLANTE. AF_10/2022</v>
          </cell>
          <cell r="C6507" t="str">
            <v>M2</v>
          </cell>
          <cell r="D6507">
            <v>10.63</v>
          </cell>
          <cell r="E6507">
            <v>8.18</v>
          </cell>
          <cell r="F6507">
            <v>2.4500000000000002</v>
          </cell>
          <cell r="G6507">
            <v>0</v>
          </cell>
        </row>
        <row r="6508">
          <cell r="A6508" t="str">
            <v>104420</v>
          </cell>
          <cell r="B6508" t="str">
            <v>ESTUCAMENTO DE DENSIDADE BAIXA DE PANOS DE FACHADA DO SISTEMA DE PAREDES DE CONCRETO EM UNIDADES HABITACIONAIS DE DOIS PAVIMENTOS (SOBRADO), ACESSO COM PLATAFORMA, UTILIZAÇÃO DE ARGAMASSA COLANTE. AF_10/2022</v>
          </cell>
          <cell r="C6508" t="str">
            <v>M2</v>
          </cell>
          <cell r="D6508">
            <v>9.59</v>
          </cell>
          <cell r="E6508">
            <v>7.37</v>
          </cell>
          <cell r="F6508">
            <v>2.2200000000000002</v>
          </cell>
          <cell r="G6508">
            <v>0</v>
          </cell>
        </row>
        <row r="6509">
          <cell r="A6509" t="str">
            <v>104421</v>
          </cell>
          <cell r="B6509" t="str">
            <v>ESTUCAMENTO DE DENSIDADE ALTA DE PANOS DE FACHADA DO SISTEMA DE PAREDES DE CONCRETO EM EDIFICAÇÕES DE MÚLTIPLOS PAVIMENTOS, ACESSO COM PLATAFORMA OU CADEIRINHA, UTILIZAÇÃO DE ARGAMASSA COLANTE. AF_10/2022</v>
          </cell>
          <cell r="C6509" t="str">
            <v>M2</v>
          </cell>
          <cell r="D6509">
            <v>13.39</v>
          </cell>
          <cell r="E6509">
            <v>7.57</v>
          </cell>
          <cell r="F6509">
            <v>5.82</v>
          </cell>
          <cell r="G6509">
            <v>0</v>
          </cell>
        </row>
        <row r="6510">
          <cell r="A6510" t="str">
            <v>104422</v>
          </cell>
          <cell r="B6510" t="str">
            <v>ESTUCAMENTO DE DENSIDADE ALTA DE PANOS DE FACHADA DO SISTEMA DE PAREDES DE CONCRETO EM EDIFICAÇÕES DE MÚLTIPLOS PAVIMENTOS, ACESSO COM BALANCIM, UTILIZAÇÃO DE ARGAMASSA COLANTE. AF_10/2022</v>
          </cell>
          <cell r="C6510" t="str">
            <v>M2</v>
          </cell>
          <cell r="D6510">
            <v>7.77</v>
          </cell>
          <cell r="E6510">
            <v>3.17</v>
          </cell>
          <cell r="F6510">
            <v>4.5999999999999996</v>
          </cell>
          <cell r="G6510">
            <v>0</v>
          </cell>
        </row>
        <row r="6511">
          <cell r="A6511" t="str">
            <v>104423</v>
          </cell>
          <cell r="B6511" t="str">
            <v>ESTUCAMENTO DE DENSIDADE ALTA DE PANOS DE FACHADA DO SISTEMA DE PAREDES DE CONCRETO EM UNIDADES HABITACIONAIS DE DOIS PAVIMENTOS (SOBRADO), ACESSO COM ANDAIME FACHADEIRO, UTILIZAÇÃO DE ARGAMASSA COLANTE. AF_10/2022</v>
          </cell>
          <cell r="C6511" t="str">
            <v>M2</v>
          </cell>
          <cell r="D6511">
            <v>21.35</v>
          </cell>
          <cell r="E6511">
            <v>13.78</v>
          </cell>
          <cell r="F6511">
            <v>7.57</v>
          </cell>
          <cell r="G6511">
            <v>0</v>
          </cell>
        </row>
        <row r="6512">
          <cell r="A6512" t="str">
            <v>104424</v>
          </cell>
          <cell r="B6512" t="str">
            <v>ESTUCAMENTO DE DENSIDADE ALTA DE PANOS DE FACHADA DO SISTEMA DE PAREDES DE CONCRETO EM UNIDADES HABITACIONAIS DE DOIS PAVIMENTOS (SOBRADO), ACESSO COM PLATAFORMA, UTILIZAÇÃO DE ARGAMASSA COLANTE. AF_10/2022</v>
          </cell>
          <cell r="C6512" t="str">
            <v>M2</v>
          </cell>
          <cell r="D6512">
            <v>19.649999999999999</v>
          </cell>
          <cell r="E6512">
            <v>12.45</v>
          </cell>
          <cell r="F6512">
            <v>7.2</v>
          </cell>
          <cell r="G6512">
            <v>0</v>
          </cell>
        </row>
        <row r="6513">
          <cell r="A6513" t="str">
            <v>104425</v>
          </cell>
          <cell r="B6513" t="str">
            <v>ESTUCAMENTO DE DENSIDADE ALTA DE PANOS DE FACHADA DO SISTEMA DE PAREDES DE CONCRETO EM UNIDADES HABITACIONAIS DE PAVIMENTO ÚNICO, UTILIZAÇÃO DE ARGAMASSA COLANTE. AF_10/2022</v>
          </cell>
          <cell r="C6513" t="str">
            <v>M2</v>
          </cell>
          <cell r="D6513">
            <v>16.850000000000001</v>
          </cell>
          <cell r="E6513">
            <v>10.27</v>
          </cell>
          <cell r="F6513">
            <v>6.58</v>
          </cell>
          <cell r="G6513">
            <v>0</v>
          </cell>
        </row>
        <row r="6514">
          <cell r="A6514" t="str">
            <v>87280</v>
          </cell>
          <cell r="B6514" t="str">
            <v>ARGAMASSA TRAÇO 1:7 (EM VOLUME DE CIMENTO E AREIA MÉDIA ÚMIDA) COM ADIÇÃO DE PLASTIFICANTE PARA EMBOÇO/MASSA ÚNICA/ASSENTAMENTO DE ALVENARIA DE VEDAÇÃO, PREPARO MECÂNICO COM BETONEIRA 400 L. AF_08/2019</v>
          </cell>
          <cell r="C6514" t="str">
            <v>M3</v>
          </cell>
          <cell r="D6514">
            <v>441.74</v>
          </cell>
          <cell r="E6514">
            <v>104.11</v>
          </cell>
          <cell r="F6514">
            <v>334.52</v>
          </cell>
          <cell r="G6514">
            <v>1.94</v>
          </cell>
        </row>
        <row r="6515">
          <cell r="A6515" t="str">
            <v>87281</v>
          </cell>
          <cell r="B6515" t="str">
            <v>ARGAMASSA TRAÇO 1:7 (EM VOLUME DE CIMENTO E AREIA MÉDIA ÚMIDA) COM ADIÇÃO DE PLASTIFICANTE PARA EMBOÇO/MASSA ÚNICA/ASSENTAMENTO DE ALVENARIA DE VEDAÇÃO, PREPARO MECÂNICO COM BETONEIRA 600 L. AF_08/2019</v>
          </cell>
          <cell r="C6515" t="str">
            <v>M3</v>
          </cell>
          <cell r="D6515">
            <v>429.01</v>
          </cell>
          <cell r="E6515">
            <v>87.66</v>
          </cell>
          <cell r="F6515">
            <v>333.8</v>
          </cell>
          <cell r="G6515">
            <v>5.85</v>
          </cell>
        </row>
        <row r="6516">
          <cell r="A6516" t="str">
            <v>87283</v>
          </cell>
          <cell r="B6516" t="str">
            <v>ARGAMASSA TRAÇO 1:6 (EM VOLUME DE CIMENTO E AREIA MÉDIA ÚMIDA) COM ADIÇÃO DE PLASTIFICANTE PARA EMBOÇO/MASSA ÚNICA/ASSENTAMENTO DE ALVENARIA DE VEDAÇÃO, PREPARO MECÂNICO COM BETONEIRA 400 L. AF_08/2019</v>
          </cell>
          <cell r="C6516" t="str">
            <v>M3</v>
          </cell>
          <cell r="D6516">
            <v>457.66</v>
          </cell>
          <cell r="E6516">
            <v>93.52</v>
          </cell>
          <cell r="F6516">
            <v>358.15</v>
          </cell>
          <cell r="G6516">
            <v>2.5</v>
          </cell>
        </row>
        <row r="6517">
          <cell r="A6517" t="str">
            <v>87284</v>
          </cell>
          <cell r="B6517" t="str">
            <v>ARGAMASSA TRAÇO 1:6 (EM VOLUME DE CIMENTO E AREIA MÉDIA ÚMIDA) COM ADIÇÃO DE PLASTIFICANTE PARA EMBOÇO/MASSA ÚNICA/ASSENTAMENTO DE ALVENARIA DE VEDAÇÃO, PREPARO MECÂNICO COM BETONEIRA 600 L. AF_08/2019</v>
          </cell>
          <cell r="C6517" t="str">
            <v>M3</v>
          </cell>
          <cell r="D6517">
            <v>444.56</v>
          </cell>
          <cell r="E6517">
            <v>78.489999999999995</v>
          </cell>
          <cell r="F6517">
            <v>359.32</v>
          </cell>
          <cell r="G6517">
            <v>5.22</v>
          </cell>
        </row>
        <row r="6518">
          <cell r="A6518" t="str">
            <v>87286</v>
          </cell>
          <cell r="B6518" t="str">
            <v>ARGAMASSA TRAÇO 1:1:6 (EM VOLUME DE CIMENTO, CAL E AREIA MÉDIA ÚMIDA) PARA EMBOÇO/MASSA ÚNICA/ASSENTAMENTO DE ALVENARIA DE VEDAÇÃO, PREPARO MECÂNICO COM BETONEIRA 400 L. AF_08/2019</v>
          </cell>
          <cell r="C6518" t="str">
            <v>M3</v>
          </cell>
          <cell r="D6518">
            <v>544.34</v>
          </cell>
          <cell r="E6518">
            <v>111.45</v>
          </cell>
          <cell r="F6518">
            <v>429.56</v>
          </cell>
          <cell r="G6518">
            <v>2.0699999999999998</v>
          </cell>
        </row>
        <row r="6519">
          <cell r="A6519" t="str">
            <v>87287</v>
          </cell>
          <cell r="B6519" t="str">
            <v>ARGAMASSA TRAÇO 1:1:6 (EM VOLUME DE CIMENTO, CAL E AREIA MÉDIA ÚMIDA) PARA EMBOÇO/MASSA ÚNICA/ASSENTAMENTO DE ALVENARIA DE VEDAÇÃO, PREPARO MECÂNICO COM BETONEIRA 600 L. AF_08/2019</v>
          </cell>
          <cell r="C6519" t="str">
            <v>M3</v>
          </cell>
          <cell r="D6519">
            <v>516.9</v>
          </cell>
          <cell r="E6519">
            <v>79.930000000000007</v>
          </cell>
          <cell r="F6519">
            <v>430.18</v>
          </cell>
          <cell r="G6519">
            <v>5.26</v>
          </cell>
        </row>
        <row r="6520">
          <cell r="A6520" t="str">
            <v>87289</v>
          </cell>
          <cell r="B6520" t="str">
            <v>ARGAMASSA TRAÇO 1:1,5:7,5 (EM VOLUME DE CIMENTO, CAL E AREIA MÉDIA ÚMIDA) PARA EMBOÇO/MASSA ÚNICA/ASSENTAMENTO DE ALVENARIA DE VEDAÇÃO, PREPARO MECÂNICO COM BETONEIRA 400 L. AF_08/2019</v>
          </cell>
          <cell r="C6520" t="str">
            <v>M3</v>
          </cell>
          <cell r="D6520">
            <v>513.33000000000004</v>
          </cell>
          <cell r="E6520">
            <v>105.19</v>
          </cell>
          <cell r="F6520">
            <v>405</v>
          </cell>
          <cell r="G6520">
            <v>1.96</v>
          </cell>
        </row>
        <row r="6521">
          <cell r="A6521" t="str">
            <v>87290</v>
          </cell>
          <cell r="B6521" t="str">
            <v>ARGAMASSA TRAÇO 1:1,5:7,5 (EM VOLUME DE CIMENTO, CAL E AREIA MÉDIA ÚMIDA) PARA EMBOÇO/MASSA ÚNICA/ASSENTAMENTO DE ALVENARIA DE VEDAÇÃO, PREPARO MECÂNICO COM BETONEIRA 600 L. AF_08/2019</v>
          </cell>
          <cell r="C6521" t="str">
            <v>M3</v>
          </cell>
          <cell r="D6521">
            <v>497.05</v>
          </cell>
          <cell r="E6521">
            <v>85.89</v>
          </cell>
          <cell r="F6521">
            <v>403.72</v>
          </cell>
          <cell r="G6521">
            <v>5.76</v>
          </cell>
        </row>
        <row r="6522">
          <cell r="A6522" t="str">
            <v>87292</v>
          </cell>
          <cell r="B6522" t="str">
            <v>ARGAMASSA TRAÇO 1:2:8 (EM VOLUME DE CIMENTO, CAL E AREIA MÉDIA ÚMIDA) PARA EMBOÇO/MASSA ÚNICA/ASSENTAMENTO DE ALVENARIA DE VEDAÇÃO, PREPARO MECÂNICO COM BETONEIRA 400 L. AF_08/2019</v>
          </cell>
          <cell r="C6522" t="str">
            <v>M3</v>
          </cell>
          <cell r="D6522">
            <v>514.64</v>
          </cell>
          <cell r="E6522">
            <v>97.2</v>
          </cell>
          <cell r="F6522">
            <v>414.53</v>
          </cell>
          <cell r="G6522">
            <v>1.81</v>
          </cell>
        </row>
        <row r="6523">
          <cell r="A6523" t="str">
            <v>87294</v>
          </cell>
          <cell r="B6523" t="str">
            <v>ARGAMASSA TRAÇO 1:2:9 (EM VOLUME DE CIMENTO, CAL E AREIA MÉDIA ÚMIDA) PARA EMBOÇO/MASSA ÚNICA/ASSENTAMENTO DE ALVENARIA DE VEDAÇÃO, PREPARO MECÂNICO COM BETONEIRA 600 L. AF_08/2019</v>
          </cell>
          <cell r="C6523" t="str">
            <v>M3</v>
          </cell>
          <cell r="D6523">
            <v>487.75</v>
          </cell>
          <cell r="E6523">
            <v>91.43</v>
          </cell>
          <cell r="F6523">
            <v>388.42</v>
          </cell>
          <cell r="G6523">
            <v>6.12</v>
          </cell>
        </row>
        <row r="6524">
          <cell r="A6524" t="str">
            <v>87295</v>
          </cell>
          <cell r="B6524" t="str">
            <v>ARGAMASSA TRAÇO 1:3:12 (EM VOLUME DE CIMENTO, CAL E AREIA MÉDIA ÚMIDA) PARA EMBOÇO/MASSA ÚNICA/ASSENTAMENTO DE ALVENARIA DE VEDAÇÃO, PREPARO MECÂNICO COM BETONEIRA 400 L. AF_08/2019</v>
          </cell>
          <cell r="C6524" t="str">
            <v>M3</v>
          </cell>
          <cell r="D6524">
            <v>499.69</v>
          </cell>
          <cell r="E6524">
            <v>119.45</v>
          </cell>
          <cell r="F6524">
            <v>376.67</v>
          </cell>
          <cell r="G6524">
            <v>2.2200000000000002</v>
          </cell>
        </row>
        <row r="6525">
          <cell r="A6525" t="str">
            <v>87296</v>
          </cell>
          <cell r="B6525" t="str">
            <v>ARGAMASSA TRAÇO 1:3:12 (EM VOLUME DE CIMENTO, CAL E AREIA MÉDIA ÚMIDA) PARA EMBOÇO/MASSA ÚNICA/ASSENTAMENTO DE ALVENARIA DE VEDAÇÃO, PREPARO MECÂNICO COM BETONEIRA 600 L. AF_08/2019</v>
          </cell>
          <cell r="C6525" t="str">
            <v>M3</v>
          </cell>
          <cell r="D6525">
            <v>460.87</v>
          </cell>
          <cell r="E6525">
            <v>80.59</v>
          </cell>
          <cell r="F6525">
            <v>373.41</v>
          </cell>
          <cell r="G6525">
            <v>5.32</v>
          </cell>
        </row>
        <row r="6526">
          <cell r="A6526" t="str">
            <v>87298</v>
          </cell>
          <cell r="B6526" t="str">
            <v>ARGAMASSA TRAÇO 1:3 (EM VOLUME DE CIMENTO E AREIA MÉDIA ÚMIDA) PARA CONTRAPISO, PREPARO MECÂNICO COM BETONEIRA 400 L. AF_08/2019</v>
          </cell>
          <cell r="C6526" t="str">
            <v>M3</v>
          </cell>
          <cell r="D6526">
            <v>695.83</v>
          </cell>
          <cell r="E6526">
            <v>95.46</v>
          </cell>
          <cell r="F6526">
            <v>597.52</v>
          </cell>
          <cell r="G6526">
            <v>1.77</v>
          </cell>
        </row>
        <row r="6527">
          <cell r="A6527" t="str">
            <v>87299</v>
          </cell>
          <cell r="B6527" t="str">
            <v>ARGAMASSA TRAÇO 1:3 (EM VOLUME DE CIMENTO E AREIA MÉDIA ÚMIDA) PARA CONTRAPISO, PREPARO MECÂNICO COM BETONEIRA 600 L. AF_08/2019</v>
          </cell>
          <cell r="C6527" t="str">
            <v>M3</v>
          </cell>
          <cell r="D6527">
            <v>441.76</v>
          </cell>
          <cell r="E6527">
            <v>83.87</v>
          </cell>
          <cell r="F6527">
            <v>350.75</v>
          </cell>
          <cell r="G6527">
            <v>5.53</v>
          </cell>
        </row>
        <row r="6528">
          <cell r="A6528" t="str">
            <v>87301</v>
          </cell>
          <cell r="B6528" t="str">
            <v>ARGAMASSA TRAÇO 1:4 (EM VOLUME DE CIMENTO E AREIA MÉDIA ÚMIDA) PARA CONTRAPISO, PREPARO MECÂNICO COM BETONEIRA 400 L. AF_08/2019</v>
          </cell>
          <cell r="C6528" t="str">
            <v>M3</v>
          </cell>
          <cell r="D6528">
            <v>621.62</v>
          </cell>
          <cell r="E6528">
            <v>104.76</v>
          </cell>
          <cell r="F6528">
            <v>513.73</v>
          </cell>
          <cell r="G6528">
            <v>1.95</v>
          </cell>
        </row>
        <row r="6529">
          <cell r="A6529" t="str">
            <v>87302</v>
          </cell>
          <cell r="B6529" t="str">
            <v>ARGAMASSA TRAÇO 1:4 (EM VOLUME DE CIMENTO E AREIA MÉDIA ÚMIDA) PARA CONTRAPISO, PREPARO MECÂNICO COM BETONEIRA 600 L. AF_08/2019</v>
          </cell>
          <cell r="C6529" t="str">
            <v>M3</v>
          </cell>
          <cell r="D6529">
            <v>605.23</v>
          </cell>
          <cell r="E6529">
            <v>84.85</v>
          </cell>
          <cell r="F6529">
            <v>513.12</v>
          </cell>
          <cell r="G6529">
            <v>5.63</v>
          </cell>
        </row>
        <row r="6530">
          <cell r="A6530" t="str">
            <v>87304</v>
          </cell>
          <cell r="B6530" t="str">
            <v>ARGAMASSA TRAÇO 1:5 (EM VOLUME DE CIMENTO E AREIA MÉDIA ÚMIDA) PARA CONTRAPISO, PREPARO MECÂNICO COM BETONEIRA 400 L. AF_08/2019</v>
          </cell>
          <cell r="C6530" t="str">
            <v>M3</v>
          </cell>
          <cell r="D6530">
            <v>556.04999999999995</v>
          </cell>
          <cell r="E6530">
            <v>95.04</v>
          </cell>
          <cell r="F6530">
            <v>458.16</v>
          </cell>
          <cell r="G6530">
            <v>1.77</v>
          </cell>
        </row>
        <row r="6531">
          <cell r="A6531" t="str">
            <v>87305</v>
          </cell>
          <cell r="B6531" t="str">
            <v>ARGAMASSA TRAÇO 1:5 (EM VOLUME DE CIMENTO E AREIA MÉDIA ÚMIDA) PARA CONTRAPISO, PREPARO MECÂNICO COM BETONEIRA 600 L. AF_08/2019</v>
          </cell>
          <cell r="C6531" t="str">
            <v>M3</v>
          </cell>
          <cell r="D6531">
            <v>553.59</v>
          </cell>
          <cell r="E6531">
            <v>87.86</v>
          </cell>
          <cell r="F6531">
            <v>458.2</v>
          </cell>
          <cell r="G6531">
            <v>5.83</v>
          </cell>
        </row>
        <row r="6532">
          <cell r="A6532" t="str">
            <v>87307</v>
          </cell>
          <cell r="B6532" t="str">
            <v>ARGAMASSA TRAÇO 1:6 (EM VOLUME DE CIMENTO E AREIA MÉDIA ÚMIDA) PARA CONTRAPISO, PREPARO MECÂNICO COM BETONEIRA 400 L. AF_08/2019</v>
          </cell>
          <cell r="C6532" t="str">
            <v>M3</v>
          </cell>
          <cell r="D6532">
            <v>527.29999999999995</v>
          </cell>
          <cell r="E6532">
            <v>104.76</v>
          </cell>
          <cell r="F6532">
            <v>419.41</v>
          </cell>
          <cell r="G6532">
            <v>1.95</v>
          </cell>
        </row>
        <row r="6533">
          <cell r="A6533" t="str">
            <v>87308</v>
          </cell>
          <cell r="B6533" t="str">
            <v>ARGAMASSA TRAÇO 1:6 (EM VOLUME DE CIMENTO E AREIA MÉDIA ÚMIDA) PARA CONTRAPISO, PREPARO MECÂNICO COM BETONEIRA 600 L. AF_08/2019</v>
          </cell>
          <cell r="C6533" t="str">
            <v>M3</v>
          </cell>
          <cell r="D6533">
            <v>510.99</v>
          </cell>
          <cell r="E6533">
            <v>87.44</v>
          </cell>
          <cell r="F6533">
            <v>416.01</v>
          </cell>
          <cell r="G6533">
            <v>5.84</v>
          </cell>
        </row>
        <row r="6534">
          <cell r="A6534" t="str">
            <v>87310</v>
          </cell>
          <cell r="B6534" t="str">
            <v>ARGAMASSA TRAÇO 1:5 (EM VOLUME DE CIMENTO E AREIA GROSSA ÚMIDA) PARA CHAPISCO CONVENCIONAL, PREPARO MECÂNICO COM BETONEIRA 400 L. AF_08/2019</v>
          </cell>
          <cell r="C6534" t="str">
            <v>M3</v>
          </cell>
          <cell r="D6534">
            <v>443.71</v>
          </cell>
          <cell r="E6534">
            <v>92.87</v>
          </cell>
          <cell r="F6534">
            <v>348.05</v>
          </cell>
          <cell r="G6534">
            <v>1.74</v>
          </cell>
        </row>
        <row r="6535">
          <cell r="A6535" t="str">
            <v>87311</v>
          </cell>
          <cell r="B6535" t="str">
            <v>ARGAMASSA TRAÇO 1:5 (EM VOLUME DE CIMENTO E AREIA GROSSA ÚMIDA) PARA CHAPISCO CONVENCIONAL, PREPARO MECÂNICO COM BETONEIRA 600 L. AF_08/2019</v>
          </cell>
          <cell r="C6535" t="str">
            <v>M3</v>
          </cell>
          <cell r="D6535">
            <v>427.62</v>
          </cell>
          <cell r="E6535">
            <v>75.900000000000006</v>
          </cell>
          <cell r="F6535">
            <v>345.16</v>
          </cell>
          <cell r="G6535">
            <v>5.07</v>
          </cell>
        </row>
        <row r="6536">
          <cell r="A6536" t="str">
            <v>87313</v>
          </cell>
          <cell r="B6536" t="str">
            <v>ARGAMASSA TRAÇO 1:3 (EM VOLUME DE CIMENTO E AREIA GROSSA ÚMIDA) PARA CHAPISCO CONVENCIONAL, PREPARO MECÂNICO COM BETONEIRA 400 L. AF_08/2019</v>
          </cell>
          <cell r="C6536" t="str">
            <v>M3</v>
          </cell>
          <cell r="D6536">
            <v>546.39</v>
          </cell>
          <cell r="E6536">
            <v>93.3</v>
          </cell>
          <cell r="F6536">
            <v>450.29</v>
          </cell>
          <cell r="G6536">
            <v>1.74</v>
          </cell>
        </row>
        <row r="6537">
          <cell r="A6537" t="str">
            <v>87314</v>
          </cell>
          <cell r="B6537" t="str">
            <v>ARGAMASSA TRAÇO 1:3 (EM VOLUME DE CIMENTO E AREIA GROSSA ÚMIDA) PARA CHAPISCO CONVENCIONAL, PREPARO MECÂNICO COM BETONEIRA 600 L. AF_08/2019</v>
          </cell>
          <cell r="C6537" t="str">
            <v>M3</v>
          </cell>
          <cell r="D6537">
            <v>532.23</v>
          </cell>
          <cell r="E6537">
            <v>76.28</v>
          </cell>
          <cell r="F6537">
            <v>449.38</v>
          </cell>
          <cell r="G6537">
            <v>5.08</v>
          </cell>
        </row>
        <row r="6538">
          <cell r="A6538" t="str">
            <v>87316</v>
          </cell>
          <cell r="B6538" t="str">
            <v>ARGAMASSA TRAÇO 1:4 (EM VOLUME DE CIMENTO E AREIA GROSSA ÚMIDA) PARA CHAPISCO CONVENCIONAL, PREPARO MECÂNICO COM BETONEIRA 400 L. AF_08/2019</v>
          </cell>
          <cell r="C6538" t="str">
            <v>M3</v>
          </cell>
          <cell r="D6538">
            <v>492.88</v>
          </cell>
          <cell r="E6538">
            <v>100.22</v>
          </cell>
          <cell r="F6538">
            <v>389.67</v>
          </cell>
          <cell r="G6538">
            <v>1.86</v>
          </cell>
        </row>
        <row r="6539">
          <cell r="A6539" t="str">
            <v>87317</v>
          </cell>
          <cell r="B6539" t="str">
            <v>ARGAMASSA TRAÇO 1:4 (EM VOLUME DE CIMENTO E AREIA GROSSA ÚMIDA) PARA CHAPISCO CONVENCIONAL, PREPARO MECÂNICO COM BETONEIRA 600 L. AF_08/2019</v>
          </cell>
          <cell r="C6539" t="str">
            <v>M3</v>
          </cell>
          <cell r="D6539">
            <v>470.42</v>
          </cell>
          <cell r="E6539">
            <v>76.22</v>
          </cell>
          <cell r="F6539">
            <v>387.67</v>
          </cell>
          <cell r="G6539">
            <v>5.0599999999999996</v>
          </cell>
        </row>
        <row r="6540">
          <cell r="A6540" t="str">
            <v>87319</v>
          </cell>
          <cell r="B6540" t="str">
            <v>ARGAMASSA TRAÇO 1:5 (EM VOLUME DE CIMENTO E AREIA GROSSA ÚMIDA) COM ADIÇÃO DE EMULSÃO POLIMÉRICA PARA CHAPISCO ROLADO, PREPARO MECÂNICO COM BETONEIRA 400 L. AF_08/2019</v>
          </cell>
          <cell r="C6540" t="str">
            <v>M3</v>
          </cell>
          <cell r="D6540">
            <v>4152.58</v>
          </cell>
          <cell r="E6540">
            <v>93.3</v>
          </cell>
          <cell r="F6540">
            <v>4056.48</v>
          </cell>
          <cell r="G6540">
            <v>1.74</v>
          </cell>
        </row>
        <row r="6541">
          <cell r="A6541" t="str">
            <v>87320</v>
          </cell>
          <cell r="B6541" t="str">
            <v>ARGAMASSA TRAÇO 1:5 (EM VOLUME DE CIMENTO E AREIA GROSSA ÚMIDA) COM ADIÇÃO DE EMULSÃO POLIMÉRICA PARA CHAPISCO ROLADO, PREPARO MECÂNICO COM BETONEIRA 600 L. AF_08/2019</v>
          </cell>
          <cell r="C6541" t="str">
            <v>M3</v>
          </cell>
          <cell r="D6541">
            <v>4154.29</v>
          </cell>
          <cell r="E6541">
            <v>77.19</v>
          </cell>
          <cell r="F6541">
            <v>4070.39</v>
          </cell>
          <cell r="G6541">
            <v>5.2</v>
          </cell>
        </row>
        <row r="6542">
          <cell r="A6542" t="str">
            <v>87322</v>
          </cell>
          <cell r="B6542" t="str">
            <v>ARGAMASSA TRAÇO 1:3 (EM VOLUME DE CIMENTO E AREIA GROSSA ÚMIDA) COM ADIÇÃO DE EMULSÃO POLIMÉRICA PARA CHAPISCO ROLADO, PREPARO MECÂNICO COM BETONEIRA 400 L. AF_08/2019</v>
          </cell>
          <cell r="C6542" t="str">
            <v>M3</v>
          </cell>
          <cell r="D6542">
            <v>4276.6499999999996</v>
          </cell>
          <cell r="E6542">
            <v>98.49</v>
          </cell>
          <cell r="F6542">
            <v>4175.22</v>
          </cell>
          <cell r="G6542">
            <v>1.83</v>
          </cell>
        </row>
        <row r="6543">
          <cell r="A6543" t="str">
            <v>87323</v>
          </cell>
          <cell r="B6543" t="str">
            <v>ARGAMASSA TRAÇO 1:3 (EM VOLUME DE CIMENTO E AREIA GROSSA ÚMIDA) COM ADIÇÃO DE EMULSÃO POLIMÉRICA PARA CHAPISCO ROLADO, PREPARO MECÂNICO COM BETONEIRA 600 L. AF_08/2019</v>
          </cell>
          <cell r="C6543" t="str">
            <v>M3</v>
          </cell>
          <cell r="D6543">
            <v>4270.97</v>
          </cell>
          <cell r="E6543">
            <v>74.55</v>
          </cell>
          <cell r="F6543">
            <v>4190.04</v>
          </cell>
          <cell r="G6543">
            <v>4.9400000000000004</v>
          </cell>
        </row>
        <row r="6544">
          <cell r="A6544" t="str">
            <v>87325</v>
          </cell>
          <cell r="B6544" t="str">
            <v>ARGAMASSA TRAÇO 1:4 (EM VOLUME DE CIMENTO E AREIA GROSSA ÚMIDA) COM ADIÇÃO DE EMULSÃO POLIMÉRICA PARA CHAPISCO ROLADO, PREPARO MECÂNICO COM BETONEIRA 400 L. AF_08/2019</v>
          </cell>
          <cell r="C6544" t="str">
            <v>M3</v>
          </cell>
          <cell r="D6544">
            <v>4183.41</v>
          </cell>
          <cell r="E6544">
            <v>101.29</v>
          </cell>
          <cell r="F6544">
            <v>4079.1</v>
          </cell>
          <cell r="G6544">
            <v>1.88</v>
          </cell>
        </row>
        <row r="6545">
          <cell r="A6545" t="str">
            <v>87326</v>
          </cell>
          <cell r="B6545" t="str">
            <v>ARGAMASSA TRAÇO 1:4 (EM VOLUME DE CIMENTO E AREIA GROSSA ÚMIDA) COM ADIÇÃO DE EMULSÃO POLIMÉRICA PARA CHAPISCO ROLADO, PREPARO MECÂNICO COM BETONEIRA 600 L. AF_08/2019</v>
          </cell>
          <cell r="C6545" t="str">
            <v>M3</v>
          </cell>
          <cell r="D6545">
            <v>4189.62</v>
          </cell>
          <cell r="E6545">
            <v>70.349999999999994</v>
          </cell>
          <cell r="F6545">
            <v>4113.22</v>
          </cell>
          <cell r="G6545">
            <v>4.6900000000000004</v>
          </cell>
        </row>
        <row r="6546">
          <cell r="A6546" t="str">
            <v>87327</v>
          </cell>
          <cell r="B6546" t="str">
            <v>ARGAMASSA TRAÇO 1:7 (EM VOLUME DE CIMENTO E AREIA MÉDIA ÚMIDA) COM ADIÇÃO DE PLASTIFICANTE PARA EMBOÇO/MASSA ÚNICA/ASSENTAMENTO DE ALVENARIA DE VEDAÇÃO, PREPARO MECÂNICO COM MISTURADOR DE EIXO HORIZONTAL DE 300 KG. AF_08/2019</v>
          </cell>
          <cell r="C6546" t="str">
            <v>M3</v>
          </cell>
          <cell r="D6546">
            <v>468.13</v>
          </cell>
          <cell r="E6546">
            <v>126.15</v>
          </cell>
          <cell r="F6546">
            <v>332.05</v>
          </cell>
          <cell r="G6546">
            <v>6.37</v>
          </cell>
        </row>
        <row r="6547">
          <cell r="A6547" t="str">
            <v>87328</v>
          </cell>
          <cell r="B6547" t="str">
            <v>ARGAMASSA TRAÇO 1:7 (EM VOLUME DE CIMENTO E AREIA MÉDIA ÚMIDA) COM ADIÇÃO DE PLASTIFICANTE PARA EMBOÇO/MASSA ÚNICA/ASSENTAMENTO DE ALVENARIA DE VEDAÇÃO, PREPARO MECÂNICO COM MISTURADOR DE EIXO HORIZONTAL DE 600 KG. AF_08/2019</v>
          </cell>
          <cell r="C6547" t="str">
            <v>M3</v>
          </cell>
          <cell r="D6547">
            <v>397.12</v>
          </cell>
          <cell r="E6547">
            <v>66.64</v>
          </cell>
          <cell r="F6547">
            <v>324.63</v>
          </cell>
          <cell r="G6547">
            <v>3.42</v>
          </cell>
        </row>
        <row r="6548">
          <cell r="A6548" t="str">
            <v>87329</v>
          </cell>
          <cell r="B6548" t="str">
            <v>ARGAMASSA TRAÇO 1:6 (EM VOLUME DE CIMENTO E AREIA MÉDIA ÚMIDA) COM ADIÇÃO DE PLASTIFICANTE PARA EMBOÇO/MASSA ÚNICA/ASSENTAMENTO DE ALVENARIA DE VEDAÇÃO, PREPARO MECÂNICO COM MISTURADOR DE EIXO HORIZONTAL DE 300 KG. AF_08/2019</v>
          </cell>
          <cell r="C6548" t="str">
            <v>M3</v>
          </cell>
          <cell r="D6548">
            <v>506.3</v>
          </cell>
          <cell r="E6548">
            <v>136.51</v>
          </cell>
          <cell r="F6548">
            <v>359.04</v>
          </cell>
          <cell r="G6548">
            <v>6.9</v>
          </cell>
        </row>
        <row r="6549">
          <cell r="A6549" t="str">
            <v>87330</v>
          </cell>
          <cell r="B6549" t="str">
            <v>ARGAMASSA TRAÇO 1:6 (EM VOLUME DE CIMENTO E AREIA MÉDIA ÚMIDA) COM ADIÇÃO DE PLASTIFICANTE PARA EMBOÇO/MASSA ÚNICA/ASSENTAMENTO DE ALVENARIA DE VEDAÇÃO, PREPARO MECÂNICO COM MISTURADOR DE EIXO HORIZONTAL DE 600 KG. AF_08/2019</v>
          </cell>
          <cell r="C6549" t="str">
            <v>M3</v>
          </cell>
          <cell r="D6549">
            <v>426.19</v>
          </cell>
          <cell r="E6549">
            <v>69.88</v>
          </cell>
          <cell r="F6549">
            <v>350.14</v>
          </cell>
          <cell r="G6549">
            <v>3.62</v>
          </cell>
        </row>
        <row r="6550">
          <cell r="A6550" t="str">
            <v>87331</v>
          </cell>
          <cell r="B6550" t="str">
            <v>ARGAMASSA TRAÇO 1:1:6 (EM VOLUME DE CIMENTO, CAL E AREIA MÉDIA ÚMIDA) PARA EMBOÇO/MASSA ÚNICA/ASSENTAMENTO DE ALVENARIA DE VEDAÇÃO, PREPARO MECÂNICO COM MISTURADOR DE EIXO HORIZONTAL DE 300 KG. AF_08/2019</v>
          </cell>
          <cell r="C6550" t="str">
            <v>M3</v>
          </cell>
          <cell r="D6550">
            <v>570.19000000000005</v>
          </cell>
          <cell r="E6550">
            <v>133.91</v>
          </cell>
          <cell r="F6550">
            <v>425.71</v>
          </cell>
          <cell r="G6550">
            <v>6.78</v>
          </cell>
        </row>
        <row r="6551">
          <cell r="A6551" t="str">
            <v>87332</v>
          </cell>
          <cell r="B6551" t="str">
            <v>ARGAMASSA TRAÇO 1:1:6 (EM VOLUME DE CIMENTO, CAL E AREIA MÉDIA ÚMIDA) PARA EMBOÇO/MASSA ÚNICA/ASSENTAMENTO DE ALVENARIA DE VEDAÇÃO, PREPARO MECÂNICO COM MISTURADOR DE EIXO HORIZONTAL DE 600 KG. AF_08/2019</v>
          </cell>
          <cell r="C6551" t="str">
            <v>M3</v>
          </cell>
          <cell r="D6551">
            <v>495.78</v>
          </cell>
          <cell r="E6551">
            <v>70.739999999999995</v>
          </cell>
          <cell r="F6551">
            <v>418.81</v>
          </cell>
          <cell r="G6551">
            <v>3.64</v>
          </cell>
        </row>
        <row r="6552">
          <cell r="A6552" t="str">
            <v>87333</v>
          </cell>
          <cell r="B6552" t="str">
            <v>ARGAMASSA TRAÇO 1:1,5:7,5 (EM VOLUME DE CIMENTO, CAL E AREIA MÉDIA ÚMIDA) PARA EMBOÇO/MASSA ÚNICA/ASSENTAMENTO DE ALVENARIA DE VEDAÇÃO, PREPARO MECÂNICO COM MISTURADOR DE EIXO HORIZONTAL DE 300 KG. AF_08/2019</v>
          </cell>
          <cell r="C6552" t="str">
            <v>M3</v>
          </cell>
          <cell r="D6552">
            <v>520.48</v>
          </cell>
          <cell r="E6552">
            <v>115.77</v>
          </cell>
          <cell r="F6552">
            <v>395.59</v>
          </cell>
          <cell r="G6552">
            <v>5.85</v>
          </cell>
        </row>
        <row r="6553">
          <cell r="A6553" t="str">
            <v>87334</v>
          </cell>
          <cell r="B6553" t="str">
            <v>ARGAMASSA TRAÇO 1:1,5:7,5 (EM VOLUME DE CIMENTO, CAL E AREIA MÉDIA ÚMIDA) PARA EMBOÇO/MASSA ÚNICA/ASSENTAMENTO DE ALVENARIA DE VEDAÇÃO, PREPARO MECÂNICO COM MISTURADOR DE EIXO HORIZONTAL DE 600 KG. AF_08/2019</v>
          </cell>
          <cell r="C6553" t="str">
            <v>M3</v>
          </cell>
          <cell r="D6553">
            <v>474.13</v>
          </cell>
          <cell r="E6553">
            <v>76.14</v>
          </cell>
          <cell r="F6553">
            <v>391.25</v>
          </cell>
          <cell r="G6553">
            <v>3.95</v>
          </cell>
        </row>
        <row r="6554">
          <cell r="A6554" t="str">
            <v>87335</v>
          </cell>
          <cell r="B6554" t="str">
            <v>ARGAMASSA TRAÇO 1:2:8 (EM VOLUME DE CIMENTO, CAL E AREIA MÉDIA ÚMIDA) PARA EMBOÇO/MASSA ÚNICA/ASSENTAMENTO DE ALVENARIA DE VEDAÇÃO, PREPARO MECÂNICO COM MISTURADOR DE EIXO HORIZONTAL DE 300 KG. AF_08/2019</v>
          </cell>
          <cell r="C6554" t="str">
            <v>M3</v>
          </cell>
          <cell r="D6554">
            <v>511.47</v>
          </cell>
          <cell r="E6554">
            <v>107.14</v>
          </cell>
          <cell r="F6554">
            <v>395.88</v>
          </cell>
          <cell r="G6554">
            <v>5.42</v>
          </cell>
        </row>
        <row r="6555">
          <cell r="A6555" t="str">
            <v>87336</v>
          </cell>
          <cell r="B6555" t="str">
            <v>ARGAMASSA TRAÇO 1:2:8 (EM VOLUME DE CIMENTO, CAL E AREIA MÉDIA ÚMIDA) PARA EMBOÇO/MASSA ÚNICA/ASSENTAMENTO DE ALVENARIA DE VEDAÇÃO, PREPARO MECÂNICO COM MISTURADOR DE EIXO HORIZONTAL DE 600 KG. AF_08/2019</v>
          </cell>
          <cell r="C6555" t="str">
            <v>M3</v>
          </cell>
          <cell r="D6555">
            <v>481.18</v>
          </cell>
          <cell r="E6555">
            <v>72.95</v>
          </cell>
          <cell r="F6555">
            <v>401.79</v>
          </cell>
          <cell r="G6555">
            <v>3.77</v>
          </cell>
        </row>
        <row r="6556">
          <cell r="A6556" t="str">
            <v>87337</v>
          </cell>
          <cell r="B6556" t="str">
            <v>ARGAMASSA TRAÇO 1:2:9 (EM VOLUME DE CIMENTO, CAL E AREIA MÉDIA ÚMIDA) PARA EMBOÇO/MASSA ÚNICA/ASSENTAMENTO DE ALVENARIA DE VEDAÇÃO, PREPARO MECÂNICO COM MISTURADOR DE EIXO HORIZONTAL DE 300 KG. AF_08/2019</v>
          </cell>
          <cell r="C6556" t="str">
            <v>M3</v>
          </cell>
          <cell r="D6556">
            <v>496.46</v>
          </cell>
          <cell r="E6556">
            <v>105.4</v>
          </cell>
          <cell r="F6556">
            <v>382.75</v>
          </cell>
          <cell r="G6556">
            <v>5.33</v>
          </cell>
        </row>
        <row r="6557">
          <cell r="A6557" t="str">
            <v>87338</v>
          </cell>
          <cell r="B6557" t="str">
            <v>ARGAMASSA TRAÇO 1:3:12 (EM VOLUME DE CIMENTO, CAL E AREIA MÉDIA ÚMIDA) PARA EMBOÇO/MASSA ÚNICA/ASSENTAMENTO DE ALVENARIA DE VEDAÇÃO, PREPARO MECÂNICO COM MISTURADOR DE EIXO HORIZONTAL DE 600 KG. AF_08/2019</v>
          </cell>
          <cell r="C6557" t="str">
            <v>M3</v>
          </cell>
          <cell r="D6557">
            <v>462.91</v>
          </cell>
          <cell r="E6557">
            <v>89.99</v>
          </cell>
          <cell r="F6557">
            <v>364.85</v>
          </cell>
          <cell r="G6557">
            <v>4.7300000000000004</v>
          </cell>
        </row>
        <row r="6558">
          <cell r="A6558" t="str">
            <v>87339</v>
          </cell>
          <cell r="B6558" t="str">
            <v>ARGAMASSA TRAÇO 1:3 (EM VOLUME DE CIMENTO E AREIA MÉDIA ÚMIDA) PARA CONTRAPISO, PREPARO MECÂNICO COM MISTURADOR DE EIXO HORIZONTAL DE 160 KG. AF_08/2019</v>
          </cell>
          <cell r="C6558" t="str">
            <v>M3</v>
          </cell>
          <cell r="D6558">
            <v>838.65</v>
          </cell>
          <cell r="E6558">
            <v>223.56</v>
          </cell>
          <cell r="F6558">
            <v>600.53</v>
          </cell>
          <cell r="G6558">
            <v>10.78</v>
          </cell>
        </row>
        <row r="6559">
          <cell r="A6559" t="str">
            <v>87340</v>
          </cell>
          <cell r="B6559" t="str">
            <v>ARGAMASSA TRAÇO 1:3 (EM VOLUME DE CIMENTO E AREIA MÉDIA ÚMIDA) PARA CONTRAPISO, PREPARO MECÂNICO COM MISTURADOR DE EIXO HORIZONTAL DE 300 KG. AF_08/2019</v>
          </cell>
          <cell r="C6559" t="str">
            <v>M3</v>
          </cell>
          <cell r="D6559">
            <v>694.03</v>
          </cell>
          <cell r="E6559">
            <v>103.24</v>
          </cell>
          <cell r="F6559">
            <v>582.65</v>
          </cell>
          <cell r="G6559">
            <v>5.21</v>
          </cell>
        </row>
        <row r="6560">
          <cell r="A6560" t="str">
            <v>87341</v>
          </cell>
          <cell r="B6560" t="str">
            <v>ARGAMASSA TRAÇO 1:3 (EM VOLUME DE CIMENTO E AREIA MÉDIA ÚMIDA) PARA CONTRAPISO, PREPARO MECÂNICO COM MISTURADOR DE EIXO HORIZONTAL DE 600 KG. AF_08/2019</v>
          </cell>
          <cell r="C6560" t="str">
            <v>M3</v>
          </cell>
          <cell r="D6560">
            <v>655.46</v>
          </cell>
          <cell r="E6560">
            <v>69.5</v>
          </cell>
          <cell r="F6560">
            <v>579.79999999999995</v>
          </cell>
          <cell r="G6560">
            <v>3.61</v>
          </cell>
        </row>
        <row r="6561">
          <cell r="A6561" t="str">
            <v>87342</v>
          </cell>
          <cell r="B6561" t="str">
            <v>ARGAMASSA TRAÇO 1:4 (EM VOLUME DE CIMENTO E AREIA MÉDIA ÚMIDA) PARA CONTRAPISO, PREPARO MECÂNICO COM MISTURADOR DE EIXO HORIZONTAL DE 160 KG. AF_08/2019</v>
          </cell>
          <cell r="C6561" t="str">
            <v>M3</v>
          </cell>
          <cell r="D6561">
            <v>705.06</v>
          </cell>
          <cell r="E6561">
            <v>180.36</v>
          </cell>
          <cell r="F6561">
            <v>512.95000000000005</v>
          </cell>
          <cell r="G6561">
            <v>8.69</v>
          </cell>
        </row>
        <row r="6562">
          <cell r="A6562" t="str">
            <v>87343</v>
          </cell>
          <cell r="B6562" t="str">
            <v>ARGAMASSA TRAÇO 1:4 (EM VOLUME DE CIMENTO E AREIA MÉDIA ÚMIDA) PARA CONTRAPISO, PREPARO MECÂNICO COM MISTURADOR DE EIXO HORIZONTAL DE 300 KG. AF_08/2019</v>
          </cell>
          <cell r="C6562" t="str">
            <v>M3</v>
          </cell>
          <cell r="D6562">
            <v>623.05999999999995</v>
          </cell>
          <cell r="E6562">
            <v>111.89</v>
          </cell>
          <cell r="F6562">
            <v>502.36</v>
          </cell>
          <cell r="G6562">
            <v>5.64</v>
          </cell>
        </row>
        <row r="6563">
          <cell r="A6563" t="str">
            <v>87344</v>
          </cell>
          <cell r="B6563" t="str">
            <v>ARGAMASSA TRAÇO 1:4 (EM VOLUME DE CIMENTO E AREIA MÉDIA ÚMIDA) PARA CONTRAPISO, PREPARO MECÂNICO COM MISTURADOR DE EIXO HORIZONTAL DE 600 KG. AF_08/2019</v>
          </cell>
          <cell r="C6563" t="str">
            <v>M3</v>
          </cell>
          <cell r="D6563">
            <v>575.25</v>
          </cell>
          <cell r="E6563">
            <v>69.23</v>
          </cell>
          <cell r="F6563">
            <v>499.88</v>
          </cell>
          <cell r="G6563">
            <v>3.59</v>
          </cell>
        </row>
        <row r="6564">
          <cell r="A6564" t="str">
            <v>87345</v>
          </cell>
          <cell r="B6564" t="str">
            <v>ARGAMASSA TRAÇO 1:5 (EM VOLUME DE CIMENTO E AREIA MÉDIA ÚMIDA) PARA CONTRAPISO, PREPARO MECÂNICO COM MISTURADOR DE EIXO HORIZONTAL DE 160 KG. AF_08/2019</v>
          </cell>
          <cell r="C6564" t="str">
            <v>M3</v>
          </cell>
          <cell r="D6564">
            <v>626.72</v>
          </cell>
          <cell r="E6564">
            <v>160.69999999999999</v>
          </cell>
          <cell r="F6564">
            <v>455.54</v>
          </cell>
          <cell r="G6564">
            <v>7.75</v>
          </cell>
        </row>
        <row r="6565">
          <cell r="A6565" t="str">
            <v>87346</v>
          </cell>
          <cell r="B6565" t="str">
            <v>ARGAMASSA TRAÇO 1:5 (EM VOLUME DE CIMENTO E AREIA MÉDIA ÚMIDA) PARA CONTRAPISO, PREPARO MECÂNICO COM MISTURADOR DE EIXO HORIZONTAL DE 300 KG. AF_08/2019</v>
          </cell>
          <cell r="C6565" t="str">
            <v>M3</v>
          </cell>
          <cell r="D6565">
            <v>558.95000000000005</v>
          </cell>
          <cell r="E6565">
            <v>103.46</v>
          </cell>
          <cell r="F6565">
            <v>447.33</v>
          </cell>
          <cell r="G6565">
            <v>5.23</v>
          </cell>
        </row>
        <row r="6566">
          <cell r="A6566" t="str">
            <v>87347</v>
          </cell>
          <cell r="B6566" t="str">
            <v>ARGAMASSA TRAÇO 1:5 (EM VOLUME DE CIMENTO E AREIA MÉDIA ÚMIDA) PARA CONTRAPISO, PREPARO MECÂNICO COM MISTURADOR DE EIXO HORIZONTAL DE 600 KG. AF_08/2019</v>
          </cell>
          <cell r="C6566" t="str">
            <v>M3</v>
          </cell>
          <cell r="D6566">
            <v>520.39</v>
          </cell>
          <cell r="E6566">
            <v>69.72</v>
          </cell>
          <cell r="F6566">
            <v>444.5</v>
          </cell>
          <cell r="G6566">
            <v>3.62</v>
          </cell>
        </row>
        <row r="6567">
          <cell r="A6567" t="str">
            <v>87348</v>
          </cell>
          <cell r="B6567" t="str">
            <v>ARGAMASSA TRAÇO 1:6 (EM VOLUME DE CIMENTO E AREIA MÉDIA ÚMIDA) PARA CONTRAPISO, PREPARO MECÂNICO COM MISTURADOR DE EIXO HORIZONTAL DE 160 KG. AF_08/2019</v>
          </cell>
          <cell r="C6567" t="str">
            <v>M3</v>
          </cell>
          <cell r="D6567">
            <v>568.04</v>
          </cell>
          <cell r="E6567">
            <v>144.72</v>
          </cell>
          <cell r="F6567">
            <v>413.91</v>
          </cell>
          <cell r="G6567">
            <v>6.97</v>
          </cell>
        </row>
        <row r="6568">
          <cell r="A6568" t="str">
            <v>87349</v>
          </cell>
          <cell r="B6568" t="str">
            <v>ARGAMASSA TRAÇO 1:6 (EM VOLUME DE CIMENTO E AREIA MÉDIA ÚMIDA) PARA CONTRAPISO, PREPARO MECÂNICO COM MISTURADOR DE EIXO HORIZONTAL DE 600 KG. AF_08/2019</v>
          </cell>
          <cell r="C6568" t="str">
            <v>M3</v>
          </cell>
          <cell r="D6568">
            <v>476.64</v>
          </cell>
          <cell r="E6568">
            <v>65.400000000000006</v>
          </cell>
          <cell r="F6568">
            <v>405.49</v>
          </cell>
          <cell r="G6568">
            <v>3.36</v>
          </cell>
        </row>
        <row r="6569">
          <cell r="A6569" t="str">
            <v>87350</v>
          </cell>
          <cell r="B6569" t="str">
            <v>ARGAMASSA TRAÇO 1:5 (EM VOLUME DE CIMENTO E AREIA GROSSA ÚMIDA) PARA CHAPISCO CONVENCIONAL, PREPARO MECÂNICO COM MISTURADOR DE EIXO HORIZONTAL DE 300 KG. AF_08/2019</v>
          </cell>
          <cell r="C6569" t="str">
            <v>M3</v>
          </cell>
          <cell r="D6569">
            <v>496.61</v>
          </cell>
          <cell r="E6569">
            <v>138.44999999999999</v>
          </cell>
          <cell r="F6569">
            <v>347.22</v>
          </cell>
          <cell r="G6569">
            <v>7.01</v>
          </cell>
        </row>
        <row r="6570">
          <cell r="A6570" t="str">
            <v>87351</v>
          </cell>
          <cell r="B6570" t="str">
            <v>ARGAMASSA TRAÇO 1:5 (EM VOLUME DE CIMENTO E AREIA GROSSA ÚMIDA) PARA CHAPISCO CONVENCIONAL, PREPARO MECÂNICO COM MISTURADOR DE EIXO HORIZONTAL DE 600 KG. AF_08/2019</v>
          </cell>
          <cell r="C6570" t="str">
            <v>M3</v>
          </cell>
          <cell r="D6570">
            <v>410.97</v>
          </cell>
          <cell r="E6570">
            <v>67.95</v>
          </cell>
          <cell r="F6570">
            <v>337.15</v>
          </cell>
          <cell r="G6570">
            <v>3.48</v>
          </cell>
        </row>
        <row r="6571">
          <cell r="A6571" t="str">
            <v>87352</v>
          </cell>
          <cell r="B6571" t="str">
            <v>ARGAMASSA TRAÇO 1:3 (EM VOLUME DE CIMENTO E AREIA GROSSA ÚMIDA) PARA CHAPISCO CONVENCIONAL, PREPARO MECÂNICO COM MISTURADOR DE EIXO HORIZONTAL DE 160 KG. AF_08/2019</v>
          </cell>
          <cell r="C6571" t="str">
            <v>M3</v>
          </cell>
          <cell r="D6571">
            <v>640.88</v>
          </cell>
          <cell r="E6571">
            <v>175.61</v>
          </cell>
          <cell r="F6571">
            <v>453.82</v>
          </cell>
          <cell r="G6571">
            <v>8.4700000000000006</v>
          </cell>
        </row>
        <row r="6572">
          <cell r="A6572" t="str">
            <v>87353</v>
          </cell>
          <cell r="B6572" t="str">
            <v>ARGAMASSA TRAÇO 1:3 (EM VOLUME DE CIMENTO E AREIA GROSSA ÚMIDA) PARA CHAPISCO CONVENCIONAL, PREPARO MECÂNICO COM MISTURADOR DE EIXO HORIZONTAL DE 300 KG. AF_08/2019</v>
          </cell>
          <cell r="C6572" t="str">
            <v>M3</v>
          </cell>
          <cell r="D6572">
            <v>551.67999999999995</v>
          </cell>
          <cell r="E6572">
            <v>102.81</v>
          </cell>
          <cell r="F6572">
            <v>440.79</v>
          </cell>
          <cell r="G6572">
            <v>5.18</v>
          </cell>
        </row>
        <row r="6573">
          <cell r="A6573" t="str">
            <v>87354</v>
          </cell>
          <cell r="B6573" t="str">
            <v>ARGAMASSA TRAÇO 1:3 (EM VOLUME DE CIMENTO E AREIA GROSSA ÚMIDA) PARA CHAPISCO CONVENCIONAL, PREPARO MECÂNICO COM MISTURADOR DE EIXO HORIZONTAL DE 600 KG. AF_08/2019</v>
          </cell>
          <cell r="C6573" t="str">
            <v>M3</v>
          </cell>
          <cell r="D6573">
            <v>509.14</v>
          </cell>
          <cell r="E6573">
            <v>64.489999999999995</v>
          </cell>
          <cell r="F6573">
            <v>438.96</v>
          </cell>
          <cell r="G6573">
            <v>3.34</v>
          </cell>
        </row>
        <row r="6574">
          <cell r="A6574" t="str">
            <v>87355</v>
          </cell>
          <cell r="B6574" t="str">
            <v>ARGAMASSA TRAÇO 1:4 (EM VOLUME DE CIMENTO E AREIA GROSSA ÚMIDA) PARA CHAPISCO CONVENCIONAL, PREPARO MECÂNICO COM MISTURADOR DE EIXO HORIZONTAL DE 160 KG. AF_08/2019</v>
          </cell>
          <cell r="C6574" t="str">
            <v>M3</v>
          </cell>
          <cell r="D6574">
            <v>537.66999999999996</v>
          </cell>
          <cell r="E6574">
            <v>141.47999999999999</v>
          </cell>
          <cell r="F6574">
            <v>386.98</v>
          </cell>
          <cell r="G6574">
            <v>6.81</v>
          </cell>
        </row>
        <row r="6575">
          <cell r="A6575" t="str">
            <v>87356</v>
          </cell>
          <cell r="B6575" t="str">
            <v>ARGAMASSA TRAÇO 1:4 (EM VOLUME DE CIMENTO E AREIA GROSSA ÚMIDA) PARA CHAPISCO CONVENCIONAL, PREPARO MECÂNICO COM MISTURADOR DE EIXO HORIZONTAL DE 300 KG. AF_08/2019</v>
          </cell>
          <cell r="C6575" t="str">
            <v>M3</v>
          </cell>
          <cell r="D6575">
            <v>477.04</v>
          </cell>
          <cell r="E6575">
            <v>90.28</v>
          </cell>
          <cell r="F6575">
            <v>379.64</v>
          </cell>
          <cell r="G6575">
            <v>4.5599999999999996</v>
          </cell>
        </row>
        <row r="6576">
          <cell r="A6576" t="str">
            <v>87357</v>
          </cell>
          <cell r="B6576" t="str">
            <v>ARGAMASSA TRAÇO 1:4 (EM VOLUME DE CIMENTO E AREIA GROSSA ÚMIDA) PARA CHAPISCO CONVENCIONAL, PREPARO MECÂNICO COM MISTURADOR DE EIXO HORIZONTAL DE 600 KG. AF_08/2019</v>
          </cell>
          <cell r="C6576" t="str">
            <v>M3</v>
          </cell>
          <cell r="D6576">
            <v>445.68</v>
          </cell>
          <cell r="E6576">
            <v>62.87</v>
          </cell>
          <cell r="F6576">
            <v>377.23</v>
          </cell>
          <cell r="G6576">
            <v>3.27</v>
          </cell>
        </row>
        <row r="6577">
          <cell r="A6577" t="str">
            <v>87358</v>
          </cell>
          <cell r="B6577" t="str">
            <v>ARGAMASSA TRAÇO 1:5 (EM VOLUME DE CIMENTO E AREIA GROSSA ÚMIDA) COM ADIÇÃO DE EMULSÃO POLIMÉRICA PARA CHAPISCO ROLADO, PREPARO MECÂNICO COM MISTURADOR DE EIXO HORIZONTAL DE 300 KG. AF_08/2019</v>
          </cell>
          <cell r="C6577" t="str">
            <v>M3</v>
          </cell>
          <cell r="D6577">
            <v>4104.22</v>
          </cell>
          <cell r="E6577">
            <v>115.98</v>
          </cell>
          <cell r="F6577">
            <v>3979.1</v>
          </cell>
          <cell r="G6577">
            <v>5.87</v>
          </cell>
        </row>
        <row r="6578">
          <cell r="A6578" t="str">
            <v>87359</v>
          </cell>
          <cell r="B6578" t="str">
            <v>ARGAMASSA TRAÇO 1:5 (EM VOLUME DE CIMENTO E AREIA GROSSA ÚMIDA) COM ADIÇÃO DE EMULSÃO POLIMÉRICA PARA CHAPISCO ROLADO, PREPARO MECÂNICO COM MISTURADOR DE EIXO HORIZONTAL DE 600 KG. AF_08/2019</v>
          </cell>
          <cell r="C6578" t="str">
            <v>M3</v>
          </cell>
          <cell r="D6578">
            <v>4069.85</v>
          </cell>
          <cell r="E6578">
            <v>74.459999999999994</v>
          </cell>
          <cell r="F6578">
            <v>3988.74</v>
          </cell>
          <cell r="G6578">
            <v>3.9</v>
          </cell>
        </row>
        <row r="6579">
          <cell r="A6579" t="str">
            <v>87360</v>
          </cell>
          <cell r="B6579" t="str">
            <v>ARGAMASSA TRAÇO 1:3 (EM VOLUME DE CIMENTO E AREIA GROSSA ÚMIDA) COM ADIÇÃO DE EMULSÃO POLIMÉRICA PARA CHAPISCO ROLADO, PREPARO MECÂNICO COM MISTURADOR DE EIXO HORIZONTAL DE 160 KG. AF_08/2019</v>
          </cell>
          <cell r="C6579" t="str">
            <v>M3</v>
          </cell>
          <cell r="D6579">
            <v>4224.7</v>
          </cell>
          <cell r="E6579">
            <v>148.82</v>
          </cell>
          <cell r="F6579">
            <v>4066.19</v>
          </cell>
          <cell r="G6579">
            <v>7.17</v>
          </cell>
        </row>
        <row r="6580">
          <cell r="A6580" t="str">
            <v>87361</v>
          </cell>
          <cell r="B6580" t="str">
            <v>ARGAMASSA TRAÇO 1:3 (EM VOLUME DE CIMENTO E AREIA GROSSA ÚMIDA) COM ADIÇÃO DE EMULSÃO POLIMÉRICA PARA CHAPISCO ROLADO, PREPARO MECÂNICO COM MISTURADOR DE EIXO HORIZONTAL DE 300 KG. AF_08/2019</v>
          </cell>
          <cell r="C6580" t="str">
            <v>M3</v>
          </cell>
          <cell r="D6580">
            <v>4174.28</v>
          </cell>
          <cell r="E6580">
            <v>88.99</v>
          </cell>
          <cell r="F6580">
            <v>4078.3</v>
          </cell>
          <cell r="G6580">
            <v>4.4800000000000004</v>
          </cell>
        </row>
        <row r="6581">
          <cell r="A6581" t="str">
            <v>87362</v>
          </cell>
          <cell r="B6581" t="str">
            <v>ARGAMASSA TRAÇO 1:3 (EM VOLUME DE CIMENTO E AREIA GROSSA ÚMIDA) COM ADIÇÃO DE EMULSÃO POLIMÉRICA PARA CHAPISCO ROLADO, PREPARO MECÂNICO COM MISTURADOR DE EIXO HORIZONTAL DE 600 KG. AF_08/2019</v>
          </cell>
          <cell r="C6581" t="str">
            <v>M3</v>
          </cell>
          <cell r="D6581">
            <v>4171.95</v>
          </cell>
          <cell r="E6581">
            <v>62.45</v>
          </cell>
          <cell r="F6581">
            <v>4103.99</v>
          </cell>
          <cell r="G6581">
            <v>3.24</v>
          </cell>
        </row>
        <row r="6582">
          <cell r="A6582" t="str">
            <v>87363</v>
          </cell>
          <cell r="B6582" t="str">
            <v>ARGAMASSA TRAÇO 1:4 (EM VOLUME DE CIMENTO E AREIA GROSSA ÚMIDA) COM ADIÇÃO DE EMULSÃO POLIMÉRICA PARA CHAPISCO ROLADO, PREPARO MECÂNICO COM MISTURADOR DE EIXO HORIZONTAL DE 300 KG. AF_08/2019</v>
          </cell>
          <cell r="C6582" t="str">
            <v>M3</v>
          </cell>
          <cell r="D6582">
            <v>4146.1000000000004</v>
          </cell>
          <cell r="E6582">
            <v>126.57</v>
          </cell>
          <cell r="F6582">
            <v>4009.55</v>
          </cell>
          <cell r="G6582">
            <v>6.4</v>
          </cell>
        </row>
        <row r="6583">
          <cell r="A6583" t="str">
            <v>87364</v>
          </cell>
          <cell r="B6583" t="str">
            <v>ARGAMASSA TRAÇO 1:4 (EM VOLUME DE CIMENTO E AREIA GROSSA ÚMIDA) COM ADIÇÃO DE EMULSÃO POLIMÉRICA PARA CHAPISCO ROLADO, PREPARO MECÂNICO COM MISTURADOR DE EIXO HORIZONTAL DE 600 KG. AF_08/2019</v>
          </cell>
          <cell r="C6583" t="str">
            <v>M3</v>
          </cell>
          <cell r="D6583">
            <v>4113.0600000000004</v>
          </cell>
          <cell r="E6583">
            <v>65.56</v>
          </cell>
          <cell r="F6583">
            <v>4041.72</v>
          </cell>
          <cell r="G6583">
            <v>3.39</v>
          </cell>
        </row>
        <row r="6584">
          <cell r="A6584" t="str">
            <v>87365</v>
          </cell>
          <cell r="B6584" t="str">
            <v>ARGAMASSA TRAÇO 1:7 (EM VOLUME DE CIMENTO E AREIA MÉDIA ÚMIDA) COM ADIÇÃO DE PLASTIFICANTE PARA EMBOÇO/MASSA ÚNICA/ASSENTAMENTO DE ALVENARIA DE VEDAÇÃO, PREPARO MANUAL. AF_08/2019</v>
          </cell>
          <cell r="C6584" t="str">
            <v>M3</v>
          </cell>
          <cell r="D6584">
            <v>541.41999999999996</v>
          </cell>
          <cell r="E6584">
            <v>172.25</v>
          </cell>
          <cell r="F6584">
            <v>369.17</v>
          </cell>
          <cell r="G6584">
            <v>0</v>
          </cell>
        </row>
        <row r="6585">
          <cell r="A6585" t="str">
            <v>87366</v>
          </cell>
          <cell r="B6585" t="str">
            <v>ARGAMASSA TRAÇO 1:6 (EM VOLUME DE CIMENTO E AREIA MÉDIA ÚMIDA) COM ADIÇÃO DE PLASTIFICANTE PARA EMBOÇO/MASSA ÚNICA/ASSENTAMENTO DE ALVENARIA DE VEDAÇÃO, PREPARO MANUAL. AF_08/2019</v>
          </cell>
          <cell r="C6585" t="str">
            <v>M3</v>
          </cell>
          <cell r="D6585">
            <v>574.36</v>
          </cell>
          <cell r="E6585">
            <v>177.68</v>
          </cell>
          <cell r="F6585">
            <v>396.68</v>
          </cell>
          <cell r="G6585">
            <v>0</v>
          </cell>
        </row>
        <row r="6586">
          <cell r="A6586" t="str">
            <v>87367</v>
          </cell>
          <cell r="B6586" t="str">
            <v>ARGAMASSA TRAÇO 1:1:6 (EM VOLUME DE CIMENTO, CAL E AREIA MÉDIA ÚMIDA) PARA EMBOÇO/MASSA ÚNICA/ASSENTAMENTO DE ALVENARIA DE VEDAÇÃO, PREPARO MANUAL. AF_08/2019</v>
          </cell>
          <cell r="C6586" t="str">
            <v>M3</v>
          </cell>
          <cell r="D6586">
            <v>643.32000000000005</v>
          </cell>
          <cell r="E6586">
            <v>179.11</v>
          </cell>
          <cell r="F6586">
            <v>464.21</v>
          </cell>
          <cell r="G6586">
            <v>0</v>
          </cell>
        </row>
        <row r="6587">
          <cell r="A6587" t="str">
            <v>87368</v>
          </cell>
          <cell r="B6587" t="str">
            <v>ARGAMASSA TRAÇO 1:1,5:7,5 (EM VOLUME DE CIMENTO, CAL E AREIA MÉDIA ÚMIDA) PARA EMBOÇO/MASSA ÚNICA/ASSENTAMENTO DE ALVENARIA DE VEDAÇÃO, PREPARO MANUAL. AF_08/2019</v>
          </cell>
          <cell r="C6587" t="str">
            <v>M3</v>
          </cell>
          <cell r="D6587">
            <v>618.42999999999995</v>
          </cell>
          <cell r="E6587">
            <v>180.55</v>
          </cell>
          <cell r="F6587">
            <v>437.88</v>
          </cell>
          <cell r="G6587">
            <v>0</v>
          </cell>
        </row>
        <row r="6588">
          <cell r="A6588" t="str">
            <v>87369</v>
          </cell>
          <cell r="B6588" t="str">
            <v>ARGAMASSA TRAÇO 1:2:8 (EM VOLUME DE CIMENTO, CAL E AREIA MÉDIA ÚMIDA) PARA EMBOÇO/MASSA ÚNICA/ASSENTAMENTO DE ALVENARIA DE VEDAÇÃO, PREPARO MANUAL. AF_08/2019</v>
          </cell>
          <cell r="C6588" t="str">
            <v>M3</v>
          </cell>
          <cell r="D6588">
            <v>624.66999999999996</v>
          </cell>
          <cell r="E6588">
            <v>177.05</v>
          </cell>
          <cell r="F6588">
            <v>447.62</v>
          </cell>
          <cell r="G6588">
            <v>0</v>
          </cell>
        </row>
        <row r="6589">
          <cell r="A6589" t="str">
            <v>87370</v>
          </cell>
          <cell r="B6589" t="str">
            <v>ARGAMASSA TRAÇO 1:2:9 (EM VOLUME DE CIMENTO, CAL E AREIA MÉDIA ÚMIDA) PARA EMBOÇO/MASSA ÚNICA/ASSENTAMENTO DE ALVENARIA DE VEDAÇÃO, PREPARO MANUAL. AF_08/2019</v>
          </cell>
          <cell r="C6589" t="str">
            <v>M3</v>
          </cell>
          <cell r="D6589">
            <v>602.71</v>
          </cell>
          <cell r="E6589">
            <v>178.15</v>
          </cell>
          <cell r="F6589">
            <v>424.56</v>
          </cell>
          <cell r="G6589">
            <v>0</v>
          </cell>
        </row>
        <row r="6590">
          <cell r="A6590" t="str">
            <v>87371</v>
          </cell>
          <cell r="B6590" t="str">
            <v>ARGAMASSA TRAÇO 1:3:12 (EM VOLUME DE CIMENTO, CAL E AREIA MÉDIA ÚMIDA) PARA EMBOÇO/MASSA ÚNICA/ASSENTAMENTO DE ALVENARIA DE VEDAÇÃO, PREPARO MANUAL. AF_08/2019</v>
          </cell>
          <cell r="C6590" t="str">
            <v>M3</v>
          </cell>
          <cell r="D6590">
            <v>581.08000000000004</v>
          </cell>
          <cell r="E6590">
            <v>173.53</v>
          </cell>
          <cell r="F6590">
            <v>407.55</v>
          </cell>
          <cell r="G6590">
            <v>0</v>
          </cell>
        </row>
        <row r="6591">
          <cell r="A6591" t="str">
            <v>87372</v>
          </cell>
          <cell r="B6591" t="str">
            <v>ARGAMASSA TRAÇO 1:3 (EM VOLUME DE CIMENTO E AREIA MÉDIA ÚMIDA) PARA CONTRAPISO, PREPARO MANUAL. AF_08/2019</v>
          </cell>
          <cell r="C6591" t="str">
            <v>M3</v>
          </cell>
          <cell r="D6591">
            <v>816.53</v>
          </cell>
          <cell r="E6591">
            <v>185.81</v>
          </cell>
          <cell r="F6591">
            <v>630.72</v>
          </cell>
          <cell r="G6591">
            <v>0</v>
          </cell>
        </row>
        <row r="6592">
          <cell r="A6592" t="str">
            <v>87373</v>
          </cell>
          <cell r="B6592" t="str">
            <v>ARGAMASSA TRAÇO 1:4 (EM VOLUME DE CIMENTO E AREIA MÉDIA ÚMIDA) PARA CONTRAPISO, PREPARO MANUAL. AF_08/2019</v>
          </cell>
          <cell r="C6592" t="str">
            <v>M3</v>
          </cell>
          <cell r="D6592">
            <v>722.22</v>
          </cell>
          <cell r="E6592">
            <v>175.76</v>
          </cell>
          <cell r="F6592">
            <v>546.46</v>
          </cell>
          <cell r="G6592">
            <v>0</v>
          </cell>
        </row>
        <row r="6593">
          <cell r="A6593" t="str">
            <v>87374</v>
          </cell>
          <cell r="B6593" t="str">
            <v>ARGAMASSA TRAÇO 1:5 (EM VOLUME DE CIMENTO E AREIA MÉDIA ÚMIDA) PARA CONTRAPISO, PREPARO MANUAL. AF_08/2019</v>
          </cell>
          <cell r="C6593" t="str">
            <v>M3</v>
          </cell>
          <cell r="D6593">
            <v>668.61</v>
          </cell>
          <cell r="E6593">
            <v>177.05</v>
          </cell>
          <cell r="F6593">
            <v>491.56</v>
          </cell>
          <cell r="G6593">
            <v>0</v>
          </cell>
        </row>
        <row r="6594">
          <cell r="A6594" t="str">
            <v>87375</v>
          </cell>
          <cell r="B6594" t="str">
            <v>ARGAMASSA TRAÇO 1:6 (EM VOLUME DE CIMENTO E AREIA MÉDIA ÚMIDA) PARA CONTRAPISO, PREPARO MANUAL. AF_08/2019</v>
          </cell>
          <cell r="C6594" t="str">
            <v>M3</v>
          </cell>
          <cell r="D6594">
            <v>633.77</v>
          </cell>
          <cell r="E6594">
            <v>180.39</v>
          </cell>
          <cell r="F6594">
            <v>453.38</v>
          </cell>
          <cell r="G6594">
            <v>0</v>
          </cell>
        </row>
        <row r="6595">
          <cell r="A6595" t="str">
            <v>87376</v>
          </cell>
          <cell r="B6595" t="str">
            <v>ARGAMASSA TRAÇO 1:5 (EM VOLUME DE CIMENTO E AREIA GROSSA ÚMIDA) PARA CHAPISCO CONVENCIONAL, PREPARO MANUAL. AF_08/2019</v>
          </cell>
          <cell r="C6595" t="str">
            <v>M3</v>
          </cell>
          <cell r="D6595">
            <v>554.98</v>
          </cell>
          <cell r="E6595">
            <v>172.25</v>
          </cell>
          <cell r="F6595">
            <v>382.73</v>
          </cell>
          <cell r="G6595">
            <v>0</v>
          </cell>
        </row>
        <row r="6596">
          <cell r="A6596" t="str">
            <v>87377</v>
          </cell>
          <cell r="B6596" t="str">
            <v>ARGAMASSA TRAÇO 1:3 (EM VOLUME DE CIMENTO E AREIA GROSSA ÚMIDA) PARA CHAPISCO CONVENCIONAL, PREPARO MANUAL. AF_08/2019</v>
          </cell>
          <cell r="C6596" t="str">
            <v>M3</v>
          </cell>
          <cell r="D6596">
            <v>662.21</v>
          </cell>
          <cell r="E6596">
            <v>175.76</v>
          </cell>
          <cell r="F6596">
            <v>486.45</v>
          </cell>
          <cell r="G6596">
            <v>0</v>
          </cell>
        </row>
        <row r="6597">
          <cell r="A6597" t="str">
            <v>87378</v>
          </cell>
          <cell r="B6597" t="str">
            <v>ARGAMASSA TRAÇO 1:4 (EM VOLUME DE CIMENTO E AREIA GROSSA ÚMIDA) PARA CHAPISCO CONVENCIONAL, PREPARO MANUAL. AF_08/2019</v>
          </cell>
          <cell r="C6597" t="str">
            <v>M3</v>
          </cell>
          <cell r="D6597">
            <v>593.15</v>
          </cell>
          <cell r="E6597">
            <v>170.03</v>
          </cell>
          <cell r="F6597">
            <v>423.12</v>
          </cell>
          <cell r="G6597">
            <v>0</v>
          </cell>
        </row>
        <row r="6598">
          <cell r="A6598" t="str">
            <v>87379</v>
          </cell>
          <cell r="B6598" t="str">
            <v>ARGAMASSA TRAÇO 1:5 (EM VOLUME DE CIMENTO E AREIA GROSSA ÚMIDA) COM ADIÇÃO DE EMULSÃO POLIMÉRICA PARA CHAPISCO ROLADO, PREPARO MANUAL. AF_08/2019</v>
          </cell>
          <cell r="C6598" t="str">
            <v>M3</v>
          </cell>
          <cell r="D6598">
            <v>4238.24</v>
          </cell>
          <cell r="E6598">
            <v>169.86</v>
          </cell>
          <cell r="F6598">
            <v>4068.38</v>
          </cell>
          <cell r="G6598">
            <v>0</v>
          </cell>
        </row>
        <row r="6599">
          <cell r="A6599" t="str">
            <v>87380</v>
          </cell>
          <cell r="B6599" t="str">
            <v>ARGAMASSA TRAÇO 1:3 (EM VOLUME DE CIMENTO E AREIA GROSSA ÚMIDA) COM ADIÇÃO DE EMULSÃO POLIMÉRICA PARA CHAPISCO ROLADO, PREPARO MANUAL. AF_08/2019</v>
          </cell>
          <cell r="C6599" t="str">
            <v>M3</v>
          </cell>
          <cell r="D6599">
            <v>4344.04</v>
          </cell>
          <cell r="E6599">
            <v>173.37</v>
          </cell>
          <cell r="F6599">
            <v>4170.67</v>
          </cell>
          <cell r="G6599">
            <v>0</v>
          </cell>
        </row>
        <row r="6600">
          <cell r="A6600" t="str">
            <v>87381</v>
          </cell>
          <cell r="B6600" t="str">
            <v>ARGAMASSA TRAÇO 1:4 (EM VOLUME DE CIMENTO E AREIA GROSSA ÚMIDA) COM ADIÇÃO DE EMULSÃO POLIMÉRICA PARA CHAPISCO ROLADO, PREPARO MANUAL. AF_08/2019</v>
          </cell>
          <cell r="C6600" t="str">
            <v>M3</v>
          </cell>
          <cell r="D6600">
            <v>4275.63</v>
          </cell>
          <cell r="E6600">
            <v>167.63</v>
          </cell>
          <cell r="F6600">
            <v>4108</v>
          </cell>
          <cell r="G6600">
            <v>0</v>
          </cell>
        </row>
        <row r="6601">
          <cell r="A6601" t="str">
            <v>87382</v>
          </cell>
          <cell r="B6601" t="str">
            <v>ARGAMASSA INDUSTRIALIZADA MULTIUSO PARA REVESTIMENTOS E ASSENTAMENTO DA ALVENARIA, PREPARO COM MISTURADOR DE EIXO HORIZONTAL DE 160 KG. AF_08/2019</v>
          </cell>
          <cell r="C6601" t="str">
            <v>M3</v>
          </cell>
          <cell r="D6601">
            <v>1520.09</v>
          </cell>
          <cell r="E6601">
            <v>96.33</v>
          </cell>
          <cell r="F6601">
            <v>1417.5</v>
          </cell>
          <cell r="G6601">
            <v>4.63</v>
          </cell>
        </row>
        <row r="6602">
          <cell r="A6602" t="str">
            <v>87383</v>
          </cell>
          <cell r="B6602" t="str">
            <v>ARGAMASSA INDUSTRIALIZADA MULTIUSO PARA REVESTIMENTOS E ASSENTAMENTO DA ALVENARIA, PREPARO COM MISTURADOR DE EIXO HORIZONTAL DE 300 KG. AF_08/2019</v>
          </cell>
          <cell r="C6602" t="str">
            <v>M3</v>
          </cell>
          <cell r="D6602">
            <v>1509.06</v>
          </cell>
          <cell r="E6602">
            <v>75.599999999999994</v>
          </cell>
          <cell r="F6602">
            <v>1427.5</v>
          </cell>
          <cell r="G6602">
            <v>3.82</v>
          </cell>
        </row>
        <row r="6603">
          <cell r="A6603" t="str">
            <v>87384</v>
          </cell>
          <cell r="B6603" t="str">
            <v>ARGAMASSA INDUSTRIALIZADA MULTIUSO PARA REVESTIMENTOS E ASSENTAMENTO DA ALVENARIA, PREPARO COM MISTURADOR DE EIXO HORIZONTAL DE 600 KG. AF_08/2019</v>
          </cell>
          <cell r="C6603" t="str">
            <v>M3</v>
          </cell>
          <cell r="D6603">
            <v>1493.5</v>
          </cell>
          <cell r="E6603">
            <v>54.49</v>
          </cell>
          <cell r="F6603">
            <v>1434.28</v>
          </cell>
          <cell r="G6603">
            <v>2.77</v>
          </cell>
        </row>
        <row r="6604">
          <cell r="A6604" t="str">
            <v>87385</v>
          </cell>
          <cell r="B6604" t="str">
            <v>ARGAMASSA PRONTA PARA CONTRAPISO, PREPARO COM MISTURADOR DE EIXO HORIZONTAL DE 160 KG. AF_08/2019</v>
          </cell>
          <cell r="C6604" t="str">
            <v>M3</v>
          </cell>
          <cell r="D6604">
            <v>1767.79</v>
          </cell>
          <cell r="E6604">
            <v>114.9</v>
          </cell>
          <cell r="F6604">
            <v>1645.42</v>
          </cell>
          <cell r="G6604">
            <v>5.53</v>
          </cell>
        </row>
        <row r="6605">
          <cell r="A6605" t="str">
            <v>87386</v>
          </cell>
          <cell r="B6605" t="str">
            <v>ARGAMASSA PRONTA PARA CONTRAPISO, PREPARO COM MISTURADOR DE EIXO HORIZONTAL DE 300 KG. AF_08/2019</v>
          </cell>
          <cell r="C6605" t="str">
            <v>M3</v>
          </cell>
          <cell r="D6605">
            <v>1749.85</v>
          </cell>
          <cell r="E6605">
            <v>86.82</v>
          </cell>
          <cell r="F6605">
            <v>1656.19</v>
          </cell>
          <cell r="G6605">
            <v>4.38</v>
          </cell>
        </row>
        <row r="6606">
          <cell r="A6606" t="str">
            <v>87387</v>
          </cell>
          <cell r="B6606" t="str">
            <v>ARGAMASSA PRONTA PARA CONTRAPISO, PREPARO COM MISTURADOR DE EIXO HORIZONTAL DE 600 KG. AF_08/2019</v>
          </cell>
          <cell r="C6606" t="str">
            <v>M3</v>
          </cell>
          <cell r="D6606">
            <v>1735.13</v>
          </cell>
          <cell r="E6606">
            <v>63.81</v>
          </cell>
          <cell r="F6606">
            <v>1665.82</v>
          </cell>
          <cell r="G6606">
            <v>3.23</v>
          </cell>
        </row>
        <row r="6607">
          <cell r="A6607" t="str">
            <v>87388</v>
          </cell>
          <cell r="B6607" t="str">
            <v>ARGAMASSA PARA REVESTIMENTO DECORATIVO MONOCAMADA (MONOCAPA), PREPARO COM MISTURADOR DE EIXO HORIZONTAL DE 160 KG. AF_08/2019</v>
          </cell>
          <cell r="C6607" t="str">
            <v>M3</v>
          </cell>
          <cell r="D6607">
            <v>4171.03</v>
          </cell>
          <cell r="E6607">
            <v>96.97</v>
          </cell>
          <cell r="F6607">
            <v>4067.76</v>
          </cell>
          <cell r="G6607">
            <v>4.66</v>
          </cell>
        </row>
        <row r="6608">
          <cell r="A6608" t="str">
            <v>87389</v>
          </cell>
          <cell r="B6608" t="str">
            <v>ARGAMASSA PARA REVESTIMENTO DECORATIVO MONOCAMADA (MONOCAPA), PREPARO COM MISTURADOR DE EIXO HORIZONTAL DE 300 KG. AF_08/2019</v>
          </cell>
          <cell r="C6608" t="str">
            <v>M3</v>
          </cell>
          <cell r="D6608">
            <v>4178.3500000000004</v>
          </cell>
          <cell r="E6608">
            <v>74.94</v>
          </cell>
          <cell r="F6608">
            <v>4097.5200000000004</v>
          </cell>
          <cell r="G6608">
            <v>3.77</v>
          </cell>
        </row>
        <row r="6609">
          <cell r="A6609" t="str">
            <v>87390</v>
          </cell>
          <cell r="B6609" t="str">
            <v>ARGAMASSA PARA REVESTIMENTO DECORATIVO MONOCAMADA (MONOCAPA), PREPARO COM MISTURADOR DE EIXO HORIZONTAL DE 600 KG. AF_08/2019</v>
          </cell>
          <cell r="C6609" t="str">
            <v>M3</v>
          </cell>
          <cell r="D6609">
            <v>4190.41</v>
          </cell>
          <cell r="E6609">
            <v>54.49</v>
          </cell>
          <cell r="F6609">
            <v>4131.1899999999996</v>
          </cell>
          <cell r="G6609">
            <v>2.77</v>
          </cell>
        </row>
        <row r="6610">
          <cell r="A6610" t="str">
            <v>87391</v>
          </cell>
          <cell r="B6610" t="str">
            <v>ARGAMASSA INDUSTRIALIZADA PARA CHAPISCO ROLADO, PREPARO COM MISTURADOR DE EIXO HORIZONTAL DE 160 KG. AF_08/2019</v>
          </cell>
          <cell r="C6610" t="str">
            <v>M3</v>
          </cell>
          <cell r="D6610">
            <v>4655.6099999999997</v>
          </cell>
          <cell r="E6610">
            <v>125.7</v>
          </cell>
          <cell r="F6610">
            <v>4521.7299999999996</v>
          </cell>
          <cell r="G6610">
            <v>6.05</v>
          </cell>
        </row>
        <row r="6611">
          <cell r="A6611" t="str">
            <v>87393</v>
          </cell>
          <cell r="B6611" t="str">
            <v>ARGAMASSA INDUSTRIALIZADA PARA CHAPISCO ROLADO, PREPARO COM MISTURADOR DE EIXO HORIZONTAL DE 300 KG. AF_08/2019</v>
          </cell>
          <cell r="C6611" t="str">
            <v>M3</v>
          </cell>
          <cell r="D6611">
            <v>4687.29</v>
          </cell>
          <cell r="E6611">
            <v>101.94</v>
          </cell>
          <cell r="F6611">
            <v>4577.33</v>
          </cell>
          <cell r="G6611">
            <v>5.14</v>
          </cell>
        </row>
        <row r="6612">
          <cell r="A6612" t="str">
            <v>87394</v>
          </cell>
          <cell r="B6612" t="str">
            <v>ARGAMASSA INDUSTRIALIZADA PARA CHAPISCO ROLADO, PREPARO COM MISTURADOR DE EIXO HORIZONTAL DE 600 KG. AF_08/2019</v>
          </cell>
          <cell r="C6612" t="str">
            <v>M3</v>
          </cell>
          <cell r="D6612">
            <v>4717.0200000000004</v>
          </cell>
          <cell r="E6612">
            <v>78.28</v>
          </cell>
          <cell r="F6612">
            <v>4632.12</v>
          </cell>
          <cell r="G6612">
            <v>3.87</v>
          </cell>
        </row>
        <row r="6613">
          <cell r="A6613" t="str">
            <v>87395</v>
          </cell>
          <cell r="B6613" t="str">
            <v>ARGAMASSA INDUSTRIALIZADA PARA CHAPISCO COLANTE, PREPARO COM MISTURADOR DE EIXO HORIZONTAL DE 160 KG. AF_08/2019</v>
          </cell>
          <cell r="C6613" t="str">
            <v>M3</v>
          </cell>
          <cell r="D6613">
            <v>2954.78</v>
          </cell>
          <cell r="E6613">
            <v>125.7</v>
          </cell>
          <cell r="F6613">
            <v>2820.9</v>
          </cell>
          <cell r="G6613">
            <v>6.05</v>
          </cell>
        </row>
        <row r="6614">
          <cell r="A6614" t="str">
            <v>87396</v>
          </cell>
          <cell r="B6614" t="str">
            <v>ARGAMASSA INDUSTRIALIZADA PARA CHAPISCO COLANTE, PREPARO COM MISTURADOR DE EIXO HORIZONTAL DE 300 KG. AF_08/2019</v>
          </cell>
          <cell r="C6614" t="str">
            <v>M3</v>
          </cell>
          <cell r="D6614">
            <v>2963.62</v>
          </cell>
          <cell r="E6614">
            <v>101.94</v>
          </cell>
          <cell r="F6614">
            <v>2853.66</v>
          </cell>
          <cell r="G6614">
            <v>5.14</v>
          </cell>
        </row>
        <row r="6615">
          <cell r="A6615" t="str">
            <v>87397</v>
          </cell>
          <cell r="B6615" t="str">
            <v>ARGAMASSA INDUSTRIALIZADA PARA CHAPISCO COLANTE, PREPARO COM MISTURADOR DE EIXO HORIZONTAL DE 600 KG. AF_08/2019</v>
          </cell>
          <cell r="C6615" t="str">
            <v>M3</v>
          </cell>
          <cell r="D6615">
            <v>2971.53</v>
          </cell>
          <cell r="E6615">
            <v>78.28</v>
          </cell>
          <cell r="F6615">
            <v>2886.63</v>
          </cell>
          <cell r="G6615">
            <v>3.87</v>
          </cell>
        </row>
        <row r="6616">
          <cell r="A6616" t="str">
            <v>87398</v>
          </cell>
          <cell r="B6616" t="str">
            <v>ARGAMASSA INDUSTRIALIZADA MULTIUSO PARA REVESTIMENTOS E ASSENTAMENTO DA ALVENARIA, PREPARO MANUAL. AF_08/2019</v>
          </cell>
          <cell r="C6616" t="str">
            <v>M3</v>
          </cell>
          <cell r="D6616">
            <v>1704.56</v>
          </cell>
          <cell r="E6616">
            <v>200.8</v>
          </cell>
          <cell r="F6616">
            <v>1503.76</v>
          </cell>
          <cell r="G6616">
            <v>0</v>
          </cell>
        </row>
        <row r="6617">
          <cell r="A6617" t="str">
            <v>87399</v>
          </cell>
          <cell r="B6617" t="str">
            <v>ARGAMASSA PRONTA PARA CONTRAPISO, PREPARO MANUAL. AF_08/2019</v>
          </cell>
          <cell r="C6617" t="str">
            <v>M3</v>
          </cell>
          <cell r="D6617">
            <v>1951.38</v>
          </cell>
          <cell r="E6617">
            <v>215.8</v>
          </cell>
          <cell r="F6617">
            <v>1735.58</v>
          </cell>
          <cell r="G6617">
            <v>0</v>
          </cell>
        </row>
        <row r="6618">
          <cell r="A6618" t="str">
            <v>87401</v>
          </cell>
          <cell r="B6618" t="str">
            <v>ARGAMASSA INDUSTRIALIZADA PARA CHAPISCO ROLADO, PREPARO MANUAL. AF_08/2019</v>
          </cell>
          <cell r="C6618" t="str">
            <v>M3</v>
          </cell>
          <cell r="D6618">
            <v>4924.6099999999997</v>
          </cell>
          <cell r="E6618">
            <v>251.68</v>
          </cell>
          <cell r="F6618">
            <v>4672.93</v>
          </cell>
          <cell r="G6618">
            <v>0</v>
          </cell>
        </row>
        <row r="6619">
          <cell r="A6619" t="str">
            <v>87402</v>
          </cell>
          <cell r="B6619" t="str">
            <v>ARGAMASSA INDUSTRIALIZADA PARA CHAPISCO COLANTE, PREPARO MANUAL. AF_08/2019</v>
          </cell>
          <cell r="C6619" t="str">
            <v>M3</v>
          </cell>
          <cell r="D6619">
            <v>3188.96</v>
          </cell>
          <cell r="E6619">
            <v>251.68</v>
          </cell>
          <cell r="F6619">
            <v>2937.28</v>
          </cell>
          <cell r="G6619">
            <v>0</v>
          </cell>
        </row>
        <row r="6620">
          <cell r="A6620" t="str">
            <v>87404</v>
          </cell>
          <cell r="B6620" t="str">
            <v>ARGAMASSA PARA REVESTIMENTO DECORATIVO MONOCAMADA (MONOCAPA), MISTURA E PROJEÇÃO DE 1,5 M3/H DE ARGAMASSA. AF_08/2019</v>
          </cell>
          <cell r="C6620" t="str">
            <v>M3</v>
          </cell>
          <cell r="D6620">
            <v>4349.66</v>
          </cell>
          <cell r="E6620">
            <v>135.63999999999999</v>
          </cell>
          <cell r="F6620">
            <v>4174.59</v>
          </cell>
          <cell r="G6620">
            <v>38.840000000000003</v>
          </cell>
        </row>
        <row r="6621">
          <cell r="A6621" t="str">
            <v>87405</v>
          </cell>
          <cell r="B6621" t="str">
            <v>ARGAMASSA PARA REVESTIMENTO DECORATIVO MONOCAMADA (MONOCAPA), MISTURA E PROJEÇÃO DE 2 M3/H DE ARGAMASSA. AF_06/2014</v>
          </cell>
          <cell r="C6621" t="str">
            <v>M3</v>
          </cell>
          <cell r="D6621">
            <v>4346.5600000000004</v>
          </cell>
          <cell r="E6621">
            <v>101.72</v>
          </cell>
          <cell r="F6621">
            <v>4205.79</v>
          </cell>
          <cell r="G6621">
            <v>38.61</v>
          </cell>
        </row>
        <row r="6622">
          <cell r="A6622" t="str">
            <v>87407</v>
          </cell>
          <cell r="B6622" t="str">
            <v>ARGAMASSA INDUSTRIALIZADA PARA REVESTIMENTOS, MISTURA E PROJEÇÃO DE 1,5 M³/H DE ARGAMASSA. AF_08/2019</v>
          </cell>
          <cell r="C6622" t="str">
            <v>M3</v>
          </cell>
          <cell r="D6622">
            <v>1549.52</v>
          </cell>
          <cell r="E6622">
            <v>91.58</v>
          </cell>
          <cell r="F6622">
            <v>1429.78</v>
          </cell>
          <cell r="G6622">
            <v>27.57</v>
          </cell>
        </row>
        <row r="6623">
          <cell r="A6623" t="str">
            <v>87408</v>
          </cell>
          <cell r="B6623" t="str">
            <v>ARGAMASSA INDUSTRIALIZADA PARA REVESTIMENTOS, MISTURA E PROJEÇÃO DE 2 M³/H DE ARGAMASSA. AF_06/2014</v>
          </cell>
          <cell r="C6623" t="str">
            <v>M3</v>
          </cell>
          <cell r="D6623">
            <v>1530.55</v>
          </cell>
          <cell r="E6623">
            <v>68.680000000000007</v>
          </cell>
          <cell r="F6623">
            <v>1434.03</v>
          </cell>
          <cell r="G6623">
            <v>27.4</v>
          </cell>
        </row>
        <row r="6624">
          <cell r="A6624" t="str">
            <v>87410</v>
          </cell>
          <cell r="B6624" t="str">
            <v>ARGAMASSA À BASE DE GESSO, MISTURA E PROJEÇÃO DE 1,5 M³/H DE ARGAMASSA. AF_08/2019</v>
          </cell>
          <cell r="C6624" t="str">
            <v>M3</v>
          </cell>
          <cell r="D6624">
            <v>956.89</v>
          </cell>
          <cell r="E6624">
            <v>127.65</v>
          </cell>
          <cell r="F6624">
            <v>791.86</v>
          </cell>
          <cell r="G6624">
            <v>36.79</v>
          </cell>
        </row>
        <row r="6625">
          <cell r="A6625" t="str">
            <v>88626</v>
          </cell>
          <cell r="B6625" t="str">
            <v>ARGAMASSA TRAÇO 1:0,5:4,5 (EM VOLUME DE CIMENTO, CAL E AREIA MÉDIA ÚMIDA), PREPARO MECÂNICO COM BETONEIRA 400 L. AF_08/2019</v>
          </cell>
          <cell r="C6625" t="str">
            <v>M3</v>
          </cell>
          <cell r="D6625">
            <v>536.53</v>
          </cell>
          <cell r="E6625">
            <v>83.79</v>
          </cell>
          <cell r="F6625">
            <v>450.25</v>
          </cell>
          <cell r="G6625">
            <v>1.55</v>
          </cell>
        </row>
        <row r="6626">
          <cell r="A6626" t="str">
            <v>88627</v>
          </cell>
          <cell r="B6626" t="str">
            <v>ARGAMASSA TRAÇO 1:0,5:4,5 (EM VOLUME DE CIMENTO, CAL E AREIA MÉDIA ÚMIDA) PARA ASSENTAMENTO DE ALVENARIA, PREPARO MANUAL. AF_08/2019</v>
          </cell>
          <cell r="C6626" t="str">
            <v>M3</v>
          </cell>
          <cell r="D6626">
            <v>620.4</v>
          </cell>
          <cell r="E6626">
            <v>140.03</v>
          </cell>
          <cell r="F6626">
            <v>480.37</v>
          </cell>
          <cell r="G6626">
            <v>0</v>
          </cell>
        </row>
        <row r="6627">
          <cell r="A6627" t="str">
            <v>88628</v>
          </cell>
          <cell r="B6627" t="str">
            <v>ARGAMASSA TRAÇO 1:3 (EM VOLUME DE CIMENTO E AREIA MÉDIA ÚMIDA), PREPARO MECÂNICO COM BETONEIRA 400 L. AF_08/2019</v>
          </cell>
          <cell r="C6627" t="str">
            <v>M3</v>
          </cell>
          <cell r="D6627">
            <v>578.51</v>
          </cell>
          <cell r="E6627">
            <v>73.86</v>
          </cell>
          <cell r="F6627">
            <v>502.44</v>
          </cell>
          <cell r="G6627">
            <v>1.37</v>
          </cell>
        </row>
        <row r="6628">
          <cell r="A6628" t="str">
            <v>88629</v>
          </cell>
          <cell r="B6628" t="str">
            <v>ARGAMASSA TRAÇO 1:3 (EM VOLUME DE CIMENTO E AREIA MÉDIA ÚMIDA), PREPARO MANUAL. AF_08/2019</v>
          </cell>
          <cell r="C6628" t="str">
            <v>M3</v>
          </cell>
          <cell r="D6628">
            <v>669.51</v>
          </cell>
          <cell r="E6628">
            <v>136.69</v>
          </cell>
          <cell r="F6628">
            <v>532.82000000000005</v>
          </cell>
          <cell r="G6628">
            <v>0</v>
          </cell>
        </row>
        <row r="6629">
          <cell r="A6629" t="str">
            <v>88630</v>
          </cell>
          <cell r="B6629" t="str">
            <v>ARGAMASSA TRAÇO 1:4 (CIMENTO E AREIA MÉDIA), PREPARO MECÂNICO COM BETONEIRA 400 L. AF_08/2014</v>
          </cell>
          <cell r="C6629" t="str">
            <v>M3</v>
          </cell>
          <cell r="D6629">
            <v>485.01</v>
          </cell>
          <cell r="E6629">
            <v>72.569999999999993</v>
          </cell>
          <cell r="F6629">
            <v>410.29</v>
          </cell>
          <cell r="G6629">
            <v>1.34</v>
          </cell>
        </row>
        <row r="6630">
          <cell r="A6630" t="str">
            <v>88631</v>
          </cell>
          <cell r="B6630" t="str">
            <v>ARGAMASSA TRAÇO 1:4 (EM VOLUME DE CIMENTO E AREIA MÉDIA ÚMIDA), PREPARO MANUAL. AF_08/2019</v>
          </cell>
          <cell r="C6630" t="str">
            <v>M3</v>
          </cell>
          <cell r="D6630">
            <v>593.74</v>
          </cell>
          <cell r="E6630">
            <v>132.21</v>
          </cell>
          <cell r="F6630">
            <v>461.53</v>
          </cell>
          <cell r="G6630">
            <v>0</v>
          </cell>
        </row>
        <row r="6631">
          <cell r="A6631" t="str">
            <v>88715</v>
          </cell>
          <cell r="B6631" t="str">
            <v>ARGAMASSA TRAÇO 1:2:9 (EM VOLUME DE CIMENTO, CAL E AREIA MÉDIA ÚMIDA) PARA EMBOÇO/MASSA ÚNICA/ASSENTAMENTO DE ALVENARIA DE VEDAÇÃO, PREPARO MECÂNICO COM BETONEIRA 400 L. AF_08/2019</v>
          </cell>
          <cell r="C6631" t="str">
            <v>M3</v>
          </cell>
          <cell r="D6631">
            <v>485.02</v>
          </cell>
          <cell r="E6631">
            <v>92.01</v>
          </cell>
          <cell r="F6631">
            <v>390.28</v>
          </cell>
          <cell r="G6631">
            <v>1.7</v>
          </cell>
        </row>
        <row r="6632">
          <cell r="A6632" t="str">
            <v>95563</v>
          </cell>
          <cell r="B6632" t="str">
            <v>ARGAMASSA TRAÇO 1:1,93 (EM VOLUME DE CIMENTO E AREIA MÉDIA ÚMIDA), FCK 20 MPA, PREPARO MECÂNICO COM MISTURADOR DUPLO HORIZONTAL DE ALTA TURBULÊNCIA. AF_03/2020</v>
          </cell>
          <cell r="C6632" t="str">
            <v>M3</v>
          </cell>
          <cell r="D6632">
            <v>849.33</v>
          </cell>
          <cell r="E6632">
            <v>146.97999999999999</v>
          </cell>
          <cell r="F6632">
            <v>682.01</v>
          </cell>
          <cell r="G6632">
            <v>16.41</v>
          </cell>
        </row>
        <row r="6633">
          <cell r="A6633" t="str">
            <v>100464</v>
          </cell>
          <cell r="B6633" t="str">
            <v>ARGAMASSA TRAÇO 1:0,5:4,5  (EM VOLUME DE CIMENTO, CAL E AREIA MÉDIA ÚMIDA), PREPARO MECÂNICO COM MISTURADOR DE EIXO HORIZONTAL DE 160 KG. AF_08/2019</v>
          </cell>
          <cell r="C6633" t="str">
            <v>M3</v>
          </cell>
          <cell r="D6633">
            <v>567.61</v>
          </cell>
          <cell r="E6633">
            <v>114.91</v>
          </cell>
          <cell r="F6633">
            <v>445.23</v>
          </cell>
          <cell r="G6633">
            <v>5.53</v>
          </cell>
        </row>
        <row r="6634">
          <cell r="A6634" t="str">
            <v>100465</v>
          </cell>
          <cell r="B6634" t="str">
            <v>ARGAMASSA TRAÇO 1:0,5:4,5  (EM VOLUME DE CIMENTO, CAL E AREIA MÉDIA ÚMIDA), PREPARO MECÂNICO COM MISTURADOR DE EIXO HORIZONTAL DE 300 KG. AF_08/2019</v>
          </cell>
          <cell r="C6634" t="str">
            <v>M3</v>
          </cell>
          <cell r="D6634">
            <v>522.32000000000005</v>
          </cell>
          <cell r="E6634">
            <v>75.81</v>
          </cell>
          <cell r="F6634">
            <v>440.54</v>
          </cell>
          <cell r="G6634">
            <v>3.83</v>
          </cell>
        </row>
        <row r="6635">
          <cell r="A6635" t="str">
            <v>100466</v>
          </cell>
          <cell r="B6635" t="str">
            <v>ARGAMASSA TRAÇO 1:0,5:4,5  (EM VOLUME DE CIMENTO, CAL E AREIA MÉDIA ÚMIDA), PREPARO MECÂNICO COM MISTURADOR DE EIXO HORIZONTAL DE 600 KG. AF_08/2019</v>
          </cell>
          <cell r="C6635" t="str">
            <v>M3</v>
          </cell>
          <cell r="D6635">
            <v>497.53</v>
          </cell>
          <cell r="E6635">
            <v>53.29</v>
          </cell>
          <cell r="F6635">
            <v>439.72</v>
          </cell>
          <cell r="G6635">
            <v>2.64</v>
          </cell>
        </row>
        <row r="6636">
          <cell r="A6636" t="str">
            <v>100468</v>
          </cell>
          <cell r="B6636" t="str">
            <v>ARGAMASSA TRAÇO 1:3 (EM VOLUME DE CIMENTO E AREIA MÉDIA ÚMIDA), PREPARO MECÂNICO COM MISTURADOR DE EIXO HORIZONTAL DE 160 KG. AF_08/2019</v>
          </cell>
          <cell r="C6636" t="str">
            <v>M3</v>
          </cell>
          <cell r="D6636">
            <v>698.83</v>
          </cell>
          <cell r="E6636">
            <v>146.66</v>
          </cell>
          <cell r="F6636">
            <v>502.77</v>
          </cell>
          <cell r="G6636">
            <v>46.92</v>
          </cell>
        </row>
        <row r="6637">
          <cell r="A6637" t="str">
            <v>100469</v>
          </cell>
          <cell r="B6637" t="str">
            <v>ARGAMASSA TRAÇO 1:3 (EM VOLUME DE CIMENTO E AREIA MÉDIA ÚMIDA), PREPARO MECÂNICO COM MISTURADOR DE EIXO HORIZONTAL DE 300 KG. AF_08/2019</v>
          </cell>
          <cell r="C6637" t="str">
            <v>M3</v>
          </cell>
          <cell r="D6637">
            <v>567.36</v>
          </cell>
          <cell r="E6637">
            <v>70.19</v>
          </cell>
          <cell r="F6637">
            <v>491.65</v>
          </cell>
          <cell r="G6637">
            <v>3.53</v>
          </cell>
        </row>
        <row r="6638">
          <cell r="A6638" t="str">
            <v>100470</v>
          </cell>
          <cell r="B6638" t="str">
            <v>ARGAMASSA TRAÇO 1:3 (EM VOLUME DE CIMENTO E AREIA MÉDIA ÚMIDA), PREPARO MECÂNICO COM MISTURADOR DE EIXO HORIZONTAL DE 600 KG. AF_08/2019</v>
          </cell>
          <cell r="C6638" t="str">
            <v>M3</v>
          </cell>
          <cell r="D6638">
            <v>508.26</v>
          </cell>
          <cell r="E6638">
            <v>70.19</v>
          </cell>
          <cell r="F6638">
            <v>430.87</v>
          </cell>
          <cell r="G6638">
            <v>4.22</v>
          </cell>
        </row>
        <row r="6639">
          <cell r="A6639" t="str">
            <v>100472</v>
          </cell>
          <cell r="B6639" t="str">
            <v>ARGAMASSA TRAÇO 1:4 (EM VOLUME DE CIMENTO E AREIA MÉDIA ÚMIDA), PREPARO MECÂNICO COM MISTURADOR DE EIXO HORIZONTAL DE 160 KG. AF_08/2019</v>
          </cell>
          <cell r="C6639" t="str">
            <v>M3</v>
          </cell>
          <cell r="D6639">
            <v>562.92999999999995</v>
          </cell>
          <cell r="E6639">
            <v>123.99</v>
          </cell>
          <cell r="F6639">
            <v>430.87</v>
          </cell>
          <cell r="G6639">
            <v>5.97</v>
          </cell>
        </row>
        <row r="6640">
          <cell r="A6640" t="str">
            <v>100473</v>
          </cell>
          <cell r="B6640" t="str">
            <v>ARGAMASSA TRAÇO 1:4 (EM VOLUME DE CIMENTO E AREIA MÉDIA ÚMIDA), PREPARO MECÂNICO COM MISTURADOR DE EIXO HORIZONTAL DE 300 KG. AF_08/2019</v>
          </cell>
          <cell r="C6640" t="str">
            <v>M3</v>
          </cell>
          <cell r="D6640">
            <v>505.87</v>
          </cell>
          <cell r="E6640">
            <v>76.239999999999995</v>
          </cell>
          <cell r="F6640">
            <v>423.65</v>
          </cell>
          <cell r="G6640">
            <v>3.84</v>
          </cell>
        </row>
        <row r="6641">
          <cell r="A6641" t="str">
            <v>100474</v>
          </cell>
          <cell r="B6641" t="str">
            <v>ARGAMASSA TRAÇO 1:4 (EM VOLUME DE CIMENTO E AREIA MÉDIA ÚMIDA), PREPARO MECÂNICO COM MISTURADOR DE EIXO HORIZONTAL DE 600 KG. AF_08/2019</v>
          </cell>
          <cell r="C6641" t="str">
            <v>M3</v>
          </cell>
          <cell r="D6641">
            <v>478.59</v>
          </cell>
          <cell r="E6641">
            <v>50.77</v>
          </cell>
          <cell r="F6641">
            <v>423.58</v>
          </cell>
          <cell r="G6641">
            <v>2.48</v>
          </cell>
        </row>
        <row r="6642">
          <cell r="A6642" t="str">
            <v>100475</v>
          </cell>
          <cell r="B6642" t="str">
            <v>ARGAMASSA TRAÇO 1:3 (EM VOLUME DE CIMENTO E AREIA MÉDIA ÚMIDA) COM ADIÇÃO DE IMPERMEABILIZANTE, PREPARO MECÂNICO COM BETONEIRA 400 L. AF_08/2019</v>
          </cell>
          <cell r="C6642" t="str">
            <v>M3</v>
          </cell>
          <cell r="D6642">
            <v>735.04</v>
          </cell>
          <cell r="E6642">
            <v>80.989999999999995</v>
          </cell>
          <cell r="F6642">
            <v>651.64</v>
          </cell>
          <cell r="G6642">
            <v>1.5</v>
          </cell>
        </row>
        <row r="6643">
          <cell r="A6643" t="str">
            <v>100477</v>
          </cell>
          <cell r="B6643" t="str">
            <v>ARGAMASSA TRAÇO 1:3 (EM VOLUME DE CIMENTO E AREIA MÉDIA ÚMIDA) COM ADIÇÃO DE IMPERMEABILIZANTE, PREPARO MECÂNICO COM MISTURADOR DE EIXO HORIZONTAL DE 160 KG. AF_08/2019</v>
          </cell>
          <cell r="C6643" t="str">
            <v>M3</v>
          </cell>
          <cell r="D6643">
            <v>808.56</v>
          </cell>
          <cell r="E6643">
            <v>153.80000000000001</v>
          </cell>
          <cell r="F6643">
            <v>644.76</v>
          </cell>
          <cell r="G6643">
            <v>7.4</v>
          </cell>
        </row>
        <row r="6644">
          <cell r="A6644" t="str">
            <v>100478</v>
          </cell>
          <cell r="B6644" t="str">
            <v>ARGAMASSA TRAÇO 1:3 (EM VOLUME DE CIMENTO E AREIA MÉDIA ÚMIDA) COM ADIÇÃO DE IMPERMEABILIZANTE, PREPARO MECÂNICO COM MISTURADOR DE EIXO HORIZONTAL DE 300 KG. AF_08/2019</v>
          </cell>
          <cell r="C6644" t="str">
            <v>M3</v>
          </cell>
          <cell r="D6644">
            <v>720.09</v>
          </cell>
          <cell r="E6644">
            <v>77.319999999999993</v>
          </cell>
          <cell r="F6644">
            <v>636.70000000000005</v>
          </cell>
          <cell r="G6644">
            <v>3.9</v>
          </cell>
        </row>
        <row r="6645">
          <cell r="A6645" t="str">
            <v>100479</v>
          </cell>
          <cell r="B6645" t="str">
            <v>ARGAMASSA TRAÇO 1:3 (EM VOLUME DE CIMENTO E AREIA MÉDIA ÚMIDA) COM ADIÇÃO DE IMPERMEABILIZANTE, PREPARO MECÂNICO COM MISTURADOR DE EIXO HORIZONTAL DE 600 KG. AF_08/2019</v>
          </cell>
          <cell r="C6645" t="str">
            <v>M3</v>
          </cell>
          <cell r="D6645">
            <v>698.76</v>
          </cell>
          <cell r="E6645">
            <v>56.73</v>
          </cell>
          <cell r="F6645">
            <v>637.29999999999995</v>
          </cell>
          <cell r="G6645">
            <v>2.77</v>
          </cell>
        </row>
        <row r="6646">
          <cell r="A6646" t="str">
            <v>100480</v>
          </cell>
          <cell r="B6646" t="str">
            <v>ARGAMASSA TRAÇO 1:3 (EM VOLUME DE CIMENTO E AREIA MÉDIA ÚMIDA) COM ADIÇÃO DE IMPERMEABILIZANTE, PREPARO MANUAL. AF_08/2019</v>
          </cell>
          <cell r="C6646" t="str">
            <v>M3</v>
          </cell>
          <cell r="D6646">
            <v>823.43</v>
          </cell>
          <cell r="E6646">
            <v>141.94</v>
          </cell>
          <cell r="F6646">
            <v>681.49</v>
          </cell>
          <cell r="G6646">
            <v>0</v>
          </cell>
        </row>
        <row r="6647">
          <cell r="A6647" t="str">
            <v>100481</v>
          </cell>
          <cell r="B6647" t="str">
            <v>ARGAMASSA TRAÇO 1:4 (EM VOLUME DE CIMENTO E AREIA MÉDIA ÚMIDA) COM ADIÇÃO DE IMPERMEABILIZANTE, PREPARO MECÂNICO COM BETONEIRA 400 L. AF_08/2019</v>
          </cell>
          <cell r="C6647" t="str">
            <v>M3</v>
          </cell>
          <cell r="D6647">
            <v>628.65</v>
          </cell>
          <cell r="E6647">
            <v>75.81</v>
          </cell>
          <cell r="F6647">
            <v>550.57000000000005</v>
          </cell>
          <cell r="G6647">
            <v>1.41</v>
          </cell>
        </row>
        <row r="6648">
          <cell r="A6648" t="str">
            <v>100483</v>
          </cell>
          <cell r="B6648" t="str">
            <v>ARGAMASSA TRAÇO 1:4 (EM VOLUME DE CIMENTO E AREIA MÉDIA ÚMIDA) COM ADIÇÃO DE IMPERMEABILIZANTE, PREPARO MECÂNICO COM MISTURADOR DE EIXO HORIZONTAL DE 160 KG. AF_08/2019</v>
          </cell>
          <cell r="C6648" t="str">
            <v>M3</v>
          </cell>
          <cell r="D6648">
            <v>683.76</v>
          </cell>
          <cell r="E6648">
            <v>129.81</v>
          </cell>
          <cell r="F6648">
            <v>545.51</v>
          </cell>
          <cell r="G6648">
            <v>6.25</v>
          </cell>
        </row>
        <row r="6649">
          <cell r="A6649" t="str">
            <v>100484</v>
          </cell>
          <cell r="B6649" t="str">
            <v>ARGAMASSA TRAÇO 1:4 (EM VOLUME DE CIMENTO E AREIA MÉDIA ÚMIDA) COM ADIÇÃO DE IMPERMEABILIZANTE, PREPARO MECÂNICO COM MISTURADOR DE EIXO HORIZONTAL DE 300 KG. AF_08/2019</v>
          </cell>
          <cell r="C6649" t="str">
            <v>M3</v>
          </cell>
          <cell r="D6649">
            <v>627.79999999999995</v>
          </cell>
          <cell r="E6649">
            <v>82.07</v>
          </cell>
          <cell r="F6649">
            <v>539.25</v>
          </cell>
          <cell r="G6649">
            <v>4.1500000000000004</v>
          </cell>
        </row>
        <row r="6650">
          <cell r="A6650" t="str">
            <v>100485</v>
          </cell>
          <cell r="B6650" t="str">
            <v>ARGAMASSA TRAÇO 1:4 (EM VOLUME DE CIMENTO E AREIA MÉDIA ÚMIDA) COM ADIÇÃO DE IMPERMEABILIZANTE, PREPARO MECÂNICO COM MISTURADOR DE EIXO HORIZONTAL DE 600 KG. AF_08/2019</v>
          </cell>
          <cell r="C6650" t="str">
            <v>M3</v>
          </cell>
          <cell r="D6650">
            <v>602.28</v>
          </cell>
          <cell r="E6650">
            <v>56.46</v>
          </cell>
          <cell r="F6650">
            <v>541.12</v>
          </cell>
          <cell r="G6650">
            <v>2.74</v>
          </cell>
        </row>
        <row r="6651">
          <cell r="A6651" t="str">
            <v>100486</v>
          </cell>
          <cell r="B6651" t="str">
            <v>ARGAMASSA TRAÇO 1:4 (EM VOLUME DE CIMENTO E AREIA MÉDIA ÚMIDA) COM ADIÇÃO DE IMPERMEABILIZANTE, PREPARO MANUAL. AF_08/2019</v>
          </cell>
          <cell r="C6651" t="str">
            <v>M3</v>
          </cell>
          <cell r="D6651">
            <v>723.04</v>
          </cell>
          <cell r="E6651">
            <v>136.36000000000001</v>
          </cell>
          <cell r="F6651">
            <v>586.67999999999995</v>
          </cell>
          <cell r="G6651">
            <v>0</v>
          </cell>
        </row>
        <row r="6652">
          <cell r="A6652" t="str">
            <v>100487</v>
          </cell>
          <cell r="B6652" t="str">
            <v>ARGAMASSA TRAÇO 1:2:9 (EM VOLUME DE CIMENTO, CAL E AREIA MÉDIA ÚMIDA) PARA EMBOÇO/MASSA ÚNICA/ASSENTAMENTO DE ALVENARIA DE VEDAÇÃO, PREPARO MECÂNICO COM MISTURADOR DE EIXO HORIZONTAL DE 600 KG. AF_08/2019</v>
          </cell>
          <cell r="C6652" t="str">
            <v>M3</v>
          </cell>
          <cell r="D6652">
            <v>454.75</v>
          </cell>
          <cell r="E6652">
            <v>70.150000000000006</v>
          </cell>
          <cell r="F6652">
            <v>378.44</v>
          </cell>
          <cell r="G6652">
            <v>3.61</v>
          </cell>
        </row>
        <row r="6653">
          <cell r="A6653" t="str">
            <v>100488</v>
          </cell>
          <cell r="B6653" t="str">
            <v>ARGAMASSA TRAÇO 1:0,5:4,5 (EM VOLUME DE CIMENTO, CAL E AREIA MÉDIA ÚMIDA), PREPARO MECÂNICO COM BETONEIRA 600 L. AF_08/2019</v>
          </cell>
          <cell r="C6653" t="str">
            <v>M3</v>
          </cell>
          <cell r="D6653">
            <v>521.64</v>
          </cell>
          <cell r="E6653">
            <v>66</v>
          </cell>
          <cell r="F6653">
            <v>450.27</v>
          </cell>
          <cell r="G6653">
            <v>4.16</v>
          </cell>
        </row>
        <row r="6654">
          <cell r="A6654" t="str">
            <v>100489</v>
          </cell>
          <cell r="B6654" t="str">
            <v>ARGAMASSA TRAÇO 1:3 (EM VOLUME DE CIMENTO E AREIA MÉDIA ÚMIDA), PREPARO MECÂNICO COM BETONEIRA 600 L. AF_08/2019</v>
          </cell>
          <cell r="C6654" t="str">
            <v>M3</v>
          </cell>
          <cell r="D6654">
            <v>572.16</v>
          </cell>
          <cell r="E6654">
            <v>64.64</v>
          </cell>
          <cell r="F6654">
            <v>502.24</v>
          </cell>
          <cell r="G6654">
            <v>4.09</v>
          </cell>
        </row>
        <row r="6655">
          <cell r="A6655" t="str">
            <v>100490</v>
          </cell>
          <cell r="B6655" t="str">
            <v>ARGAMASSA TRAÇO 1:4 (EM VOLUME DE CIMENTO E AREIA MÉDIA ÚMIDA), PREPARO MECÂNICO COM BETONEIRA 600 L. AF_08/2019</v>
          </cell>
          <cell r="C6655" t="str">
            <v>M3</v>
          </cell>
          <cell r="D6655">
            <v>498.32</v>
          </cell>
          <cell r="E6655">
            <v>61</v>
          </cell>
          <cell r="F6655">
            <v>432.34</v>
          </cell>
          <cell r="G6655">
            <v>3.85</v>
          </cell>
        </row>
        <row r="6656">
          <cell r="A6656" t="str">
            <v>100491</v>
          </cell>
          <cell r="B6656" t="str">
            <v>ARGAMASSA TRAÇO 1:3 (EM VOLUME DE CIMENTO E AREIA MÉDIA ÚMIDA) COM ADIÇÃO DE IMPERMEABILIZANTE, PREPARO MECÂNICO COM BETONEIRA 600 L. AF_08/2019</v>
          </cell>
          <cell r="C6656" t="str">
            <v>M3</v>
          </cell>
          <cell r="D6656">
            <v>729.39</v>
          </cell>
          <cell r="E6656">
            <v>71.900000000000006</v>
          </cell>
          <cell r="F6656">
            <v>651.71</v>
          </cell>
          <cell r="G6656">
            <v>4.4800000000000004</v>
          </cell>
        </row>
        <row r="6657">
          <cell r="A6657" t="str">
            <v>100492</v>
          </cell>
          <cell r="B6657" t="str">
            <v>ARGAMASSA TRAÇO 1:4 (EM VOLUME DE CIMENTO E AREIA MÉDIA ÚMIDA) COM ADIÇÃO DE IMPERMEABILIZANTE, PREPARO MECÂNICO COM BETONEIRA 600 L. AF_08/2019</v>
          </cell>
          <cell r="C6657" t="str">
            <v>M3</v>
          </cell>
          <cell r="D6657">
            <v>623.87</v>
          </cell>
          <cell r="E6657">
            <v>66.69</v>
          </cell>
          <cell r="F6657">
            <v>551.79999999999995</v>
          </cell>
          <cell r="G6657">
            <v>4.17</v>
          </cell>
        </row>
        <row r="6658">
          <cell r="A6658" t="str">
            <v>92121</v>
          </cell>
          <cell r="B6658" t="str">
            <v>PENEIRAMENTO DE AREIA COM PENEIRA ELÉTRICA. AF_11/2015</v>
          </cell>
          <cell r="C6658" t="str">
            <v>M3</v>
          </cell>
          <cell r="D6658">
            <v>30.33</v>
          </cell>
          <cell r="E6658">
            <v>21.09</v>
          </cell>
          <cell r="F6658">
            <v>7.03</v>
          </cell>
          <cell r="G6658">
            <v>1.76</v>
          </cell>
        </row>
        <row r="6659">
          <cell r="A6659" t="str">
            <v>92122</v>
          </cell>
          <cell r="B6659" t="str">
            <v>PENEIRAMENTO DE AREIA COM PENEIRA MANUAL. AF_11/2015</v>
          </cell>
          <cell r="C6659" t="str">
            <v>M3</v>
          </cell>
          <cell r="D6659">
            <v>51.07</v>
          </cell>
          <cell r="E6659">
            <v>38.270000000000003</v>
          </cell>
          <cell r="F6659">
            <v>12.8</v>
          </cell>
          <cell r="G6659">
            <v>0</v>
          </cell>
        </row>
        <row r="6660">
          <cell r="A6660" t="str">
            <v>92123</v>
          </cell>
          <cell r="B6660" t="str">
            <v>ENSACAMENTO DE AREIA. AF_11/2015</v>
          </cell>
          <cell r="C6660" t="str">
            <v>M3</v>
          </cell>
          <cell r="D6660">
            <v>49.9</v>
          </cell>
          <cell r="E6660">
            <v>24.59</v>
          </cell>
          <cell r="F6660">
            <v>24.88</v>
          </cell>
          <cell r="G6660">
            <v>0.43</v>
          </cell>
        </row>
        <row r="6661">
          <cell r="A6661" t="str">
            <v>100195</v>
          </cell>
          <cell r="B6661" t="str">
            <v>TRANSPORTE HORIZONTAL MANUAL, DE SACOS DE 50 KG (UNIDADE: KGXKM). AF_07/2019</v>
          </cell>
          <cell r="C6661" t="str">
            <v>KGXKM</v>
          </cell>
          <cell r="D6661">
            <v>0.78</v>
          </cell>
          <cell r="E6661">
            <v>0.61</v>
          </cell>
          <cell r="F6661">
            <v>0.17</v>
          </cell>
          <cell r="G6661">
            <v>0</v>
          </cell>
        </row>
        <row r="6662">
          <cell r="A6662" t="str">
            <v>100196</v>
          </cell>
          <cell r="B6662" t="str">
            <v>TRANSPORTE HORIZONTAL MANUAL, DE SACOS DE 30 KG (UNIDADE: KGXKM). AF_07/2019</v>
          </cell>
          <cell r="C6662" t="str">
            <v>KGXKM</v>
          </cell>
          <cell r="D6662">
            <v>1.3</v>
          </cell>
          <cell r="E6662">
            <v>1.01</v>
          </cell>
          <cell r="F6662">
            <v>0.28999999999999998</v>
          </cell>
          <cell r="G6662">
            <v>0</v>
          </cell>
        </row>
        <row r="6663">
          <cell r="A6663" t="str">
            <v>100197</v>
          </cell>
          <cell r="B6663" t="str">
            <v>TRANSPORTE HORIZONTAL MANUAL, DE SACOS DE 20 KG (UNIDADE: KGXKM). AF_07/2019</v>
          </cell>
          <cell r="C6663" t="str">
            <v>KGXKM</v>
          </cell>
          <cell r="D6663">
            <v>1.95</v>
          </cell>
          <cell r="E6663">
            <v>1.49</v>
          </cell>
          <cell r="F6663">
            <v>0.46</v>
          </cell>
          <cell r="G6663">
            <v>0</v>
          </cell>
        </row>
        <row r="6664">
          <cell r="A6664" t="str">
            <v>100198</v>
          </cell>
          <cell r="B6664" t="str">
            <v>TRANSPORTE HORIZONTAL COM CARRINHO PLATAFORMA, DE SACOS DE 50 KG (UNIDADE: KGXKM). AF_07/2019</v>
          </cell>
          <cell r="C6664" t="str">
            <v>KGXKM</v>
          </cell>
          <cell r="D6664">
            <v>0.27</v>
          </cell>
          <cell r="E6664">
            <v>0.23</v>
          </cell>
          <cell r="F6664">
            <v>0.04</v>
          </cell>
          <cell r="G6664">
            <v>0</v>
          </cell>
        </row>
        <row r="6665">
          <cell r="A6665" t="str">
            <v>100199</v>
          </cell>
          <cell r="B6665" t="str">
            <v>TRANSPORTE HORIZONTAL COM CARRINHO PLATAFORMA, DE SACOS DE 30 KG (UNIDADE: KGXKM). AF_07/2019</v>
          </cell>
          <cell r="C6665" t="str">
            <v>KGXKM</v>
          </cell>
          <cell r="D6665">
            <v>0.32</v>
          </cell>
          <cell r="E6665">
            <v>0.28000000000000003</v>
          </cell>
          <cell r="F6665">
            <v>0.04</v>
          </cell>
          <cell r="G6665">
            <v>0</v>
          </cell>
        </row>
        <row r="6666">
          <cell r="A6666" t="str">
            <v>100200</v>
          </cell>
          <cell r="B6666" t="str">
            <v>TRANSPORTE HORIZONTAL COM CARRINHO PLATAFORMA, DE SACOS DE 20 KG (UNIDADE: KGXKM). AF_07/2019</v>
          </cell>
          <cell r="C6666" t="str">
            <v>KGXKM</v>
          </cell>
          <cell r="D6666">
            <v>0.4</v>
          </cell>
          <cell r="E6666">
            <v>0.32</v>
          </cell>
          <cell r="F6666">
            <v>0.08</v>
          </cell>
          <cell r="G6666">
            <v>0</v>
          </cell>
        </row>
        <row r="6667">
          <cell r="A6667" t="str">
            <v>100201</v>
          </cell>
          <cell r="B6667" t="str">
            <v>TRANSPORTE HORIZONTAL COM CARRINHO DE MÃO, DE SACOS DE 50 KG (UNIDADE: KGXKM). AF_07/2019</v>
          </cell>
          <cell r="C6667" t="str">
            <v>KGXKM</v>
          </cell>
          <cell r="D6667">
            <v>0.79</v>
          </cell>
          <cell r="E6667">
            <v>0.62</v>
          </cell>
          <cell r="F6667">
            <v>0.17</v>
          </cell>
          <cell r="G6667">
            <v>0</v>
          </cell>
        </row>
        <row r="6668">
          <cell r="A6668" t="str">
            <v>100202</v>
          </cell>
          <cell r="B6668" t="str">
            <v>TRANSPORTE HORIZONTAL COM CARRINHO DE MÃO, DE SACOS DE 30 KG (UNIDADE: KGXKM). AF_07/2019</v>
          </cell>
          <cell r="C6668" t="str">
            <v>KGXKM</v>
          </cell>
          <cell r="D6668">
            <v>0.92</v>
          </cell>
          <cell r="E6668">
            <v>0.72</v>
          </cell>
          <cell r="F6668">
            <v>0.2</v>
          </cell>
          <cell r="G6668">
            <v>0</v>
          </cell>
        </row>
        <row r="6669">
          <cell r="A6669" t="str">
            <v>100203</v>
          </cell>
          <cell r="B6669" t="str">
            <v>TRANSPORTE HORIZONTAL COM CARRINHO DE MÃO, DE SACOS DE 20 KG (UNIDADE: KGXKM). AF_07/2019</v>
          </cell>
          <cell r="C6669" t="str">
            <v>KGXKM</v>
          </cell>
          <cell r="D6669">
            <v>1.0900000000000001</v>
          </cell>
          <cell r="E6669">
            <v>0.84</v>
          </cell>
          <cell r="F6669">
            <v>0.25</v>
          </cell>
          <cell r="G6669">
            <v>0</v>
          </cell>
        </row>
        <row r="6670">
          <cell r="A6670" t="str">
            <v>100204</v>
          </cell>
          <cell r="B6670" t="str">
            <v>TRANSPORTE HORIZONTAL COM MANIPULADOR TELESCÓPICO, DE PÁLETE DE SACOS (UNIDADE: KGXKM). AF_07/2019</v>
          </cell>
          <cell r="C6670" t="str">
            <v>KGXKM</v>
          </cell>
          <cell r="D6670">
            <v>0.11</v>
          </cell>
          <cell r="E6670">
            <v>0.03</v>
          </cell>
          <cell r="F6670">
            <v>0.02</v>
          </cell>
          <cell r="G6670">
            <v>0.06</v>
          </cell>
        </row>
        <row r="6671">
          <cell r="A6671" t="str">
            <v>100205</v>
          </cell>
          <cell r="B6671" t="str">
            <v>TRANSPORTE HORIZONTAL COM JERICA DE 60 L, DE MASSA/ GRANEL (UNIDADE: M3XKM). AF_07/2019</v>
          </cell>
          <cell r="C6671" t="str">
            <v>M3XKM</v>
          </cell>
          <cell r="D6671">
            <v>1454.92</v>
          </cell>
          <cell r="E6671">
            <v>1089.51</v>
          </cell>
          <cell r="F6671">
            <v>365.41</v>
          </cell>
          <cell r="G6671">
            <v>0</v>
          </cell>
        </row>
        <row r="6672">
          <cell r="A6672" t="str">
            <v>100206</v>
          </cell>
          <cell r="B6672" t="str">
            <v>TRANSPORTE HORIZONTAL COM JERICA DE 90 L, DE MASSA/ GRANEL (UNIDADE: M3XKM). AF_07/2019</v>
          </cell>
          <cell r="C6672" t="str">
            <v>M3XKM</v>
          </cell>
          <cell r="D6672">
            <v>1051.6600000000001</v>
          </cell>
          <cell r="E6672">
            <v>787.53</v>
          </cell>
          <cell r="F6672">
            <v>264.13</v>
          </cell>
          <cell r="G6672">
            <v>0</v>
          </cell>
        </row>
        <row r="6673">
          <cell r="A6673" t="str">
            <v>100207</v>
          </cell>
          <cell r="B6673" t="str">
            <v>TRANSPORTE HORIZONTAL COM CARREGADEIRA, DE MASSA/ GRANEL (UNIDADE: M3XKM). AF_07/2019</v>
          </cell>
          <cell r="C6673" t="str">
            <v>M3XKM</v>
          </cell>
          <cell r="D6673">
            <v>508.46</v>
          </cell>
          <cell r="E6673">
            <v>179.16</v>
          </cell>
          <cell r="F6673">
            <v>102.89</v>
          </cell>
          <cell r="G6673">
            <v>226.41</v>
          </cell>
        </row>
        <row r="6674">
          <cell r="A6674" t="str">
            <v>100208</v>
          </cell>
          <cell r="B6674" t="str">
            <v>TRANSPORTE HORIZONTAL MANUAL, DE BLOCOS VAZADOS DE CONCRETO OU CERÂMICO DE 19X19X39CM (UNIDADE: BLOCOXKM). AF_07/2019</v>
          </cell>
          <cell r="C6674" t="str">
            <v>UNXKM</v>
          </cell>
          <cell r="D6674">
            <v>19.239999999999998</v>
          </cell>
          <cell r="E6674">
            <v>14.43</v>
          </cell>
          <cell r="F6674">
            <v>4.8099999999999996</v>
          </cell>
          <cell r="G6674">
            <v>0</v>
          </cell>
        </row>
        <row r="6675">
          <cell r="A6675" t="str">
            <v>100209</v>
          </cell>
          <cell r="B6675" t="str">
            <v>TRANSPORTE HORIZONTAL MANUAL, DE BLOCOS CERÂMICOS FURADOS NA HORIZONTAL DE 9X19X19CM (UNIDADE: BLOCOXKM). AF_07/2019</v>
          </cell>
          <cell r="C6675" t="str">
            <v>UNXKM</v>
          </cell>
          <cell r="D6675">
            <v>9.6199999999999992</v>
          </cell>
          <cell r="E6675">
            <v>7.23</v>
          </cell>
          <cell r="F6675">
            <v>2.39</v>
          </cell>
          <cell r="G6675">
            <v>0</v>
          </cell>
        </row>
        <row r="6676">
          <cell r="A6676" t="str">
            <v>100210</v>
          </cell>
          <cell r="B6676" t="str">
            <v>TRANSPORTE HORIZONTAL COM CARRINHO DE MÃO, DE BLOCOS VAZADOS DE CONCRETO OU CERÂMICO DE 19X19X39CM (UNIDADE: BLOCOXKM). AF_07/2019</v>
          </cell>
          <cell r="C6676" t="str">
            <v>UNXKM</v>
          </cell>
          <cell r="D6676">
            <v>17.73</v>
          </cell>
          <cell r="E6676">
            <v>13.31</v>
          </cell>
          <cell r="F6676">
            <v>4.42</v>
          </cell>
          <cell r="G6676">
            <v>0</v>
          </cell>
        </row>
        <row r="6677">
          <cell r="A6677" t="str">
            <v>100211</v>
          </cell>
          <cell r="B6677" t="str">
            <v>TRANSPORTE HORIZONTAL COM CARRINHO DE MÃO, DE BLOCOS CERÂMICOS FURADOS NA HORIZONTAL DE 9X19X19CM (UNIDADE: BLOCOXKM). AF_07/2019</v>
          </cell>
          <cell r="C6677" t="str">
            <v>UNXKM</v>
          </cell>
          <cell r="D6677">
            <v>6.84</v>
          </cell>
          <cell r="E6677">
            <v>5.15</v>
          </cell>
          <cell r="F6677">
            <v>1.69</v>
          </cell>
          <cell r="G6677">
            <v>0</v>
          </cell>
        </row>
        <row r="6678">
          <cell r="A6678" t="str">
            <v>100212</v>
          </cell>
          <cell r="B6678" t="str">
            <v>TRANSPORTE HORIZONTAL COM CARRINHO PLATAFORMA, DE BLOCOS VAZADOS DE CONCRETO OU CERÂMICO DE 19X19X39CM (UNIDADE: BLOCOXKM). AF_07/2019</v>
          </cell>
          <cell r="C6678" t="str">
            <v>UNXKM</v>
          </cell>
          <cell r="D6678">
            <v>7.55</v>
          </cell>
          <cell r="E6678">
            <v>5.68</v>
          </cell>
          <cell r="F6678">
            <v>1.87</v>
          </cell>
          <cell r="G6678">
            <v>0</v>
          </cell>
        </row>
        <row r="6679">
          <cell r="A6679" t="str">
            <v>100213</v>
          </cell>
          <cell r="B6679" t="str">
            <v>TRANSPORTE HORIZONTAL COM CARRINHO PLATAFORMA, DE BLOCOS CERÂMICOS FURADOS NA HORIZONTAL DE 9X19X19CM (UNIDADE: BLOCOXKM). AF_07/2019</v>
          </cell>
          <cell r="C6679" t="str">
            <v>UNXKM</v>
          </cell>
          <cell r="D6679">
            <v>2.71</v>
          </cell>
          <cell r="E6679">
            <v>2.06</v>
          </cell>
          <cell r="F6679">
            <v>0.65</v>
          </cell>
          <cell r="G6679">
            <v>0</v>
          </cell>
        </row>
        <row r="6680">
          <cell r="A6680" t="str">
            <v>100214</v>
          </cell>
          <cell r="B6680" t="str">
            <v>TRANSPORTE HORIZONTAL COM CARRINHO MINI PÁLETES, DE BLOCOS VAZADOS DE CONCRETO DE 19X19X39CM (UNIDADE: BLOCOXKM). AF_07/2019</v>
          </cell>
          <cell r="C6680" t="str">
            <v>UNXKM</v>
          </cell>
          <cell r="D6680">
            <v>4.16</v>
          </cell>
          <cell r="E6680">
            <v>3.14</v>
          </cell>
          <cell r="F6680">
            <v>1.02</v>
          </cell>
          <cell r="G6680">
            <v>0</v>
          </cell>
        </row>
        <row r="6681">
          <cell r="A6681" t="str">
            <v>100215</v>
          </cell>
          <cell r="B6681" t="str">
            <v>TRANSPORTE HORIZONTAL COM CARRINHO MINI PÁLETES, DE BLOCOS CERÂMICOS FURADOS NA VERTICAL DE 19X19X39CM (UNIDADE: BLOCOXKM). AF_07/2019</v>
          </cell>
          <cell r="C6681" t="str">
            <v>UNXKM</v>
          </cell>
          <cell r="D6681">
            <v>3.57</v>
          </cell>
          <cell r="E6681">
            <v>2.7</v>
          </cell>
          <cell r="F6681">
            <v>0.87</v>
          </cell>
          <cell r="G6681">
            <v>0</v>
          </cell>
        </row>
        <row r="6682">
          <cell r="A6682" t="str">
            <v>100216</v>
          </cell>
          <cell r="B6682" t="str">
            <v>TRANSPORTE HORIZONTAL COM CARRINHO MINI PÁLETES, DE BLOCOS CERÂMICOS FURADOS NA HORIZONTAL DE 9X19X19CM (UNIDADE: BLOCOXKM). AF_07/2019</v>
          </cell>
          <cell r="C6682" t="str">
            <v>UNXKM</v>
          </cell>
          <cell r="D6682">
            <v>0.96</v>
          </cell>
          <cell r="E6682">
            <v>0.75</v>
          </cell>
          <cell r="F6682">
            <v>0.21</v>
          </cell>
          <cell r="G6682">
            <v>0</v>
          </cell>
        </row>
        <row r="6683">
          <cell r="A6683" t="str">
            <v>100217</v>
          </cell>
          <cell r="B6683" t="str">
            <v>TRANSPORTE HORIZONTAL COM MANIPULADOR TELESCÓPICO, DE BLOCOS VAZADOS DE CONCRETO DE 19X19X39CM (UNIDADE: BLOCOXKM). AF_07/2019</v>
          </cell>
          <cell r="C6683" t="str">
            <v>UNXKM</v>
          </cell>
          <cell r="D6683">
            <v>3.12</v>
          </cell>
          <cell r="E6683">
            <v>0.96</v>
          </cell>
          <cell r="F6683">
            <v>0.68</v>
          </cell>
          <cell r="G6683">
            <v>1.48</v>
          </cell>
        </row>
        <row r="6684">
          <cell r="A6684" t="str">
            <v>100218</v>
          </cell>
          <cell r="B6684" t="str">
            <v>TRANSPORTE HORIZONTAL COM MANIPULADOR TELESCÓPICO, DE BLOCOS CERÂMICOS FURADOS NA VERTICAL DE 19X19X39CM (UNIDADE: BLOCOXKM). AF_07/2019</v>
          </cell>
          <cell r="C6684" t="str">
            <v>UNXKM</v>
          </cell>
          <cell r="D6684">
            <v>2.14</v>
          </cell>
          <cell r="E6684">
            <v>0.67</v>
          </cell>
          <cell r="F6684">
            <v>0.42</v>
          </cell>
          <cell r="G6684">
            <v>1.05</v>
          </cell>
        </row>
        <row r="6685">
          <cell r="A6685" t="str">
            <v>100219</v>
          </cell>
          <cell r="B6685" t="str">
            <v>TRANSPORTE HORIZONTAL COM MANIPULADOR TELESCÓPICO, DE BLOCOS CERÂMICOS FURADOS NA HORIZONTAL DE 9X19X19CM (UNIDADE: BLOCOXKM). AF_07/2019</v>
          </cell>
          <cell r="C6685" t="str">
            <v>UNXKM</v>
          </cell>
          <cell r="D6685">
            <v>0.47</v>
          </cell>
          <cell r="E6685">
            <v>0.15</v>
          </cell>
          <cell r="F6685">
            <v>0.08</v>
          </cell>
          <cell r="G6685">
            <v>0.24</v>
          </cell>
        </row>
        <row r="6686">
          <cell r="A6686" t="str">
            <v>100220</v>
          </cell>
          <cell r="B6686" t="str">
            <v>TRANSPORTE HORIZONTAL MANUAL, DE CAIXA COM REVESTIMENTO CERÂMICO (UNIDADE: M2XKM). AF_07/2019</v>
          </cell>
          <cell r="C6686" t="str">
            <v>M2XKM</v>
          </cell>
          <cell r="D6686">
            <v>27.65</v>
          </cell>
          <cell r="E6686">
            <v>20.73</v>
          </cell>
          <cell r="F6686">
            <v>6.92</v>
          </cell>
          <cell r="G6686">
            <v>0</v>
          </cell>
        </row>
        <row r="6687">
          <cell r="A6687" t="str">
            <v>100221</v>
          </cell>
          <cell r="B6687" t="str">
            <v>TRANSPORTE HORIZONTAL COM CARRINHO DE MÃO, DE CAIXA COM REVESTIMENTO CERÂMICO (UNIDADE: M2XKM). AF_07/2019</v>
          </cell>
          <cell r="C6687" t="str">
            <v>M2XKM</v>
          </cell>
          <cell r="D6687">
            <v>31.34</v>
          </cell>
          <cell r="E6687">
            <v>23.5</v>
          </cell>
          <cell r="F6687">
            <v>7.84</v>
          </cell>
          <cell r="G6687">
            <v>0</v>
          </cell>
        </row>
        <row r="6688">
          <cell r="A6688" t="str">
            <v>100222</v>
          </cell>
          <cell r="B6688" t="str">
            <v>TRANSPORTE HORIZONTAL COM CARRINHO PLATAFORMA, DE CAIXA COM REVESTIMENTO CERÂMICO (UNIDADE: M2XKM). AF_07/2019</v>
          </cell>
          <cell r="C6688" t="str">
            <v>M2XKM</v>
          </cell>
          <cell r="D6688">
            <v>11.87</v>
          </cell>
          <cell r="E6688">
            <v>8.92</v>
          </cell>
          <cell r="F6688">
            <v>2.95</v>
          </cell>
          <cell r="G6688">
            <v>0</v>
          </cell>
        </row>
        <row r="6689">
          <cell r="A6689" t="str">
            <v>100223</v>
          </cell>
          <cell r="B6689" t="str">
            <v>TRANSPORTE HORIZONTAL COM CARRINHO MINI PÁLETES, DE CAIXA COM REVESTIMENTO CERÂMICO (UNIDADE: M2XKM). AF_07/2019</v>
          </cell>
          <cell r="C6689" t="str">
            <v>M2XKM</v>
          </cell>
          <cell r="D6689">
            <v>5.55</v>
          </cell>
          <cell r="E6689">
            <v>4.1900000000000004</v>
          </cell>
          <cell r="F6689">
            <v>1.36</v>
          </cell>
          <cell r="G6689">
            <v>0</v>
          </cell>
        </row>
        <row r="6690">
          <cell r="A6690" t="str">
            <v>100224</v>
          </cell>
          <cell r="B6690" t="str">
            <v>TRANSPORTE HORIZONTAL COM MANIPULADOR TELESCÓPICO, DE CAIXA COM REVESTIMENTO CERÂMICO (UNIDADE: M2XKM). AF_07/2019</v>
          </cell>
          <cell r="C6690" t="str">
            <v>M2XKM</v>
          </cell>
          <cell r="D6690">
            <v>3.12</v>
          </cell>
          <cell r="E6690">
            <v>0.96</v>
          </cell>
          <cell r="F6690">
            <v>0.68</v>
          </cell>
          <cell r="G6690">
            <v>1.48</v>
          </cell>
        </row>
        <row r="6691">
          <cell r="A6691" t="str">
            <v>100225</v>
          </cell>
          <cell r="B6691" t="str">
            <v>TRANSPORTE HORIZONTAL MANUAL, DE LATA DE 18 LITROS (UNIDADE: LXKM). AF_07/2019</v>
          </cell>
          <cell r="C6691" t="str">
            <v>LXKM</v>
          </cell>
          <cell r="D6691">
            <v>2.17</v>
          </cell>
          <cell r="E6691">
            <v>1.66</v>
          </cell>
          <cell r="F6691">
            <v>0.51</v>
          </cell>
          <cell r="G6691">
            <v>0</v>
          </cell>
        </row>
        <row r="6692">
          <cell r="A6692" t="str">
            <v>100226</v>
          </cell>
          <cell r="B6692" t="str">
            <v>TRANSPORTE HORIZONTAL COM CARRINHO PLATAFORMA, DE LATA DE 18 LITROS (UNIDADE: LXKM). AF_07/2019</v>
          </cell>
          <cell r="C6692" t="str">
            <v>LXKM</v>
          </cell>
          <cell r="D6692">
            <v>0.68</v>
          </cell>
          <cell r="E6692">
            <v>0.53</v>
          </cell>
          <cell r="F6692">
            <v>0.15</v>
          </cell>
          <cell r="G6692">
            <v>0</v>
          </cell>
        </row>
        <row r="6693">
          <cell r="A6693" t="str">
            <v>100227</v>
          </cell>
          <cell r="B6693" t="str">
            <v>TRANSPORTE HORIZONTAL COM CARRINHO RACIONAL, DE LATA DE 18 LITROS (UNIDADE: LXKM). AF_07/2019</v>
          </cell>
          <cell r="C6693" t="str">
            <v>LXKM</v>
          </cell>
          <cell r="D6693">
            <v>1</v>
          </cell>
          <cell r="E6693">
            <v>0.78</v>
          </cell>
          <cell r="F6693">
            <v>0.22</v>
          </cell>
          <cell r="G6693">
            <v>0</v>
          </cell>
        </row>
        <row r="6694">
          <cell r="A6694" t="str">
            <v>100228</v>
          </cell>
          <cell r="B6694" t="str">
            <v>TRANSPORTE HORIZONTAL COM MANIPULADOR TELESCÓPICO, DE LATA DE 18 LITROS (UNIDADE: LXKM). AF_07/2019</v>
          </cell>
          <cell r="C6694" t="str">
            <v>LXKM</v>
          </cell>
          <cell r="D6694">
            <v>0.3</v>
          </cell>
          <cell r="E6694">
            <v>0.09</v>
          </cell>
          <cell r="F6694">
            <v>0.06</v>
          </cell>
          <cell r="G6694">
            <v>0.15</v>
          </cell>
        </row>
        <row r="6695">
          <cell r="A6695" t="str">
            <v>100229</v>
          </cell>
          <cell r="B6695" t="str">
            <v>TRANSPORTE VERTICAL MANUAL, 1 PAVIMENTO, DE SACOS DE 50 KG (UNIDADE: KG). AF_07/2019</v>
          </cell>
          <cell r="C6695" t="str">
            <v>KG</v>
          </cell>
          <cell r="D6695">
            <v>0.01</v>
          </cell>
          <cell r="E6695">
            <v>0.01</v>
          </cell>
          <cell r="F6695">
            <v>0</v>
          </cell>
          <cell r="G6695">
            <v>0</v>
          </cell>
        </row>
        <row r="6696">
          <cell r="A6696" t="str">
            <v>100230</v>
          </cell>
          <cell r="B6696" t="str">
            <v>TRANSPORTE VERTICAL MANUAL, 1 PAVIMENTO, DE SACOS DE 30 KG (UNIDADE: KG). AF_07/2019</v>
          </cell>
          <cell r="C6696" t="str">
            <v>KG</v>
          </cell>
          <cell r="D6696">
            <v>0.02</v>
          </cell>
          <cell r="E6696">
            <v>0.02</v>
          </cell>
          <cell r="F6696">
            <v>0</v>
          </cell>
          <cell r="G6696">
            <v>0</v>
          </cell>
        </row>
        <row r="6697">
          <cell r="A6697" t="str">
            <v>100231</v>
          </cell>
          <cell r="B6697" t="str">
            <v>TRANSPORTE VERTICAL MANUAL, 1 PAVIMENTO, DE SACOS DE 20 KG (UNIDADE: KG). AF_07/2019</v>
          </cell>
          <cell r="C6697" t="str">
            <v>KG</v>
          </cell>
          <cell r="D6697">
            <v>0.03</v>
          </cell>
          <cell r="E6697">
            <v>0.03</v>
          </cell>
          <cell r="F6697">
            <v>0</v>
          </cell>
          <cell r="G6697">
            <v>0</v>
          </cell>
        </row>
        <row r="6698">
          <cell r="A6698" t="str">
            <v>100232</v>
          </cell>
          <cell r="B6698" t="str">
            <v>TRANSPORTE VERTICAL MANUAL, 1 PAVIMENTO, DE BLOCOS VAZADOS DE CONCRETO OU CERÂMICO DE 19X19X39CM (UNIDADE: BLOCO). AF_07/2019</v>
          </cell>
          <cell r="C6698" t="str">
            <v>UN</v>
          </cell>
          <cell r="D6698">
            <v>0.36</v>
          </cell>
          <cell r="E6698">
            <v>0.28999999999999998</v>
          </cell>
          <cell r="F6698">
            <v>7.0000000000000007E-2</v>
          </cell>
          <cell r="G6698">
            <v>0</v>
          </cell>
        </row>
        <row r="6699">
          <cell r="A6699" t="str">
            <v>100233</v>
          </cell>
          <cell r="B6699" t="str">
            <v>TRANSPORTE VERTICAL MANUAL, 1 PAVIMENTO, DE BLOCOS CERÂMICOS FURADOS NA HORIZONTAL DE 9X19X19CM (UNIDADE: BLOCO). AF_07/2019</v>
          </cell>
          <cell r="C6699" t="str">
            <v>UN</v>
          </cell>
          <cell r="D6699">
            <v>0.18</v>
          </cell>
          <cell r="E6699">
            <v>0.16</v>
          </cell>
          <cell r="F6699">
            <v>0.02</v>
          </cell>
          <cell r="G6699">
            <v>0</v>
          </cell>
        </row>
        <row r="6700">
          <cell r="A6700" t="str">
            <v>100234</v>
          </cell>
          <cell r="B6700" t="str">
            <v>TRANSPORTE VERTICAL MANUAL, 1 PAVIMENTO, DE CAIXA COM REVESTIMENTO CERÂMICO (UNIDADE: M2). AF_07/2019</v>
          </cell>
          <cell r="C6700" t="str">
            <v>M2</v>
          </cell>
          <cell r="D6700">
            <v>0.54</v>
          </cell>
          <cell r="E6700">
            <v>0.43</v>
          </cell>
          <cell r="F6700">
            <v>0.11</v>
          </cell>
          <cell r="G6700">
            <v>0</v>
          </cell>
        </row>
        <row r="6701">
          <cell r="A6701" t="str">
            <v>100235</v>
          </cell>
          <cell r="B6701" t="str">
            <v>TRANSPORTE VERTICAL MANUAL, 1 PAVIMENTO, DE LATA DE 18 LITROS (UNIDADE: L). AF_07/2019</v>
          </cell>
          <cell r="C6701" t="str">
            <v>L</v>
          </cell>
          <cell r="D6701">
            <v>0.04</v>
          </cell>
          <cell r="E6701">
            <v>0.04</v>
          </cell>
          <cell r="F6701">
            <v>0</v>
          </cell>
          <cell r="G6701">
            <v>0</v>
          </cell>
        </row>
        <row r="6702">
          <cell r="A6702" t="str">
            <v>100236</v>
          </cell>
          <cell r="B6702" t="str">
            <v>TRANSPORTE HORIZONTAL MANUAL, DE TUBO DE PVC SOLDÁVEL COM DIÂMETRO MENOR OU IGUAL A 60 MM (UNIDADE: MXKM). AF_07/2019</v>
          </cell>
          <cell r="C6702" t="str">
            <v>MXKM</v>
          </cell>
          <cell r="D6702">
            <v>2.75</v>
          </cell>
          <cell r="E6702">
            <v>2.09</v>
          </cell>
          <cell r="F6702">
            <v>0.66</v>
          </cell>
          <cell r="G6702">
            <v>0</v>
          </cell>
        </row>
        <row r="6703">
          <cell r="A6703" t="str">
            <v>100237</v>
          </cell>
          <cell r="B6703" t="str">
            <v>TRANSPORTE HORIZONTAL MANUAL, DE TUBO DE PVC SOLDÁVEL COM DIÂMETRO MAIOR QUE 60 MM E MENOR OU IGUAL A 85 MM (UNIDADE: MXKM). AF_07/2019</v>
          </cell>
          <cell r="C6703" t="str">
            <v>MXKM</v>
          </cell>
          <cell r="D6703">
            <v>3.3</v>
          </cell>
          <cell r="E6703">
            <v>2.5</v>
          </cell>
          <cell r="F6703">
            <v>0.8</v>
          </cell>
          <cell r="G6703">
            <v>0</v>
          </cell>
        </row>
        <row r="6704">
          <cell r="A6704" t="str">
            <v>100238</v>
          </cell>
          <cell r="B6704" t="str">
            <v>TRANSPORTE HORIZONTAL MANUAL, DE TUBO DE CPVC COM DIÂMETRO MENOR OU IGUAL A 73 MM (UNIDADE: MXKM). AF_07/2019</v>
          </cell>
          <cell r="C6704" t="str">
            <v>MXKM</v>
          </cell>
          <cell r="D6704">
            <v>5.29</v>
          </cell>
          <cell r="E6704">
            <v>3.99</v>
          </cell>
          <cell r="F6704">
            <v>1.3</v>
          </cell>
          <cell r="G6704">
            <v>0</v>
          </cell>
        </row>
        <row r="6705">
          <cell r="A6705" t="str">
            <v>100239</v>
          </cell>
          <cell r="B6705" t="str">
            <v>TRANSPORTE HORIZONTAL MANUAL, DE TUBO DE CPVC COM DIÂMETRO MAIOR QUE 73 MM E MENOR OU IGUAL A 89 MM (UNIDADE: MXKM). AF_07/2019</v>
          </cell>
          <cell r="C6705" t="str">
            <v>MXKM</v>
          </cell>
          <cell r="D6705">
            <v>6.61</v>
          </cell>
          <cell r="E6705">
            <v>4.9800000000000004</v>
          </cell>
          <cell r="F6705">
            <v>1.63</v>
          </cell>
          <cell r="G6705">
            <v>0</v>
          </cell>
        </row>
        <row r="6706">
          <cell r="A6706" t="str">
            <v>100240</v>
          </cell>
          <cell r="B6706" t="str">
            <v>TRANSPORTE HORIZONTAL MANUAL, DE TUBO DE PPR - PN12 OU PN25 - COM DIÂMETRO MENOR OU IGUAL A 50 MM (UNIDADE: MXKM). AF_07/2019</v>
          </cell>
          <cell r="C6706" t="str">
            <v>MXKM</v>
          </cell>
          <cell r="D6706">
            <v>3.96</v>
          </cell>
          <cell r="E6706">
            <v>2.99</v>
          </cell>
          <cell r="F6706">
            <v>0.97</v>
          </cell>
          <cell r="G6706">
            <v>0</v>
          </cell>
        </row>
        <row r="6707">
          <cell r="A6707" t="str">
            <v>100241</v>
          </cell>
          <cell r="B6707" t="str">
            <v>TRANSPORTE HORIZONTAL MANUAL, DE TUBO DE PPR - PN12 OU PN25 - COM DIÂMETRO MAIOR QUE 50 MM E MENOR OU IGUAL A 75 MM (UNIDADE: MXKM). AF_07/2019</v>
          </cell>
          <cell r="C6707" t="str">
            <v>MXKM</v>
          </cell>
          <cell r="D6707">
            <v>6.61</v>
          </cell>
          <cell r="E6707">
            <v>4.9800000000000004</v>
          </cell>
          <cell r="F6707">
            <v>1.63</v>
          </cell>
          <cell r="G6707">
            <v>0</v>
          </cell>
        </row>
        <row r="6708">
          <cell r="A6708" t="str">
            <v>100242</v>
          </cell>
          <cell r="B6708" t="str">
            <v>TRANSPORTE HORIZONTAL MANUAL, DE TUBO DE PPR - PN12 OU PN25 - COM DIÂMETRO MAIOR QUE 75 MM E MENOR OU IGUAL A 110 MM (UNIDADE: MXKM). AF_07/2019</v>
          </cell>
          <cell r="C6708" t="str">
            <v>MXKM</v>
          </cell>
          <cell r="D6708">
            <v>19.54</v>
          </cell>
          <cell r="E6708">
            <v>14.66</v>
          </cell>
          <cell r="F6708">
            <v>4.88</v>
          </cell>
          <cell r="G6708">
            <v>0</v>
          </cell>
        </row>
        <row r="6709">
          <cell r="A6709" t="str">
            <v>100243</v>
          </cell>
          <cell r="B6709" t="str">
            <v>TRANSPORTE HORIZONTAL MANUAL, DE TUBO DE COBRE - CLASSE E - COM DIÂMETRO MENOR OU IGUAL A 54 MM (UNIDADE: MXKM). AF_07/2019</v>
          </cell>
          <cell r="C6709" t="str">
            <v>MXKM</v>
          </cell>
          <cell r="D6709">
            <v>3.17</v>
          </cell>
          <cell r="E6709">
            <v>2.41</v>
          </cell>
          <cell r="F6709">
            <v>0.76</v>
          </cell>
          <cell r="G6709">
            <v>0</v>
          </cell>
        </row>
        <row r="6710">
          <cell r="A6710" t="str">
            <v>100244</v>
          </cell>
          <cell r="B6710" t="str">
            <v>TRANSPORTE HORIZONTAL MANUAL, DE TUBO DE COBRE - CLASSE E - COM DIÂMETRO MAIOR QUE 54 MM E MENOR OU IGUAL A 79 MM (UNIDADE: MXKM). AF_07/2019</v>
          </cell>
          <cell r="C6710" t="str">
            <v>MXKM</v>
          </cell>
          <cell r="D6710">
            <v>3.96</v>
          </cell>
          <cell r="E6710">
            <v>2.99</v>
          </cell>
          <cell r="F6710">
            <v>0.97</v>
          </cell>
          <cell r="G6710">
            <v>0</v>
          </cell>
        </row>
        <row r="6711">
          <cell r="A6711" t="str">
            <v>100245</v>
          </cell>
          <cell r="B6711" t="str">
            <v>TRANSPORTE HORIZONTAL MANUAL, DE TUBO DE COBRE - CLASSE E - COM DIÂMETRO MAIOR QUE 79 MM E MENOR OU IGUAL A 104 MM (UNIDADE: MXKM). AF_07/2019</v>
          </cell>
          <cell r="C6711" t="str">
            <v>MXKM</v>
          </cell>
          <cell r="D6711">
            <v>7.93</v>
          </cell>
          <cell r="E6711">
            <v>5.97</v>
          </cell>
          <cell r="F6711">
            <v>1.96</v>
          </cell>
          <cell r="G6711">
            <v>0</v>
          </cell>
        </row>
        <row r="6712">
          <cell r="A6712" t="str">
            <v>100246</v>
          </cell>
          <cell r="B6712" t="str">
            <v>TRANSPORTE HORIZONTAL MANUAL, DE TUBO DE PVC SÉRIE NORMAL - ESGOTO PREDIAL, OU REFORÇADO PARA ESGOTO OU ÁGUAS PLUVIAIS PREDIAL, COM DIÂMETRO MENOR OU IGUAL A 75 MM (UNIDADE: MXKM). AF_07/2019</v>
          </cell>
          <cell r="C6712" t="str">
            <v>MXKM</v>
          </cell>
          <cell r="D6712">
            <v>2.64</v>
          </cell>
          <cell r="E6712">
            <v>2.0099999999999998</v>
          </cell>
          <cell r="F6712">
            <v>0.63</v>
          </cell>
          <cell r="G6712">
            <v>0</v>
          </cell>
        </row>
        <row r="6713">
          <cell r="A6713" t="str">
            <v>100247</v>
          </cell>
          <cell r="B6713" t="str">
            <v>TRANSPORTE HORIZONTAL MANUAL, DE TUBO DE PVC SÉRIE NORMAL - ESGOTO PREDIAL, OU REFORÇADO PARA ESGOTO OU ÁGUAS PLUVIAIS PREDIAL, COM DIÂMETRO MAIOR QUE 75 MM E MENOR OU IGUAL A 100 MM (UNIDADE: MXKM). AF_07/2019</v>
          </cell>
          <cell r="C6713" t="str">
            <v>MXKM</v>
          </cell>
          <cell r="D6713">
            <v>3.3</v>
          </cell>
          <cell r="E6713">
            <v>2.5</v>
          </cell>
          <cell r="F6713">
            <v>0.8</v>
          </cell>
          <cell r="G6713">
            <v>0</v>
          </cell>
        </row>
        <row r="6714">
          <cell r="A6714" t="str">
            <v>100248</v>
          </cell>
          <cell r="B6714" t="str">
            <v>TRANSPORTE HORIZONTAL MANUAL, DE TUBO DE PVC SÉRIE NORMAL - ESGOTO PREDIAL, OU REFORÇADO PARA ESGOTO OU ÁGUAS PLUVIAIS PREDIAL, COM DIÂMETRO MAIOR QUE 100 MM E MENOR OU IGUAL A 150 MM (UNIDADE: MXKM). AF_07/2019</v>
          </cell>
          <cell r="C6714" t="str">
            <v>MXKM</v>
          </cell>
          <cell r="D6714">
            <v>13.03</v>
          </cell>
          <cell r="E6714">
            <v>9.7799999999999994</v>
          </cell>
          <cell r="F6714">
            <v>3.25</v>
          </cell>
          <cell r="G6714">
            <v>0</v>
          </cell>
        </row>
        <row r="6715">
          <cell r="A6715" t="str">
            <v>100249</v>
          </cell>
          <cell r="B6715" t="str">
            <v>TRANSPORTE HORIZONTAL MANUAL, DE TUBO DE AÇO CARBONO LEVE OU MÉDIO, PRETO OU GALVANIZADO, COM DIÂMETRO MENOR OU IGUAL A 20 MM (UNIDADE: MXKM). AF_07/2019</v>
          </cell>
          <cell r="C6715" t="str">
            <v>MXKM</v>
          </cell>
          <cell r="D6715">
            <v>2.64</v>
          </cell>
          <cell r="E6715">
            <v>2.0099999999999998</v>
          </cell>
          <cell r="F6715">
            <v>0.63</v>
          </cell>
          <cell r="G6715">
            <v>0</v>
          </cell>
        </row>
        <row r="6716">
          <cell r="A6716" t="str">
            <v>100250</v>
          </cell>
          <cell r="B6716" t="str">
            <v>TRANSPORTE HORIZONTAL MANUAL, DE TUBO DE AÇO CARBONO LEVE OU MÉDIO, PRETO OU GALVANIZADO, COM DIÂMETRO MAIOR QUE 20 MM E MENOR OU IGUAL A 32 MM (UNIDADE: MXKM). AF_07/2019</v>
          </cell>
          <cell r="C6716" t="str">
            <v>MXKM</v>
          </cell>
          <cell r="D6716">
            <v>4.4000000000000004</v>
          </cell>
          <cell r="E6716">
            <v>3.32</v>
          </cell>
          <cell r="F6716">
            <v>1.08</v>
          </cell>
          <cell r="G6716">
            <v>0</v>
          </cell>
        </row>
        <row r="6717">
          <cell r="A6717" t="str">
            <v>100251</v>
          </cell>
          <cell r="B6717" t="str">
            <v>TRANSPORTE HORIZONTAL MANUAL, DE TUBO DE AÇO CARBONO LEVE OU MÉDIO, PRETO OU GALVANIZADO, COM DIÂMETRO MAIOR QUE 32 MM E MENOR OU IGUAL A 65 MM (UNIDADE: MXKM). AF_07/2019</v>
          </cell>
          <cell r="C6717" t="str">
            <v>MXKM</v>
          </cell>
          <cell r="D6717">
            <v>13.03</v>
          </cell>
          <cell r="E6717">
            <v>9.7799999999999994</v>
          </cell>
          <cell r="F6717">
            <v>3.25</v>
          </cell>
          <cell r="G6717">
            <v>0</v>
          </cell>
        </row>
        <row r="6718">
          <cell r="A6718" t="str">
            <v>100252</v>
          </cell>
          <cell r="B6718" t="str">
            <v>TRANSPORTE HORIZONTAL MANUAL, DE TUBO DE AÇO CARBONO LEVE OU MÉDIO, PRETO OU GALVANIZADO, COM DIÂMETRO MAIOR QUE 65 MM E MENOR OU IGUAL A 90 MM (UNIDADE: MXKM). AF_07/2019</v>
          </cell>
          <cell r="C6718" t="str">
            <v>MXKM</v>
          </cell>
          <cell r="D6718">
            <v>19.54</v>
          </cell>
          <cell r="E6718">
            <v>14.66</v>
          </cell>
          <cell r="F6718">
            <v>4.88</v>
          </cell>
          <cell r="G6718">
            <v>0</v>
          </cell>
        </row>
        <row r="6719">
          <cell r="A6719" t="str">
            <v>100253</v>
          </cell>
          <cell r="B6719" t="str">
            <v>TRANSPORTE HORIZONTAL MANUAL, DE TUBO DE AÇO CARBONO LEVE OU MÉDIO, PRETO OU GALVANIZADO, COM DIÂMETRO MAIOR QUE 90 MM E MENOR OU IGUAL A 125 MM (UNIDADE: MXKM). AF_07/2019</v>
          </cell>
          <cell r="C6719" t="str">
            <v>MXKM</v>
          </cell>
          <cell r="D6719">
            <v>26.06</v>
          </cell>
          <cell r="E6719">
            <v>19.54</v>
          </cell>
          <cell r="F6719">
            <v>6.52</v>
          </cell>
          <cell r="G6719">
            <v>0</v>
          </cell>
        </row>
        <row r="6720">
          <cell r="A6720" t="str">
            <v>100254</v>
          </cell>
          <cell r="B6720" t="str">
            <v>TRANSPORTE HORIZONTAL MANUAL, DE TUBO DE AÇO CARBONO LEVE OU MÉDIO, PRETO OU GALVANIZADO, COM DIÂMETRO MAIOR QUE 125 MM E MENOR OU IGUAL A 150 MM (UNIDADE: MXKM). AF_07/2019</v>
          </cell>
          <cell r="C6720" t="str">
            <v>MXKM</v>
          </cell>
          <cell r="D6720">
            <v>39.090000000000003</v>
          </cell>
          <cell r="E6720">
            <v>29.29</v>
          </cell>
          <cell r="F6720">
            <v>9.8000000000000007</v>
          </cell>
          <cell r="G6720">
            <v>0</v>
          </cell>
        </row>
        <row r="6721">
          <cell r="A6721" t="str">
            <v>100255</v>
          </cell>
          <cell r="B6721" t="str">
            <v>TRANSPORTE HORIZONTAL MANUAL, DE TÁBUAS DE MADEIRA COM SEÇÃO TRANSVERSAL DE 2,5 X 25 CM E 2,5 X 30 CM (UNIDADE: MXKM). AF_07/2019</v>
          </cell>
          <cell r="C6721" t="str">
            <v>MXKM</v>
          </cell>
          <cell r="D6721">
            <v>13.22</v>
          </cell>
          <cell r="E6721">
            <v>9.94</v>
          </cell>
          <cell r="F6721">
            <v>3.28</v>
          </cell>
          <cell r="G6721">
            <v>0</v>
          </cell>
        </row>
        <row r="6722">
          <cell r="A6722" t="str">
            <v>100256</v>
          </cell>
          <cell r="B6722" t="str">
            <v>TRANSPORTE HORIZONTAL MANUAL, DE CAIBROS DE MADEIRA COM SEÇÃO TRANSVERSAL DE 7,5 X 6 CM E 6 X 8 CM (UNIDADE: MXKM). AF_07/2019</v>
          </cell>
          <cell r="C6722" t="str">
            <v>MXKM</v>
          </cell>
          <cell r="D6722">
            <v>8.82</v>
          </cell>
          <cell r="E6722">
            <v>6.64</v>
          </cell>
          <cell r="F6722">
            <v>2.1800000000000002</v>
          </cell>
          <cell r="G6722">
            <v>0</v>
          </cell>
        </row>
        <row r="6723">
          <cell r="A6723" t="str">
            <v>100257</v>
          </cell>
          <cell r="B6723" t="str">
            <v>TRANSPORTE HORIZONTAL MANUAL, DE RIPAS DE MADEIRA COM SEÇÃO TRANSVERSAL DE 1 X 5 CM E 2 X 5 CM (UNIDADE: MXKM). AF_07/2019</v>
          </cell>
          <cell r="C6723" t="str">
            <v>MXKM</v>
          </cell>
          <cell r="D6723">
            <v>5.29</v>
          </cell>
          <cell r="E6723">
            <v>3.99</v>
          </cell>
          <cell r="F6723">
            <v>1.3</v>
          </cell>
          <cell r="G6723">
            <v>0</v>
          </cell>
        </row>
        <row r="6724">
          <cell r="A6724" t="str">
            <v>100258</v>
          </cell>
          <cell r="B6724" t="str">
            <v>TRANSPORTE HORIZONTAL MANUAL, DE VIGAS DE MADEIRA COM SEÇÃO TRANSVERSAL DE 5 X 12 CM (UNIDADE: MXKM). AF_07/2019</v>
          </cell>
          <cell r="C6724" t="str">
            <v>MXKM</v>
          </cell>
          <cell r="D6724">
            <v>13.22</v>
          </cell>
          <cell r="E6724">
            <v>9.94</v>
          </cell>
          <cell r="F6724">
            <v>3.28</v>
          </cell>
          <cell r="G6724">
            <v>0</v>
          </cell>
        </row>
        <row r="6725">
          <cell r="A6725" t="str">
            <v>100259</v>
          </cell>
          <cell r="B6725" t="str">
            <v>TRANSPORTE HORIZONTAL MANUAL, DE VIGAS DE MADEIRA COM SEÇÃO TRANSVERSAL DE 6 X 16 CM (UNIDADE: MXKM). AF_07/2019</v>
          </cell>
          <cell r="C6725" t="str">
            <v>MXKM</v>
          </cell>
          <cell r="D6725">
            <v>26.06</v>
          </cell>
          <cell r="E6725">
            <v>19.54</v>
          </cell>
          <cell r="F6725">
            <v>6.52</v>
          </cell>
          <cell r="G6725">
            <v>0</v>
          </cell>
        </row>
        <row r="6726">
          <cell r="A6726" t="str">
            <v>100260</v>
          </cell>
          <cell r="B6726" t="str">
            <v>TRANSPORTE HORIZONTAL MANUAL, DE VERGALHÕES DE AÇO COM DIÂMETRO DE 5 MM (UNIDADE: KGXKM). AF_07/2019</v>
          </cell>
          <cell r="C6726" t="str">
            <v>KGXKM</v>
          </cell>
          <cell r="D6726">
            <v>8.59</v>
          </cell>
          <cell r="E6726">
            <v>6.46</v>
          </cell>
          <cell r="F6726">
            <v>2.13</v>
          </cell>
          <cell r="G6726">
            <v>0</v>
          </cell>
        </row>
        <row r="6727">
          <cell r="A6727" t="str">
            <v>100261</v>
          </cell>
          <cell r="B6727" t="str">
            <v>TRANSPORTE HORIZONTAL MANUAL, DE VERGALHÕES DE AÇO COM DIÂMETRO DE 6,3 MM (UNIDADE: KGXKM). AF_07/2019</v>
          </cell>
          <cell r="C6727" t="str">
            <v>KGXKM</v>
          </cell>
          <cell r="D6727">
            <v>5.39</v>
          </cell>
          <cell r="E6727">
            <v>4.07</v>
          </cell>
          <cell r="F6727">
            <v>1.32</v>
          </cell>
          <cell r="G6727">
            <v>0</v>
          </cell>
        </row>
        <row r="6728">
          <cell r="A6728" t="str">
            <v>100262</v>
          </cell>
          <cell r="B6728" t="str">
            <v>TRANSPORTE HORIZONTAL MANUAL, DE VERGALHÕES DE AÇO COM DIÂMETRO DE 8 MM (UNIDADE: KGXKM). AF_07/2019</v>
          </cell>
          <cell r="C6728" t="str">
            <v>KGXKM</v>
          </cell>
          <cell r="D6728">
            <v>3.34</v>
          </cell>
          <cell r="E6728">
            <v>2.5299999999999998</v>
          </cell>
          <cell r="F6728">
            <v>0.81</v>
          </cell>
          <cell r="G6728">
            <v>0</v>
          </cell>
        </row>
        <row r="6729">
          <cell r="A6729" t="str">
            <v>100263</v>
          </cell>
          <cell r="B6729" t="str">
            <v>TRANSPORTE HORIZONTAL MANUAL, DE VERGALHÕES DE AÇO COM DIÂMETRO DE 10 MM; 12,5 MM; 16 MM; 20 MM; 25 MM OU 32 MM (UNIDADE: KGXKM). AF_07/2019</v>
          </cell>
          <cell r="C6729" t="str">
            <v>KGXKM</v>
          </cell>
          <cell r="D6729">
            <v>2.14</v>
          </cell>
          <cell r="E6729">
            <v>1.64</v>
          </cell>
          <cell r="F6729">
            <v>0.5</v>
          </cell>
          <cell r="G6729">
            <v>0</v>
          </cell>
        </row>
        <row r="6730">
          <cell r="A6730" t="str">
            <v>100264</v>
          </cell>
          <cell r="B6730" t="str">
            <v>TRANSPORTE HORIZONTAL MANUAL, DE JANELA (UNIDADE: M2XKM). AF_07/2019</v>
          </cell>
          <cell r="C6730" t="str">
            <v>M2XKM</v>
          </cell>
          <cell r="D6730">
            <v>39.03</v>
          </cell>
          <cell r="E6730">
            <v>29.25</v>
          </cell>
          <cell r="F6730">
            <v>9.7799999999999994</v>
          </cell>
          <cell r="G6730">
            <v>0</v>
          </cell>
        </row>
        <row r="6731">
          <cell r="A6731" t="str">
            <v>100265</v>
          </cell>
          <cell r="B6731" t="str">
            <v>TRANSPORTE VERTICAL MANUAL, 1 PAVIMENTO, DE JANELA (UNIDADE: M2). AF_07/2019</v>
          </cell>
          <cell r="C6731" t="str">
            <v>M2</v>
          </cell>
          <cell r="D6731">
            <v>0.82</v>
          </cell>
          <cell r="E6731">
            <v>0.65</v>
          </cell>
          <cell r="F6731">
            <v>0.17</v>
          </cell>
          <cell r="G6731">
            <v>0</v>
          </cell>
        </row>
        <row r="6732">
          <cell r="A6732" t="str">
            <v>100266</v>
          </cell>
          <cell r="B6732" t="str">
            <v>TRANSPORTE HORIZONTAL MANUAL, DE PORTA (UNIDADE: UNIDXKM). AF_07/2019</v>
          </cell>
          <cell r="C6732" t="str">
            <v>UNXKM</v>
          </cell>
          <cell r="D6732">
            <v>82.95</v>
          </cell>
          <cell r="E6732">
            <v>62.14</v>
          </cell>
          <cell r="F6732">
            <v>20.81</v>
          </cell>
          <cell r="G6732">
            <v>0</v>
          </cell>
        </row>
        <row r="6733">
          <cell r="A6733" t="str">
            <v>100267</v>
          </cell>
          <cell r="B6733" t="str">
            <v>TRANSPORTE VERTICAL MANUAL, 1 PAVIMENTO, DE PORTA (UNIDADE: UNID). AF_07/2019</v>
          </cell>
          <cell r="C6733" t="str">
            <v>UN</v>
          </cell>
          <cell r="D6733">
            <v>1.64</v>
          </cell>
          <cell r="E6733">
            <v>1.26</v>
          </cell>
          <cell r="F6733">
            <v>0.38</v>
          </cell>
          <cell r="G6733">
            <v>0</v>
          </cell>
        </row>
        <row r="6734">
          <cell r="A6734" t="str">
            <v>100268</v>
          </cell>
          <cell r="B6734" t="str">
            <v>TRANSPORTE HORIZONTAL MANUAL, DE BANCADA DE MÁRMORE OU GRANITO PARA COZINHA/LAVATÓRIO OU MÁRMORE SINTÉTICO COM CUBA INTEGRADA (UNIDADE: UNIDXKM). AF_07/2019</v>
          </cell>
          <cell r="C6734" t="str">
            <v>UNXKM</v>
          </cell>
          <cell r="D6734">
            <v>82.95</v>
          </cell>
          <cell r="E6734">
            <v>62.14</v>
          </cell>
          <cell r="F6734">
            <v>20.81</v>
          </cell>
          <cell r="G6734">
            <v>0</v>
          </cell>
        </row>
        <row r="6735">
          <cell r="A6735" t="str">
            <v>100269</v>
          </cell>
          <cell r="B6735" t="str">
            <v>TRANSPORTE VERTICAL, BANCADA DE MÁRMORE OU GRANITO PARA COZINHA/LAVATÓRIO OU MÁRMORE SINTÉTICO COM CUBA INTEGRADA, MANUAL, 1 PAVIMENTO, (UNIDADE: UNID). AF_07/2019</v>
          </cell>
          <cell r="C6735" t="str">
            <v>UN</v>
          </cell>
          <cell r="D6735">
            <v>1.64</v>
          </cell>
          <cell r="E6735">
            <v>1.26</v>
          </cell>
          <cell r="F6735">
            <v>0.38</v>
          </cell>
          <cell r="G6735">
            <v>0</v>
          </cell>
        </row>
        <row r="6736">
          <cell r="A6736" t="str">
            <v>100270</v>
          </cell>
          <cell r="B6736" t="str">
            <v>TRANSPORTE HORIZONTAL COM CARRINHO PLATAFORMA, DE BANCADA DE MÁRMORE OU GRANITO PARA COZINHA/LAVATÓRIO OU MÁRMORE SINTÉTICO COM CUBA INTEGRADA (UNIDADE: UNIDXKM). AF_07/2019</v>
          </cell>
          <cell r="C6736" t="str">
            <v>UNXKM</v>
          </cell>
          <cell r="D6736">
            <v>62.18</v>
          </cell>
          <cell r="E6736">
            <v>46.59</v>
          </cell>
          <cell r="F6736">
            <v>15.59</v>
          </cell>
          <cell r="G6736">
            <v>0</v>
          </cell>
        </row>
        <row r="6737">
          <cell r="A6737" t="str">
            <v>100271</v>
          </cell>
          <cell r="B6737" t="str">
            <v>TRANSPORTE HORIZONTAL MANUAL, DE VIDRO (UNIDADE: M2XKM). AF_07/2019</v>
          </cell>
          <cell r="C6737" t="str">
            <v>M2XKM</v>
          </cell>
          <cell r="D6737">
            <v>62.21</v>
          </cell>
          <cell r="E6737">
            <v>46.61</v>
          </cell>
          <cell r="F6737">
            <v>15.6</v>
          </cell>
          <cell r="G6737">
            <v>0</v>
          </cell>
        </row>
        <row r="6738">
          <cell r="A6738" t="str">
            <v>100272</v>
          </cell>
          <cell r="B6738" t="str">
            <v>TRANSPORTE VERTICAL MANUAL, 1 PAVIMENTO, DE VIDRO (UNIDADE: M2). AF_07/2019</v>
          </cell>
          <cell r="C6738" t="str">
            <v>M2</v>
          </cell>
          <cell r="D6738">
            <v>1.23</v>
          </cell>
          <cell r="E6738">
            <v>0.95</v>
          </cell>
          <cell r="F6738">
            <v>0.28000000000000003</v>
          </cell>
          <cell r="G6738">
            <v>0</v>
          </cell>
        </row>
        <row r="6739">
          <cell r="A6739" t="str">
            <v>100273</v>
          </cell>
          <cell r="B6739" t="str">
            <v>TRANSPORTE HORIZONTAL MANUAL, DE TELA DE AÇO (UNIDADE: KGXKM). AF_07/2019</v>
          </cell>
          <cell r="C6739" t="str">
            <v>KGXKM</v>
          </cell>
          <cell r="D6739">
            <v>3.24</v>
          </cell>
          <cell r="E6739">
            <v>2.4500000000000002</v>
          </cell>
          <cell r="F6739">
            <v>0.79</v>
          </cell>
          <cell r="G6739">
            <v>0</v>
          </cell>
        </row>
        <row r="6740">
          <cell r="A6740" t="str">
            <v>100274</v>
          </cell>
          <cell r="B6740" t="str">
            <v>TRANSPORTE HORIZONTAL MANUAL, DE COMPENSADO DE MADEIRA (UNIDADE: M2XKM). AF_07/2019</v>
          </cell>
          <cell r="C6740" t="str">
            <v>M2XKM</v>
          </cell>
          <cell r="D6740">
            <v>27.66</v>
          </cell>
          <cell r="E6740">
            <v>20.74</v>
          </cell>
          <cell r="F6740">
            <v>6.92</v>
          </cell>
          <cell r="G6740">
            <v>0</v>
          </cell>
        </row>
        <row r="6741">
          <cell r="A6741" t="str">
            <v>100275</v>
          </cell>
          <cell r="B6741" t="str">
            <v>TRANSPORTE HORIZONTAL MANUAL, DE TELHA TERMOACÚSTICA OU TELHA DE AÇO ZINCADO (UNIDADE: M2XKM). AF_07/2019</v>
          </cell>
          <cell r="C6741" t="str">
            <v>M2XKM</v>
          </cell>
          <cell r="D6741">
            <v>17.88</v>
          </cell>
          <cell r="E6741">
            <v>13.42</v>
          </cell>
          <cell r="F6741">
            <v>4.46</v>
          </cell>
          <cell r="G6741">
            <v>0</v>
          </cell>
        </row>
        <row r="6742">
          <cell r="A6742" t="str">
            <v>100276</v>
          </cell>
          <cell r="B6742" t="str">
            <v>TRANSPORTE HORIZONTAL MANUAL, DE TELHA DE FIBROCIMENTO OU TELHA ESTRUTURAL DE FIBROCIMENTO, CANALETE 90 OU KALHETÃO (UNIDADE: M2XKM). AF_07/2019</v>
          </cell>
          <cell r="C6742" t="str">
            <v>M2XKM</v>
          </cell>
          <cell r="D6742">
            <v>32.64</v>
          </cell>
          <cell r="E6742">
            <v>24.47</v>
          </cell>
          <cell r="F6742">
            <v>8.17</v>
          </cell>
          <cell r="G6742">
            <v>0</v>
          </cell>
        </row>
        <row r="6743">
          <cell r="A6743" t="str">
            <v>100277</v>
          </cell>
          <cell r="B6743" t="str">
            <v>TRANSPORTE HORIZONTAL COM MANIPULADOR TELESCÓPICO, DE TELHAS TERMOACÚSTICAS, FIBROCIMENTO, AÇO ZINCADO, FIBROCIMENTO ESTRUTURAL, CANALETE 90 OU KALHETÃO (UNIDADE: M2XKM). AF_07/2019</v>
          </cell>
          <cell r="C6743" t="str">
            <v>M2XKM</v>
          </cell>
          <cell r="D6743">
            <v>1.99</v>
          </cell>
          <cell r="E6743">
            <v>0.63</v>
          </cell>
          <cell r="F6743">
            <v>0.4</v>
          </cell>
          <cell r="G6743">
            <v>0.96</v>
          </cell>
        </row>
        <row r="6744">
          <cell r="A6744" t="str">
            <v>100278</v>
          </cell>
          <cell r="B6744" t="str">
            <v>TRANSPORTE HORIZONTAL MANUAL, DE BACIA SANITÁRIA, CAIXA ACOPLADA, TANQUE OU PIA (UNIDADE: UNIDXKM). AF_07/2019</v>
          </cell>
          <cell r="C6744" t="str">
            <v>UNXKM</v>
          </cell>
          <cell r="D6744">
            <v>39.69</v>
          </cell>
          <cell r="E6744">
            <v>29.75</v>
          </cell>
          <cell r="F6744">
            <v>9.94</v>
          </cell>
          <cell r="G6744">
            <v>0</v>
          </cell>
        </row>
        <row r="6745">
          <cell r="A6745" t="str">
            <v>100279</v>
          </cell>
          <cell r="B6745" t="str">
            <v>TRANSPORTE VERTICAL MANUAL, 1 PAVIMENTO, DE BACIA SANITÁRIA, CAIXA ACOPLADA, TANQUE OU PIA (UNIDADE: UNID). AF_07/2019</v>
          </cell>
          <cell r="C6745" t="str">
            <v>UN</v>
          </cell>
          <cell r="D6745">
            <v>0.76</v>
          </cell>
          <cell r="E6745">
            <v>0.59</v>
          </cell>
          <cell r="F6745">
            <v>0.17</v>
          </cell>
          <cell r="G6745">
            <v>0</v>
          </cell>
        </row>
        <row r="6746">
          <cell r="A6746" t="str">
            <v>100280</v>
          </cell>
          <cell r="B6746" t="str">
            <v>TRANSPORTE HORIZONTAL COM CARRINHO PLATAFORMA, DE BACIA SANITÁRIA, CAIXA ACOPLADA, TANQUE OU PIA (UNIDADE: UNIDXKM). AF_07/2019</v>
          </cell>
          <cell r="C6746" t="str">
            <v>UNXKM</v>
          </cell>
          <cell r="D6746">
            <v>18.22</v>
          </cell>
          <cell r="E6746">
            <v>13.68</v>
          </cell>
          <cell r="F6746">
            <v>4.54</v>
          </cell>
          <cell r="G6746">
            <v>0</v>
          </cell>
        </row>
        <row r="6747">
          <cell r="A6747" t="str">
            <v>100281</v>
          </cell>
          <cell r="B6747" t="str">
            <v>TRANSPORTE HORIZONTAL COM MANIPULADOR TELESCÓPICO, DE BACIA SANITÁRIA, CAIXA ACOPLADA, TANQUE OU PIA (UNIDADE: UNIDXKM). AF_07/2019</v>
          </cell>
          <cell r="C6747" t="str">
            <v>UNXKM</v>
          </cell>
          <cell r="D6747">
            <v>3.82</v>
          </cell>
          <cell r="E6747">
            <v>1.18</v>
          </cell>
          <cell r="F6747">
            <v>0.82</v>
          </cell>
          <cell r="G6747">
            <v>1.82</v>
          </cell>
        </row>
        <row r="6748">
          <cell r="A6748" t="str">
            <v>100282</v>
          </cell>
          <cell r="B6748" t="str">
            <v>TRANSPORTE HORIZONTAL MANUAL, DE TELHA DE CONCRETO OU CERÂMICA (UNIDADE: M2XKM). AF_07/2019</v>
          </cell>
          <cell r="C6748" t="str">
            <v>M2XKM</v>
          </cell>
          <cell r="D6748">
            <v>155.41</v>
          </cell>
          <cell r="E6748">
            <v>116.4</v>
          </cell>
          <cell r="F6748">
            <v>39.01</v>
          </cell>
          <cell r="G6748">
            <v>0</v>
          </cell>
        </row>
        <row r="6749">
          <cell r="A6749" t="str">
            <v>100283</v>
          </cell>
          <cell r="B6749" t="str">
            <v>TRANSPORTE HORIZONTAL COM CARRINHO PLATAFORMA, DE TELHA DE CONCRETO OU CERÂMICA (UNIDADE: M2XKM). AF_07/2019</v>
          </cell>
          <cell r="C6749" t="str">
            <v>M2XKM</v>
          </cell>
          <cell r="D6749">
            <v>25.1</v>
          </cell>
          <cell r="E6749">
            <v>18.82</v>
          </cell>
          <cell r="F6749">
            <v>6.28</v>
          </cell>
          <cell r="G6749">
            <v>0</v>
          </cell>
        </row>
        <row r="6750">
          <cell r="A6750" t="str">
            <v>100284</v>
          </cell>
          <cell r="B6750" t="str">
            <v>TRANSPORTE HORIZONTAL COM MANIPULADOR TELESCÓPICO, DE TELHA DE CONCRETO OU CERÂMICA (UNIDADE: M2XKM). AF_07/2019</v>
          </cell>
          <cell r="C6750" t="str">
            <v>M2XKM</v>
          </cell>
          <cell r="D6750">
            <v>11.2</v>
          </cell>
          <cell r="E6750">
            <v>3.45</v>
          </cell>
          <cell r="F6750">
            <v>2.4900000000000002</v>
          </cell>
          <cell r="G6750">
            <v>5.26</v>
          </cell>
        </row>
        <row r="6751">
          <cell r="A6751" t="str">
            <v>100285</v>
          </cell>
          <cell r="B6751" t="str">
            <v>TRANSPORTE HORIZONTAL MANUAL, DE BARRAMENTO BLINDADO (UNIDADE: MXKM). AF_07/2019</v>
          </cell>
          <cell r="C6751" t="str">
            <v>MXKM</v>
          </cell>
          <cell r="D6751">
            <v>41.75</v>
          </cell>
          <cell r="E6751">
            <v>31.29</v>
          </cell>
          <cell r="F6751">
            <v>10.46</v>
          </cell>
          <cell r="G6751">
            <v>0</v>
          </cell>
        </row>
        <row r="6752">
          <cell r="A6752" t="str">
            <v>100286</v>
          </cell>
          <cell r="B6752" t="str">
            <v>TRANSPORTE HORIZONTAL COM CARRINHO PLATAFORMA, DE BARRAMENTO BLINDADO (UNIDADE: MXKM). AF_07/2019</v>
          </cell>
          <cell r="C6752" t="str">
            <v>MXKM</v>
          </cell>
          <cell r="D6752">
            <v>13.6</v>
          </cell>
          <cell r="E6752">
            <v>10.220000000000001</v>
          </cell>
          <cell r="F6752">
            <v>3.38</v>
          </cell>
          <cell r="G6752">
            <v>0</v>
          </cell>
        </row>
        <row r="6753">
          <cell r="A6753" t="str">
            <v>100287</v>
          </cell>
          <cell r="B6753" t="str">
            <v>TRANSPORTE HORIZONTAL MANUAL, DE CALHA QUADRADA NÚMERO 24  CORTE 33 (UNIDADE: MXKM). AF_07/2019</v>
          </cell>
          <cell r="C6753" t="str">
            <v>MXKM</v>
          </cell>
          <cell r="D6753">
            <v>13.03</v>
          </cell>
          <cell r="E6753">
            <v>9.7799999999999994</v>
          </cell>
          <cell r="F6753">
            <v>3.25</v>
          </cell>
          <cell r="G6753">
            <v>0</v>
          </cell>
        </row>
        <row r="6754">
          <cell r="A6754" t="str">
            <v>99802</v>
          </cell>
          <cell r="B6754" t="str">
            <v>LIMPEZA DE PISO CERÂMICO OU PORCELANATO COM VASSOURA A SECO. AF_04/2019</v>
          </cell>
          <cell r="C6754" t="str">
            <v>M2</v>
          </cell>
          <cell r="D6754">
            <v>0.53</v>
          </cell>
          <cell r="E6754">
            <v>0.42</v>
          </cell>
          <cell r="F6754">
            <v>0.11</v>
          </cell>
          <cell r="G6754">
            <v>0</v>
          </cell>
        </row>
        <row r="6755">
          <cell r="A6755" t="str">
            <v>99803</v>
          </cell>
          <cell r="B6755" t="str">
            <v>LIMPEZA DE PISO CERÂMICO OU PORCELANATO COM PANO ÚMIDO. AF_04/2019</v>
          </cell>
          <cell r="C6755" t="str">
            <v>M2</v>
          </cell>
          <cell r="D6755">
            <v>2.06</v>
          </cell>
          <cell r="E6755">
            <v>1.57</v>
          </cell>
          <cell r="F6755">
            <v>0.49</v>
          </cell>
          <cell r="G6755">
            <v>0</v>
          </cell>
        </row>
        <row r="6756">
          <cell r="A6756" t="str">
            <v>99804</v>
          </cell>
          <cell r="B6756" t="str">
            <v>LIMPEZA DE PISO CERÂMICO OU PORCELANATO UTILIZANDO DETERGENTE NEUTRO E ESCOVAÇÃO MANUAL. AF_04/2019</v>
          </cell>
          <cell r="C6756" t="str">
            <v>M2</v>
          </cell>
          <cell r="D6756">
            <v>5.36</v>
          </cell>
          <cell r="E6756">
            <v>3.98</v>
          </cell>
          <cell r="F6756">
            <v>1.38</v>
          </cell>
          <cell r="G6756">
            <v>0</v>
          </cell>
        </row>
        <row r="6757">
          <cell r="A6757" t="str">
            <v>99805</v>
          </cell>
          <cell r="B6757" t="str">
            <v>LIMPEZA DE PISO CERÂMICO OU COM PEDRAS RÚSTICAS UTILIZANDO ÁCIDO MURIÁTICO. AF_04/2019</v>
          </cell>
          <cell r="C6757" t="str">
            <v>M2</v>
          </cell>
          <cell r="D6757">
            <v>11.29</v>
          </cell>
          <cell r="E6757">
            <v>7.88</v>
          </cell>
          <cell r="F6757">
            <v>3.41</v>
          </cell>
          <cell r="G6757">
            <v>0</v>
          </cell>
        </row>
        <row r="6758">
          <cell r="A6758" t="str">
            <v>99806</v>
          </cell>
          <cell r="B6758" t="str">
            <v>LIMPEZA DE REVESTIMENTO CERÂMICO EM PAREDE COM PANO ÚMIDO AF_04/2019</v>
          </cell>
          <cell r="C6758" t="str">
            <v>M2</v>
          </cell>
          <cell r="D6758">
            <v>0.85</v>
          </cell>
          <cell r="E6758">
            <v>0.65</v>
          </cell>
          <cell r="F6758">
            <v>0.2</v>
          </cell>
          <cell r="G6758">
            <v>0</v>
          </cell>
        </row>
        <row r="6759">
          <cell r="A6759" t="str">
            <v>99807</v>
          </cell>
          <cell r="B6759" t="str">
            <v>LIMPEZA DE REVESTIMENTO CERÂMICO EM PAREDE UTILIZANDO DETERGENTE NEUTRO E ESCOVAÇÃO MANUAL. AF_04/2019</v>
          </cell>
          <cell r="C6759" t="str">
            <v>M2</v>
          </cell>
          <cell r="D6759">
            <v>1.63</v>
          </cell>
          <cell r="E6759">
            <v>1.18</v>
          </cell>
          <cell r="F6759">
            <v>0.45</v>
          </cell>
          <cell r="G6759">
            <v>0</v>
          </cell>
        </row>
        <row r="6760">
          <cell r="A6760" t="str">
            <v>99808</v>
          </cell>
          <cell r="B6760" t="str">
            <v>LIMPEZA DE REVESTIMENTO CERÂMICO EM PAREDE UTILIZANDO ÁCIDO MURIÁTICO. AF_04/2019</v>
          </cell>
          <cell r="C6760" t="str">
            <v>M2</v>
          </cell>
          <cell r="D6760">
            <v>4.04</v>
          </cell>
          <cell r="E6760">
            <v>2.4500000000000002</v>
          </cell>
          <cell r="F6760">
            <v>1.59</v>
          </cell>
          <cell r="G6760">
            <v>0</v>
          </cell>
        </row>
        <row r="6761">
          <cell r="A6761" t="str">
            <v>99809</v>
          </cell>
          <cell r="B6761" t="str">
            <v>LIMPEZA DE PISO DE LADRILHO HIDRÁULICO COM PANO ÚMIDO. AF_04/2019</v>
          </cell>
          <cell r="C6761" t="str">
            <v>M2</v>
          </cell>
          <cell r="D6761">
            <v>5.87</v>
          </cell>
          <cell r="E6761">
            <v>4.42</v>
          </cell>
          <cell r="F6761">
            <v>1.45</v>
          </cell>
          <cell r="G6761">
            <v>0</v>
          </cell>
        </row>
        <row r="6762">
          <cell r="A6762" t="str">
            <v>99810</v>
          </cell>
          <cell r="B6762" t="str">
            <v>LIMPEZA DE PISO DE MÁRMORE/GRANITO UTILIZANDO DETERGENTE NEUTRO E ESCOVAÇÃO MANUAL. AF_04/2019</v>
          </cell>
          <cell r="C6762" t="str">
            <v>M2</v>
          </cell>
          <cell r="D6762">
            <v>7.32</v>
          </cell>
          <cell r="E6762">
            <v>5.44</v>
          </cell>
          <cell r="F6762">
            <v>1.88</v>
          </cell>
          <cell r="G6762">
            <v>0</v>
          </cell>
        </row>
        <row r="6763">
          <cell r="A6763" t="str">
            <v>99811</v>
          </cell>
          <cell r="B6763" t="str">
            <v>LIMPEZA DE CONTRAPISO COM VASSOURA A SECO. AF_04/2019</v>
          </cell>
          <cell r="C6763" t="str">
            <v>M2</v>
          </cell>
          <cell r="D6763">
            <v>3.51</v>
          </cell>
          <cell r="E6763">
            <v>2.66</v>
          </cell>
          <cell r="F6763">
            <v>0.85</v>
          </cell>
          <cell r="G6763">
            <v>0</v>
          </cell>
        </row>
        <row r="6764">
          <cell r="A6764" t="str">
            <v>99812</v>
          </cell>
          <cell r="B6764" t="str">
            <v>LIMPEZA DE LADRILHO HIDRÁULICO EM PAREDE COM PANO ÚMIDO. AF_04/2019</v>
          </cell>
          <cell r="C6764" t="str">
            <v>M2</v>
          </cell>
          <cell r="D6764">
            <v>1.1200000000000001</v>
          </cell>
          <cell r="E6764">
            <v>0.86</v>
          </cell>
          <cell r="F6764">
            <v>0.26</v>
          </cell>
          <cell r="G6764">
            <v>0</v>
          </cell>
        </row>
        <row r="6765">
          <cell r="A6765" t="str">
            <v>99813</v>
          </cell>
          <cell r="B6765" t="str">
            <v>LIMPEZA DE MÁRMORE/GRANITO EM PAREDE UTILIZANDO DETERGENTE NEUTRO E ESCOVAÇÃO MANUAL. AF_04/2019</v>
          </cell>
          <cell r="C6765" t="str">
            <v>M2</v>
          </cell>
          <cell r="D6765">
            <v>0.97</v>
          </cell>
          <cell r="E6765">
            <v>0.69</v>
          </cell>
          <cell r="F6765">
            <v>0.28000000000000003</v>
          </cell>
          <cell r="G6765">
            <v>0</v>
          </cell>
        </row>
        <row r="6766">
          <cell r="A6766" t="str">
            <v>99814</v>
          </cell>
          <cell r="B6766" t="str">
            <v>LIMPEZA DE SUPERFÍCIE COM JATO DE ALTA PRESSÃO. AF_04/2019</v>
          </cell>
          <cell r="C6766" t="str">
            <v>M2</v>
          </cell>
          <cell r="D6766">
            <v>1.95</v>
          </cell>
          <cell r="E6766">
            <v>1.44</v>
          </cell>
          <cell r="F6766">
            <v>0.46</v>
          </cell>
          <cell r="G6766">
            <v>0</v>
          </cell>
        </row>
        <row r="6767">
          <cell r="A6767" t="str">
            <v>99815</v>
          </cell>
          <cell r="B6767" t="str">
            <v>LIMPEZA DE PIA INOX COM BANCADA DE PEDRA, INCLUSIVE METAIS CORRESPONDENTES. AF_04/2019</v>
          </cell>
          <cell r="C6767" t="str">
            <v>UN</v>
          </cell>
          <cell r="D6767">
            <v>9.15</v>
          </cell>
          <cell r="E6767">
            <v>4.3499999999999996</v>
          </cell>
          <cell r="F6767">
            <v>4.8</v>
          </cell>
          <cell r="G6767">
            <v>0</v>
          </cell>
        </row>
        <row r="6768">
          <cell r="A6768" t="str">
            <v>99816</v>
          </cell>
          <cell r="B6768" t="str">
            <v>LIMPEZA DE TANQUE OU LAVATÓRIO DE LOUÇA ISOLADO, INCLUSIVE METAIS CORRESPONDENTES. AF_04/2019</v>
          </cell>
          <cell r="C6768" t="str">
            <v>UN</v>
          </cell>
          <cell r="D6768">
            <v>9.68</v>
          </cell>
          <cell r="E6768">
            <v>4.76</v>
          </cell>
          <cell r="F6768">
            <v>4.92</v>
          </cell>
          <cell r="G6768">
            <v>0</v>
          </cell>
        </row>
        <row r="6769">
          <cell r="A6769" t="str">
            <v>99817</v>
          </cell>
          <cell r="B6769" t="str">
            <v>LIMPEZA DE LAVATÓRIO DE LOUÇA COM BANCADA DE PEDRA, INCLUSIVE METAIS CORRESPONDENTES. AF_04/2019</v>
          </cell>
          <cell r="C6769" t="str">
            <v>UN</v>
          </cell>
          <cell r="D6769">
            <v>5.98</v>
          </cell>
          <cell r="E6769">
            <v>1.98</v>
          </cell>
          <cell r="F6769">
            <v>4</v>
          </cell>
          <cell r="G6769">
            <v>0</v>
          </cell>
        </row>
        <row r="6770">
          <cell r="A6770" t="str">
            <v>99818</v>
          </cell>
          <cell r="B6770" t="str">
            <v>LIMPEZA DE BACIA SANITÁRIA, BIDÊ OU MICTÓRIO EM LOUÇA, INCLUSIVE METAIS CORRESPONDENTES. AF_04/2019</v>
          </cell>
          <cell r="C6770" t="str">
            <v>UN</v>
          </cell>
          <cell r="D6770">
            <v>5.98</v>
          </cell>
          <cell r="E6770">
            <v>1.98</v>
          </cell>
          <cell r="F6770">
            <v>4</v>
          </cell>
          <cell r="G6770">
            <v>0</v>
          </cell>
        </row>
        <row r="6771">
          <cell r="A6771" t="str">
            <v>99819</v>
          </cell>
          <cell r="B6771" t="str">
            <v>LIMPEZA DE BANCADA DE PEDRA (MÁRMORE OU GRANITO). AF_04/2019</v>
          </cell>
          <cell r="C6771" t="str">
            <v>M2</v>
          </cell>
          <cell r="D6771">
            <v>16.77</v>
          </cell>
          <cell r="E6771">
            <v>12.41</v>
          </cell>
          <cell r="F6771">
            <v>4.3600000000000003</v>
          </cell>
          <cell r="G6771">
            <v>0</v>
          </cell>
        </row>
        <row r="6772">
          <cell r="A6772" t="str">
            <v>99820</v>
          </cell>
          <cell r="B6772" t="str">
            <v>LIMPEZA DE JANELA INTEIRAMENTE DE VIDRO. AF_04/2019</v>
          </cell>
          <cell r="C6772" t="str">
            <v>M2</v>
          </cell>
          <cell r="D6772">
            <v>2.06</v>
          </cell>
          <cell r="E6772">
            <v>1.01</v>
          </cell>
          <cell r="F6772">
            <v>1.05</v>
          </cell>
          <cell r="G6772">
            <v>0</v>
          </cell>
        </row>
        <row r="6773">
          <cell r="A6773" t="str">
            <v>99821</v>
          </cell>
          <cell r="B6773" t="str">
            <v>LIMPEZA DE JANELA DE VIDRO COM CAIXILHO EM AÇO/ALUMÍNIO/PVC. AF_04/2019</v>
          </cell>
          <cell r="C6773" t="str">
            <v>M2</v>
          </cell>
          <cell r="D6773">
            <v>3.21</v>
          </cell>
          <cell r="E6773">
            <v>1.47</v>
          </cell>
          <cell r="F6773">
            <v>1.74</v>
          </cell>
          <cell r="G6773">
            <v>0</v>
          </cell>
        </row>
        <row r="6774">
          <cell r="A6774" t="str">
            <v>99822</v>
          </cell>
          <cell r="B6774" t="str">
            <v>LIMPEZA DE PORTA DE MADEIRA. AF_04/2019</v>
          </cell>
          <cell r="C6774" t="str">
            <v>M2</v>
          </cell>
          <cell r="D6774">
            <v>1</v>
          </cell>
          <cell r="E6774">
            <v>0.78</v>
          </cell>
          <cell r="F6774">
            <v>0.22</v>
          </cell>
          <cell r="G6774">
            <v>0</v>
          </cell>
        </row>
        <row r="6775">
          <cell r="A6775" t="str">
            <v>99823</v>
          </cell>
          <cell r="B6775" t="str">
            <v>LIMPEZA DE PORTA INTEIRAMENTE DE VIDRO. AF_04/2019</v>
          </cell>
          <cell r="C6775" t="str">
            <v>M2</v>
          </cell>
          <cell r="D6775">
            <v>2.4</v>
          </cell>
          <cell r="E6775">
            <v>1.27</v>
          </cell>
          <cell r="F6775">
            <v>1.1299999999999999</v>
          </cell>
          <cell r="G6775">
            <v>0</v>
          </cell>
        </row>
        <row r="6776">
          <cell r="A6776" t="str">
            <v>99824</v>
          </cell>
          <cell r="B6776" t="str">
            <v>LIMPEZA DE PORTA EM AÇO/ALUMÍNIO. AF_04/2019</v>
          </cell>
          <cell r="C6776" t="str">
            <v>M2</v>
          </cell>
          <cell r="D6776">
            <v>2.6</v>
          </cell>
          <cell r="E6776">
            <v>1.51</v>
          </cell>
          <cell r="F6776">
            <v>1.0900000000000001</v>
          </cell>
          <cell r="G6776">
            <v>0</v>
          </cell>
        </row>
        <row r="6777">
          <cell r="A6777" t="str">
            <v>99825</v>
          </cell>
          <cell r="B6777" t="str">
            <v>LIMPEZA DE PORTA DE VIDRO COM CAIXILHO EM AÇO/ ALUMÍNIO/ PVC. AF_04/2019</v>
          </cell>
          <cell r="C6777" t="str">
            <v>M2</v>
          </cell>
          <cell r="D6777">
            <v>3.73</v>
          </cell>
          <cell r="E6777">
            <v>1.86</v>
          </cell>
          <cell r="F6777">
            <v>1.87</v>
          </cell>
          <cell r="G6777">
            <v>0</v>
          </cell>
        </row>
        <row r="6778">
          <cell r="A6778" t="str">
            <v>99826</v>
          </cell>
          <cell r="B6778" t="str">
            <v>LIMPEZA DE FORRO REMOVÍVEL COM PANO ÚMIDO. AF_04/2019</v>
          </cell>
          <cell r="C6778" t="str">
            <v>M2</v>
          </cell>
          <cell r="D6778">
            <v>1.53</v>
          </cell>
          <cell r="E6778">
            <v>1.1599999999999999</v>
          </cell>
          <cell r="F6778">
            <v>0.37</v>
          </cell>
          <cell r="G6778">
            <v>0</v>
          </cell>
        </row>
        <row r="6779">
          <cell r="A6779" t="str">
            <v>97010</v>
          </cell>
          <cell r="B6779" t="str">
            <v>GUARDA-CORPO FIXADO EM FÔRMA DE MADEIRA COM TRAVESSÕES EM MADEIRA PREGADA E FECHAMENTO EM TELA DE POLIPROPILENO PARA EDIFICAÇÕES COM ATÉ 2 PAVIMENTOS. AF_11/2017</v>
          </cell>
          <cell r="C6779" t="str">
            <v>M</v>
          </cell>
          <cell r="D6779">
            <v>47.21</v>
          </cell>
          <cell r="E6779">
            <v>13.15</v>
          </cell>
          <cell r="F6779">
            <v>34.06</v>
          </cell>
          <cell r="G6779">
            <v>0</v>
          </cell>
        </row>
        <row r="6780">
          <cell r="A6780" t="str">
            <v>97011</v>
          </cell>
          <cell r="B6780" t="str">
            <v>GUARDA-CORPO FIXADO EM FÔRMA DE MADEIRA COM TRAVESSÕES EM MADEIRA PREGADA E FECHAMENTO EM TELA DE POLIPROPILENO PARA EDIFICAÇÕES COM  3 PAVIMENTOS. AF_11/2017</v>
          </cell>
          <cell r="C6780" t="str">
            <v>M</v>
          </cell>
          <cell r="D6780">
            <v>37.75</v>
          </cell>
          <cell r="E6780">
            <v>13.16</v>
          </cell>
          <cell r="F6780">
            <v>24.59</v>
          </cell>
          <cell r="G6780">
            <v>0</v>
          </cell>
        </row>
        <row r="6781">
          <cell r="A6781" t="str">
            <v>97012</v>
          </cell>
          <cell r="B6781" t="str">
            <v>GUARDA-CORPO FIXADO EM FÔRMA DE MADEIRA COM TRAVESSÕES EM MADEIRA PREGADA E FECHAMENTO EM TELA DE POLIPROPILENO PARA EDIFICAÇÕES COM ALTURA IGUAL OU SUPERIOR A 4 PAVIMENTOS. AF_11/2017</v>
          </cell>
          <cell r="C6781" t="str">
            <v>M</v>
          </cell>
          <cell r="D6781">
            <v>33.03</v>
          </cell>
          <cell r="E6781">
            <v>13.16</v>
          </cell>
          <cell r="F6781">
            <v>19.87</v>
          </cell>
          <cell r="G6781">
            <v>0</v>
          </cell>
        </row>
        <row r="6782">
          <cell r="A6782" t="str">
            <v>97013</v>
          </cell>
          <cell r="B6782" t="str">
            <v>GUARDA-CORPO FIXADO EM FÔRMA DE MADEIRA COM TRAVESSÕES EM MADEIRA PREGADA E FECHAMENTO EM PAINEL COMPENSADO PARA EDIFICAÇÕES COM ATÉ 2 PAVIMENTOS. AF_11/2017</v>
          </cell>
          <cell r="C6782" t="str">
            <v>M</v>
          </cell>
          <cell r="D6782">
            <v>117.22</v>
          </cell>
          <cell r="E6782">
            <v>13.96</v>
          </cell>
          <cell r="F6782">
            <v>103.26</v>
          </cell>
          <cell r="G6782">
            <v>0</v>
          </cell>
        </row>
        <row r="6783">
          <cell r="A6783" t="str">
            <v>97014</v>
          </cell>
          <cell r="B6783" t="str">
            <v>GUARDA-CORPO FIXADO EM FÔRMA DE MADEIRA COM TRAVESSÕES EM MADEIRA PREGADA E FECHAMENTO EM PAINEL COMPENSADO PARA EDIFICAÇÕES COM 3 PAVIMENTOS. AF_11/2017</v>
          </cell>
          <cell r="C6783" t="str">
            <v>M</v>
          </cell>
          <cell r="D6783">
            <v>84.68</v>
          </cell>
          <cell r="E6783">
            <v>13.97</v>
          </cell>
          <cell r="F6783">
            <v>70.709999999999994</v>
          </cell>
          <cell r="G6783">
            <v>0</v>
          </cell>
        </row>
        <row r="6784">
          <cell r="A6784" t="str">
            <v>97015</v>
          </cell>
          <cell r="B6784" t="str">
            <v>GUARDA-CORPO FIXADO EM FÔRMA DE MADEIRA COM TRAVESSÕES EM MADEIRA PREGADA E FECHAMENTO EM PAINEL COMPENSADO PARA EDIFICAÇÕES COM ALTURA IGUAL OU SUPERIOR A 4 PAVIMENTOS. AF_11/2017</v>
          </cell>
          <cell r="C6784" t="str">
            <v>M</v>
          </cell>
          <cell r="D6784">
            <v>68.349999999999994</v>
          </cell>
          <cell r="E6784">
            <v>13.97</v>
          </cell>
          <cell r="F6784">
            <v>54.38</v>
          </cell>
          <cell r="G6784">
            <v>0</v>
          </cell>
        </row>
        <row r="6785">
          <cell r="A6785" t="str">
            <v>97016</v>
          </cell>
          <cell r="B6785" t="str">
            <v>GUARDA-CORPO FIXADO EM FÔRMA DE MADEIRA COM TRAVESSÕES EM MADEIRA PREGADA PRÉ-MONTADA E ENCAIXE NA FÔRMA. PARA EDIFICAÇÕES COM ATÉ 2 PAVIMENTOS. AF_11/2017</v>
          </cell>
          <cell r="C6785" t="str">
            <v>M</v>
          </cell>
          <cell r="D6785">
            <v>40.33</v>
          </cell>
          <cell r="E6785">
            <v>8.23</v>
          </cell>
          <cell r="F6785">
            <v>32.1</v>
          </cell>
          <cell r="G6785">
            <v>0</v>
          </cell>
        </row>
        <row r="6786">
          <cell r="A6786" t="str">
            <v>97017</v>
          </cell>
          <cell r="B6786" t="str">
            <v>GUARDA-CORPO FIXADO EM FÔRMA DE MADEIRA COM TRAVESSÕES EM MADEIRA PREGADA PRÉ-MONTADA E ENCAIXE NA FÔRMA PARA EDIFICAÇÕES COM 3 PAVIMENTOS. AF_11/2017</v>
          </cell>
          <cell r="C6786" t="str">
            <v>M</v>
          </cell>
          <cell r="D6786">
            <v>31.3</v>
          </cell>
          <cell r="E6786">
            <v>8.24</v>
          </cell>
          <cell r="F6786">
            <v>23.06</v>
          </cell>
          <cell r="G6786">
            <v>0</v>
          </cell>
        </row>
        <row r="6787">
          <cell r="A6787" t="str">
            <v>97018</v>
          </cell>
          <cell r="B6787" t="str">
            <v>GUARDA-CORPO FIXADO EM FÔRMA DE MADEIRA COM TRAVESSÕES EM MADEIRA PREGADA PRÉ-MONTADA E ENCAIXE NA FÔRMA. PARA EDIFICAÇÕES COM ALTURA IGUAL OU SUPERIOR A 4 PAVIMENTOS. AF_11/2017</v>
          </cell>
          <cell r="C6787" t="str">
            <v>M</v>
          </cell>
          <cell r="D6787">
            <v>26.63</v>
          </cell>
          <cell r="E6787">
            <v>8.25</v>
          </cell>
          <cell r="F6787">
            <v>18.38</v>
          </cell>
          <cell r="G6787">
            <v>0</v>
          </cell>
        </row>
        <row r="6788">
          <cell r="A6788" t="str">
            <v>97031</v>
          </cell>
          <cell r="B6788" t="str">
            <v>GUARDA-CORPO EM LAJE PÓS-DESFÔRMA, PARA ESTRUTURAS EM CONCRETO, COM ESCORAS DE MADEIRA ESTRONCADAS NA ESTRUTURA, TRAVESSÕES DE MADEIRA PREGADOS E FECHAMENTO EM TELA DE POLIPROPILENO PARA EDIFICAÇÕES COM ALTURA ATÉ 4 PAVIMENTOS (1 MONTAGEM POR OBRA). AF_11/2017</v>
          </cell>
          <cell r="C6788" t="str">
            <v>M</v>
          </cell>
          <cell r="D6788">
            <v>68.19</v>
          </cell>
          <cell r="E6788">
            <v>13.42</v>
          </cell>
          <cell r="F6788">
            <v>54.77</v>
          </cell>
          <cell r="G6788">
            <v>0</v>
          </cell>
        </row>
        <row r="6789">
          <cell r="A6789" t="str">
            <v>97032</v>
          </cell>
          <cell r="B6789" t="str">
            <v>GUARDA-CORPO EM LAJE PÓS-DESFÔRMA, PARA ESTRUTURAS EM CONCRETO, COM ESCORAS DE MADEIRA ESTRONCADAS NA ESTRUTURA, TRAVESSÕES DE MADEIRA PREGADOS E FECHAMENTO EM TELA DE POLIPROPILENO PARA EDIFICAÇÕES ACIMA DE 4 PAV. (2 MONTAGENS POR OBRA). AF_11/2017</v>
          </cell>
          <cell r="C6789" t="str">
            <v>M</v>
          </cell>
          <cell r="D6789">
            <v>44.1</v>
          </cell>
          <cell r="E6789">
            <v>13.44</v>
          </cell>
          <cell r="F6789">
            <v>30.66</v>
          </cell>
          <cell r="G6789">
            <v>0</v>
          </cell>
        </row>
        <row r="6790">
          <cell r="A6790" t="str">
            <v>97033</v>
          </cell>
          <cell r="B6790" t="str">
            <v>GUARDA-CORPO EM LAJE PÓS-DESFORMA, PARA ESTRUTURAS EM CONCRETO, COM ESCORAS METÁLICAS ESTRONCADAS NA ESTRUTURA, TRAVESSÕES DE MADEIRA E FECHAMENTO EM TELA DE POLIPROPILENO PARA EDIFICAÇÕES COM ALTURA ATÉ 4 PAVIMENTOS (1 MONTAGEM POR OBRA). AF_11/2017</v>
          </cell>
          <cell r="C6790" t="str">
            <v>M</v>
          </cell>
          <cell r="D6790">
            <v>83.28</v>
          </cell>
          <cell r="E6790">
            <v>12.58</v>
          </cell>
          <cell r="F6790">
            <v>40.15</v>
          </cell>
          <cell r="G6790">
            <v>30.55</v>
          </cell>
        </row>
        <row r="6791">
          <cell r="A6791" t="str">
            <v>97034</v>
          </cell>
          <cell r="B6791" t="str">
            <v>GUARDA-CORPO EM LAJE PÓS-DESFORMA, PARA ESTRUTURAS EM CONCRETO, COM ESCORAS METÁLICAS ESTRONCADAS NA ESTRUTURA, TRAVESSÕES DE MADEIRA E FECHAMENTO EM TELA DE POLIPROPILENO PARA EDIFICAÇÕES ACIMA DE 4 PAVIMENTOS (2 MONTAGENS POR OBRA). AF_11/2017</v>
          </cell>
          <cell r="C6791" t="str">
            <v>M</v>
          </cell>
          <cell r="D6791">
            <v>50.59</v>
          </cell>
          <cell r="E6791">
            <v>12.58</v>
          </cell>
          <cell r="F6791">
            <v>22.73</v>
          </cell>
          <cell r="G6791">
            <v>15.28</v>
          </cell>
        </row>
        <row r="6792">
          <cell r="A6792" t="str">
            <v>97039</v>
          </cell>
          <cell r="B6792" t="str">
            <v>FECHAMENTO REMOVÍVEL DE VÃO DE PORTAS, EM MADEIRA (VÃO DO ELEVADOR)  1 MONTAGEM EM OBRA. AF_11/2017</v>
          </cell>
          <cell r="C6792" t="str">
            <v>M2</v>
          </cell>
          <cell r="D6792">
            <v>58.47</v>
          </cell>
          <cell r="E6792">
            <v>13.12</v>
          </cell>
          <cell r="F6792">
            <v>45.33</v>
          </cell>
          <cell r="G6792">
            <v>0</v>
          </cell>
        </row>
        <row r="6793">
          <cell r="A6793" t="str">
            <v>97040</v>
          </cell>
          <cell r="B6793" t="str">
            <v>FECHAMENTO REMOVÍVEL DE ABERTURA DE CAIXILHO, EM MADEIRA  4 MONTAGENS EM OBRA. AF_11/2017</v>
          </cell>
          <cell r="C6793" t="str">
            <v>M2</v>
          </cell>
          <cell r="D6793">
            <v>15.52</v>
          </cell>
          <cell r="E6793">
            <v>8.09</v>
          </cell>
          <cell r="F6793">
            <v>7.41</v>
          </cell>
          <cell r="G6793">
            <v>0</v>
          </cell>
        </row>
        <row r="6794">
          <cell r="A6794" t="str">
            <v>97041</v>
          </cell>
          <cell r="B6794" t="str">
            <v>FECHAMENTO REMOVÍVEL DE ABERTURA NO PISO, EM MADEIRA  1 MONTAGEM EM OBRA. AF_11/2017</v>
          </cell>
          <cell r="C6794" t="str">
            <v>M2</v>
          </cell>
          <cell r="D6794">
            <v>169.94</v>
          </cell>
          <cell r="E6794">
            <v>21.58</v>
          </cell>
          <cell r="F6794">
            <v>148.29</v>
          </cell>
          <cell r="G6794">
            <v>0</v>
          </cell>
        </row>
        <row r="6795">
          <cell r="A6795" t="str">
            <v>97046</v>
          </cell>
          <cell r="B6795" t="str">
            <v>PONTEIRAS DE PROTEÇÃO DE VERGALHÕES EXPOSTOS EM FUNDAÇÕES. AF_11/2017</v>
          </cell>
          <cell r="C6795" t="str">
            <v>M2</v>
          </cell>
          <cell r="D6795">
            <v>0.28000000000000003</v>
          </cell>
          <cell r="E6795">
            <v>0.06</v>
          </cell>
          <cell r="F6795">
            <v>0.22</v>
          </cell>
          <cell r="G6795">
            <v>0</v>
          </cell>
        </row>
        <row r="6796">
          <cell r="A6796" t="str">
            <v>97047</v>
          </cell>
          <cell r="B6796" t="str">
            <v>PONTEIRAS DE PROTEÇÃO DE VERGALHÕES EXPOSTOS EM ESTRUTURAS DE CONCRETO ARMADO CONVENCIONAL. AF_11/2017</v>
          </cell>
          <cell r="C6796" t="str">
            <v>M2</v>
          </cell>
          <cell r="D6796">
            <v>0.11</v>
          </cell>
          <cell r="E6796">
            <v>0.02</v>
          </cell>
          <cell r="F6796">
            <v>0.09</v>
          </cell>
          <cell r="G6796">
            <v>0</v>
          </cell>
        </row>
        <row r="6797">
          <cell r="A6797" t="str">
            <v>97048</v>
          </cell>
          <cell r="B6797" t="str">
            <v>PONTEIRAS DE PROTEÇÃO DE VERGALHÕES EXPOSTOS EM ALVENARIA ESTRUTURAL. AF_11/2017</v>
          </cell>
          <cell r="C6797" t="str">
            <v>M2</v>
          </cell>
          <cell r="D6797">
            <v>0.08</v>
          </cell>
          <cell r="E6797">
            <v>0.02</v>
          </cell>
          <cell r="F6797">
            <v>0.06</v>
          </cell>
          <cell r="G6797">
            <v>0</v>
          </cell>
        </row>
        <row r="6798">
          <cell r="A6798" t="str">
            <v>97054</v>
          </cell>
          <cell r="B6798" t="str">
            <v>INSTALAÇÃO DE SINALIZADOR NOTURNO LED. AF_11/2017</v>
          </cell>
          <cell r="C6798" t="str">
            <v>UN</v>
          </cell>
          <cell r="D6798">
            <v>27.44</v>
          </cell>
          <cell r="E6798">
            <v>8.33</v>
          </cell>
          <cell r="F6798">
            <v>19.11</v>
          </cell>
          <cell r="G6798">
            <v>0</v>
          </cell>
        </row>
        <row r="6799">
          <cell r="A6799" t="str">
            <v>97062</v>
          </cell>
          <cell r="B6799" t="str">
            <v>COLOCAÇÃO DE TELA EM ANDAIME FACHADEIRO. AF_11/2017</v>
          </cell>
          <cell r="C6799" t="str">
            <v>M2</v>
          </cell>
          <cell r="D6799">
            <v>6.92</v>
          </cell>
          <cell r="E6799">
            <v>2.67</v>
          </cell>
          <cell r="F6799">
            <v>4.25</v>
          </cell>
          <cell r="G6799">
            <v>0</v>
          </cell>
        </row>
        <row r="6800">
          <cell r="A6800" t="str">
            <v>97063</v>
          </cell>
          <cell r="B6800" t="str">
            <v>MONTAGEM E DESMONTAGEM DE ANDAIME MODULAR FACHADEIRO, COM PISO METÁLICO, PARA EDIFICAÇÕES COM MÚLTIPLOS PAVIMENTOS (EXCLUSIVE ANDAIME E LIMPEZA). AF_11/2017</v>
          </cell>
          <cell r="C6800" t="str">
            <v>M2</v>
          </cell>
          <cell r="D6800">
            <v>11</v>
          </cell>
          <cell r="E6800">
            <v>8.93</v>
          </cell>
          <cell r="F6800">
            <v>2.0699999999999998</v>
          </cell>
          <cell r="G6800">
            <v>0</v>
          </cell>
        </row>
        <row r="6801">
          <cell r="A6801" t="str">
            <v>97064</v>
          </cell>
          <cell r="B6801" t="str">
            <v>MONTAGEM E DESMONTAGEM DE ANDAIME TUBULAR TIPO TORRE (EXCLUSIVE ANDAIME E LIMPEZA). AF_11/2017</v>
          </cell>
          <cell r="C6801" t="str">
            <v>M</v>
          </cell>
          <cell r="D6801">
            <v>20.190000000000001</v>
          </cell>
          <cell r="E6801">
            <v>16.25</v>
          </cell>
          <cell r="F6801">
            <v>3.94</v>
          </cell>
          <cell r="G6801">
            <v>0</v>
          </cell>
        </row>
        <row r="6802">
          <cell r="A6802" t="str">
            <v>97065</v>
          </cell>
          <cell r="B6802" t="str">
            <v>MONTAGEM E DESMONTAGEM DE ANDAIME MULTIDIRECIONAL (EXCLUSIVE ANDAIME E LIMPEZA). AF_11/2017</v>
          </cell>
          <cell r="C6802" t="str">
            <v>M3</v>
          </cell>
          <cell r="D6802">
            <v>6.93</v>
          </cell>
          <cell r="E6802">
            <v>5.53</v>
          </cell>
          <cell r="F6802">
            <v>1.4</v>
          </cell>
          <cell r="G6802">
            <v>0</v>
          </cell>
        </row>
        <row r="6803">
          <cell r="A6803" t="str">
            <v>97066</v>
          </cell>
          <cell r="B6803" t="str">
            <v>COBERTURA PARA PROTEÇÃO DE PEDESTRES SOBRE ESTRUTURA DE ANDAIME, INCLUSIVE MONTAGEM E DESMONTAGEM. AF_11/2017</v>
          </cell>
          <cell r="C6803" t="str">
            <v>M2</v>
          </cell>
          <cell r="D6803">
            <v>156.65</v>
          </cell>
          <cell r="E6803">
            <v>23.98</v>
          </cell>
          <cell r="F6803">
            <v>132.66999999999999</v>
          </cell>
          <cell r="G6803">
            <v>0</v>
          </cell>
        </row>
        <row r="6804">
          <cell r="A6804" t="str">
            <v>97067</v>
          </cell>
          <cell r="B6804" t="str">
            <v>PLATAFORMA DE PROTEÇÃO PRINCIPAL PARA ALVENARIA ESTRUTURAL PARA SER APOIADA EM ANDAIME, INCLUSIVE MONTAGEM E DESMONTAGEM. AF_11/2017</v>
          </cell>
          <cell r="C6804" t="str">
            <v>M</v>
          </cell>
          <cell r="D6804">
            <v>525.51</v>
          </cell>
          <cell r="E6804">
            <v>205.32</v>
          </cell>
          <cell r="F6804">
            <v>320.18</v>
          </cell>
          <cell r="G6804">
            <v>0</v>
          </cell>
        </row>
        <row r="6805">
          <cell r="A6805" t="str">
            <v>97621</v>
          </cell>
          <cell r="B6805" t="str">
            <v>DEMOLIÇÃO DE ALVENARIA DE BLOCO FURADO, DE FORMA MANUAL, COM REAPROVEITAMENTO. AF_12/2017</v>
          </cell>
          <cell r="C6805" t="str">
            <v>M3</v>
          </cell>
          <cell r="D6805">
            <v>113.5</v>
          </cell>
          <cell r="E6805">
            <v>85.48</v>
          </cell>
          <cell r="F6805">
            <v>28.02</v>
          </cell>
          <cell r="G6805">
            <v>0</v>
          </cell>
        </row>
        <row r="6806">
          <cell r="A6806" t="str">
            <v>97622</v>
          </cell>
          <cell r="B6806" t="str">
            <v>DEMOLIÇÃO DE ALVENARIA DE BLOCO FURADO, DE FORMA MANUAL, SEM REAPROVEITAMENTO. AF_12/2017</v>
          </cell>
          <cell r="C6806" t="str">
            <v>M3</v>
          </cell>
          <cell r="D6806">
            <v>55.31</v>
          </cell>
          <cell r="E6806">
            <v>41.67</v>
          </cell>
          <cell r="F6806">
            <v>13.64</v>
          </cell>
          <cell r="G6806">
            <v>0</v>
          </cell>
        </row>
        <row r="6807">
          <cell r="A6807" t="str">
            <v>97623</v>
          </cell>
          <cell r="B6807" t="str">
            <v>DEMOLIÇÃO DE ALVENARIA DE TIJOLO MACIÇO, DE FORMA MANUAL, COM REAPROVEITAMENTO. AF_12/2017</v>
          </cell>
          <cell r="C6807" t="str">
            <v>M3</v>
          </cell>
          <cell r="D6807">
            <v>169.45</v>
          </cell>
          <cell r="E6807">
            <v>127.61</v>
          </cell>
          <cell r="F6807">
            <v>41.84</v>
          </cell>
          <cell r="G6807">
            <v>0</v>
          </cell>
        </row>
        <row r="6808">
          <cell r="A6808" t="str">
            <v>97624</v>
          </cell>
          <cell r="B6808" t="str">
            <v>DEMOLIÇÃO DE ALVENARIA DE TIJOLO MACIÇO, DE FORMA MANUAL, SEM REAPROVEITAMENTO. AF_12/2017</v>
          </cell>
          <cell r="C6808" t="str">
            <v>M3</v>
          </cell>
          <cell r="D6808">
            <v>104</v>
          </cell>
          <cell r="E6808">
            <v>78.33</v>
          </cell>
          <cell r="F6808">
            <v>25.67</v>
          </cell>
          <cell r="G6808">
            <v>0</v>
          </cell>
        </row>
        <row r="6809">
          <cell r="A6809" t="str">
            <v>97625</v>
          </cell>
          <cell r="B6809" t="str">
            <v>DEMOLIÇÃO DE ALVENARIA PARA QUALQUER TIPO DE BLOCO, DE FORMA MECANIZADA, SEM REAPROVEITAMENTO. AF_12/2017</v>
          </cell>
          <cell r="C6809" t="str">
            <v>M3</v>
          </cell>
          <cell r="D6809">
            <v>56.32</v>
          </cell>
          <cell r="E6809">
            <v>10.36</v>
          </cell>
          <cell r="F6809">
            <v>12.1</v>
          </cell>
          <cell r="G6809">
            <v>33.86</v>
          </cell>
        </row>
        <row r="6810">
          <cell r="A6810" t="str">
            <v>97626</v>
          </cell>
          <cell r="B6810" t="str">
            <v>DEMOLIÇÃO DE PILARES E VIGAS EM CONCRETO ARMADO, DE FORMA MANUAL, SEM REAPROVEITAMENTO. AF_12/2017</v>
          </cell>
          <cell r="C6810" t="str">
            <v>M3</v>
          </cell>
          <cell r="D6810">
            <v>591.20000000000005</v>
          </cell>
          <cell r="E6810">
            <v>429.41</v>
          </cell>
          <cell r="F6810">
            <v>161.79</v>
          </cell>
          <cell r="G6810">
            <v>0</v>
          </cell>
        </row>
        <row r="6811">
          <cell r="A6811" t="str">
            <v>97627</v>
          </cell>
          <cell r="B6811" t="str">
            <v>DEMOLIÇÃO DE PILARES E VIGAS EM CONCRETO ARMADO, DE FORMA MECANIZADA COM MARTELETE, SEM REAPROVEITAMENTO. AF_12/2017</v>
          </cell>
          <cell r="C6811" t="str">
            <v>M3</v>
          </cell>
          <cell r="D6811">
            <v>311.06</v>
          </cell>
          <cell r="E6811">
            <v>217.86</v>
          </cell>
          <cell r="F6811">
            <v>77.510000000000005</v>
          </cell>
          <cell r="G6811">
            <v>15.69</v>
          </cell>
        </row>
        <row r="6812">
          <cell r="A6812" t="str">
            <v>97628</v>
          </cell>
          <cell r="B6812" t="str">
            <v>DEMOLIÇÃO DE LAJES, DE FORMA MANUAL, SEM REAPROVEITAMENTO. AF_12/2017</v>
          </cell>
          <cell r="C6812" t="str">
            <v>M3</v>
          </cell>
          <cell r="D6812">
            <v>273.38</v>
          </cell>
          <cell r="E6812">
            <v>205.82</v>
          </cell>
          <cell r="F6812">
            <v>67.56</v>
          </cell>
          <cell r="G6812">
            <v>0</v>
          </cell>
        </row>
        <row r="6813">
          <cell r="A6813" t="str">
            <v>97629</v>
          </cell>
          <cell r="B6813" t="str">
            <v>DEMOLIÇÃO DE LAJES, DE FORMA MECANIZADA COM MARTELETE, SEM REAPROVEITAMENTO. AF_12/2017</v>
          </cell>
          <cell r="C6813" t="str">
            <v>M3</v>
          </cell>
          <cell r="D6813">
            <v>139.1</v>
          </cell>
          <cell r="E6813">
            <v>104.45</v>
          </cell>
          <cell r="F6813">
            <v>27.14</v>
          </cell>
          <cell r="G6813">
            <v>7.51</v>
          </cell>
        </row>
        <row r="6814">
          <cell r="A6814" t="str">
            <v>97631</v>
          </cell>
          <cell r="B6814" t="str">
            <v>DEMOLIÇÃO DE ARGAMASSAS, DE FORMA MANUAL, SEM REAPROVEITAMENTO. AF_12/2017</v>
          </cell>
          <cell r="C6814" t="str">
            <v>M2</v>
          </cell>
          <cell r="D6814">
            <v>3.2</v>
          </cell>
          <cell r="E6814">
            <v>2.4700000000000002</v>
          </cell>
          <cell r="F6814">
            <v>0.73</v>
          </cell>
          <cell r="G6814">
            <v>0</v>
          </cell>
        </row>
        <row r="6815">
          <cell r="A6815" t="str">
            <v>97632</v>
          </cell>
          <cell r="B6815" t="str">
            <v>DEMOLIÇÃO DE RODAPÉ CERÂMICO, DE FORMA MANUAL, SEM REAPROVEITAMENTO. AF_12/2017</v>
          </cell>
          <cell r="C6815" t="str">
            <v>M</v>
          </cell>
          <cell r="D6815">
            <v>2.5</v>
          </cell>
          <cell r="E6815">
            <v>1.94</v>
          </cell>
          <cell r="F6815">
            <v>0.56000000000000005</v>
          </cell>
          <cell r="G6815">
            <v>0</v>
          </cell>
        </row>
        <row r="6816">
          <cell r="A6816" t="str">
            <v>97633</v>
          </cell>
          <cell r="B6816" t="str">
            <v>DEMOLIÇÃO DE REVESTIMENTO CERÂMICO, DE FORMA MANUAL, SEM REAPROVEITAMENTO. AF_12/2017</v>
          </cell>
          <cell r="C6816" t="str">
            <v>M2</v>
          </cell>
          <cell r="D6816">
            <v>21.87</v>
          </cell>
          <cell r="E6816">
            <v>16.649999999999999</v>
          </cell>
          <cell r="F6816">
            <v>5.22</v>
          </cell>
          <cell r="G6816">
            <v>0</v>
          </cell>
        </row>
        <row r="6817">
          <cell r="A6817" t="str">
            <v>97634</v>
          </cell>
          <cell r="B6817" t="str">
            <v>DEMOLIÇÃO DE REVESTIMENTO CERÂMICO, DE FORMA MECANIZADA COM MARTELETE, SEM REAPROVEITAMENTO. AF_12/2017</v>
          </cell>
          <cell r="C6817" t="str">
            <v>M2</v>
          </cell>
          <cell r="D6817">
            <v>12.76</v>
          </cell>
          <cell r="E6817">
            <v>9.8000000000000007</v>
          </cell>
          <cell r="F6817">
            <v>2.59</v>
          </cell>
          <cell r="G6817">
            <v>0.37</v>
          </cell>
        </row>
        <row r="6818">
          <cell r="A6818" t="str">
            <v>97635</v>
          </cell>
          <cell r="B6818" t="str">
            <v>DEMOLIÇÃO DE PAVIMENTO INTERTRAVADO, DE FORMA MANUAL, COM REAPROVEITAMENTO. AF_12/2017</v>
          </cell>
          <cell r="C6818" t="str">
            <v>M2</v>
          </cell>
          <cell r="D6818">
            <v>13.75</v>
          </cell>
          <cell r="E6818">
            <v>10.41</v>
          </cell>
          <cell r="F6818">
            <v>3.34</v>
          </cell>
          <cell r="G6818">
            <v>0</v>
          </cell>
        </row>
        <row r="6819">
          <cell r="A6819" t="str">
            <v>97636</v>
          </cell>
          <cell r="B6819" t="str">
            <v>DEMOLIÇÃO PARCIAL DE PAVIMENTO ASFÁLTICO, DE FORMA MECANIZADA, SEM REAPROVEITAMENTO. AF_12/2017</v>
          </cell>
          <cell r="C6819" t="str">
            <v>M2</v>
          </cell>
          <cell r="D6819">
            <v>20.62</v>
          </cell>
          <cell r="E6819">
            <v>7.18</v>
          </cell>
          <cell r="F6819">
            <v>3.49</v>
          </cell>
          <cell r="G6819">
            <v>9.9499999999999993</v>
          </cell>
        </row>
        <row r="6820">
          <cell r="A6820" t="str">
            <v>97637</v>
          </cell>
          <cell r="B6820" t="str">
            <v>REMOÇÃO DE TAPUME/ CHAPAS METÁLICAS E DE MADEIRA, DE FORMA MANUAL, SEM REAPROVEITAMENTO. AF_12/2017</v>
          </cell>
          <cell r="C6820" t="str">
            <v>M2</v>
          </cell>
          <cell r="D6820">
            <v>2.74</v>
          </cell>
          <cell r="E6820">
            <v>2.17</v>
          </cell>
          <cell r="F6820">
            <v>0.56999999999999995</v>
          </cell>
          <cell r="G6820">
            <v>0</v>
          </cell>
        </row>
        <row r="6821">
          <cell r="A6821" t="str">
            <v>97638</v>
          </cell>
          <cell r="B6821" t="str">
            <v>REMOÇÃO DE CHAPAS E PERFIS DE DRYWALL, DE FORMA MANUAL, SEM REAPROVEITAMENTO. AF_12/2017</v>
          </cell>
          <cell r="C6821" t="str">
            <v>M2</v>
          </cell>
          <cell r="D6821">
            <v>8</v>
          </cell>
          <cell r="E6821">
            <v>6.29</v>
          </cell>
          <cell r="F6821">
            <v>1.71</v>
          </cell>
          <cell r="G6821">
            <v>0</v>
          </cell>
        </row>
        <row r="6822">
          <cell r="A6822" t="str">
            <v>97639</v>
          </cell>
          <cell r="B6822" t="str">
            <v>REMOÇÃO DE PLACAS E PILARETES DE CONCRETO, DE FORMA MANUAL, SEM REAPROVEITAMENTO. AF_12/2017</v>
          </cell>
          <cell r="C6822" t="str">
            <v>M2</v>
          </cell>
          <cell r="D6822">
            <v>19.23</v>
          </cell>
          <cell r="E6822">
            <v>14.73</v>
          </cell>
          <cell r="F6822">
            <v>4.5</v>
          </cell>
          <cell r="G6822">
            <v>0</v>
          </cell>
        </row>
        <row r="6823">
          <cell r="A6823" t="str">
            <v>97640</v>
          </cell>
          <cell r="B6823" t="str">
            <v>REMOÇÃO DE FORROS DE DRYWALL, PVC E FIBROMINERAL, DE FORMA MANUAL, SEM REAPROVEITAMENTO. AF_12/2017</v>
          </cell>
          <cell r="C6823" t="str">
            <v>M2</v>
          </cell>
          <cell r="D6823">
            <v>1.73</v>
          </cell>
          <cell r="E6823">
            <v>1.39</v>
          </cell>
          <cell r="F6823">
            <v>0.34</v>
          </cell>
          <cell r="G6823">
            <v>0</v>
          </cell>
        </row>
        <row r="6824">
          <cell r="A6824" t="str">
            <v>97641</v>
          </cell>
          <cell r="B6824" t="str">
            <v>REMOÇÃO DE FORRO DE GESSO, DE FORMA MANUAL, SEM REAPROVEITAMENTO. AF_12/2017</v>
          </cell>
          <cell r="C6824" t="str">
            <v>M2</v>
          </cell>
          <cell r="D6824">
            <v>4.8</v>
          </cell>
          <cell r="E6824">
            <v>3.71</v>
          </cell>
          <cell r="F6824">
            <v>1.0900000000000001</v>
          </cell>
          <cell r="G6824">
            <v>0</v>
          </cell>
        </row>
        <row r="6825">
          <cell r="A6825" t="str">
            <v>97642</v>
          </cell>
          <cell r="B6825" t="str">
            <v>REMOÇÃO DE TRAMA METÁLICA OU DE MADEIRA PARA FORRO, DE FORMA MANUAL, SEM REAPROVEITAMENTO. AF_12/2017</v>
          </cell>
          <cell r="C6825" t="str">
            <v>M2</v>
          </cell>
          <cell r="D6825">
            <v>3.1</v>
          </cell>
          <cell r="E6825">
            <v>2.46</v>
          </cell>
          <cell r="F6825">
            <v>0.64</v>
          </cell>
          <cell r="G6825">
            <v>0</v>
          </cell>
        </row>
        <row r="6826">
          <cell r="A6826" t="str">
            <v>97643</v>
          </cell>
          <cell r="B6826" t="str">
            <v>REMOÇÃO DE PISO DE MADEIRA (ASSOALHO E BARROTE), DE FORMA MANUAL, SEM REAPROVEITAMENTO. AF_12/2017</v>
          </cell>
          <cell r="C6826" t="str">
            <v>M2</v>
          </cell>
          <cell r="D6826">
            <v>23.55</v>
          </cell>
          <cell r="E6826">
            <v>18.059999999999999</v>
          </cell>
          <cell r="F6826">
            <v>5.49</v>
          </cell>
          <cell r="G6826">
            <v>0</v>
          </cell>
        </row>
        <row r="6827">
          <cell r="A6827" t="str">
            <v>97644</v>
          </cell>
          <cell r="B6827" t="str">
            <v>REMOÇÃO DE PORTAS, DE FORMA MANUAL, SEM REAPROVEITAMENTO. AF_12/2017</v>
          </cell>
          <cell r="C6827" t="str">
            <v>M2</v>
          </cell>
          <cell r="D6827">
            <v>8.8800000000000008</v>
          </cell>
          <cell r="E6827">
            <v>6.83</v>
          </cell>
          <cell r="F6827">
            <v>2.0499999999999998</v>
          </cell>
          <cell r="G6827">
            <v>0</v>
          </cell>
        </row>
        <row r="6828">
          <cell r="A6828" t="str">
            <v>97645</v>
          </cell>
          <cell r="B6828" t="str">
            <v>REMOÇÃO DE JANELAS, DE FORMA MANUAL, SEM REAPROVEITAMENTO. AF_12/2017</v>
          </cell>
          <cell r="C6828" t="str">
            <v>M2</v>
          </cell>
          <cell r="D6828">
            <v>31.86</v>
          </cell>
          <cell r="E6828">
            <v>18.84</v>
          </cell>
          <cell r="F6828">
            <v>13.02</v>
          </cell>
          <cell r="G6828">
            <v>0</v>
          </cell>
        </row>
        <row r="6829">
          <cell r="A6829" t="str">
            <v>97647</v>
          </cell>
          <cell r="B6829" t="str">
            <v>REMOÇÃO DE TELHAS, DE FIBROCIMENTO, METÁLICA E CERÂMICA, DE FORMA MANUAL, SEM REAPROVEITAMENTO. AF_12/2017</v>
          </cell>
          <cell r="C6829" t="str">
            <v>M2</v>
          </cell>
          <cell r="D6829">
            <v>3.3</v>
          </cell>
          <cell r="E6829">
            <v>2.5499999999999998</v>
          </cell>
          <cell r="F6829">
            <v>0.75</v>
          </cell>
          <cell r="G6829">
            <v>0</v>
          </cell>
        </row>
        <row r="6830">
          <cell r="A6830" t="str">
            <v>97648</v>
          </cell>
          <cell r="B6830" t="str">
            <v>REMOÇÃO DE PROTEÇÃO TÉRMICA PARA COBERTURA EM EPS, DE FORMA MANUAL, SEM REAPROVEITAMENTO. AF_12/2017</v>
          </cell>
          <cell r="C6830" t="str">
            <v>M2</v>
          </cell>
          <cell r="D6830">
            <v>1.9</v>
          </cell>
          <cell r="E6830">
            <v>1.5</v>
          </cell>
          <cell r="F6830">
            <v>0.4</v>
          </cell>
          <cell r="G6830">
            <v>0</v>
          </cell>
        </row>
        <row r="6831">
          <cell r="A6831" t="str">
            <v>97649</v>
          </cell>
          <cell r="B6831" t="str">
            <v>REMOÇÃO DE TELHAS DE FIBROCIMENTO, METÁLICA E CERÂMICA, DE FORMA MECANIZADA, COM USO DE GUINDASTE, SEM REAPROVEITAMENTO. AF_12/2017</v>
          </cell>
          <cell r="C6831" t="str">
            <v>M2</v>
          </cell>
          <cell r="D6831">
            <v>4.16</v>
          </cell>
          <cell r="E6831">
            <v>2.83</v>
          </cell>
          <cell r="F6831">
            <v>0.79</v>
          </cell>
          <cell r="G6831">
            <v>0.54</v>
          </cell>
        </row>
        <row r="6832">
          <cell r="A6832" t="str">
            <v>97650</v>
          </cell>
          <cell r="B6832" t="str">
            <v>REMOÇÃO DE TRAMA DE MADEIRA PARA COBERTURA, DE FORMA MANUAL, SEM REAPROVEITAMENTO. AF_12/2017</v>
          </cell>
          <cell r="C6832" t="str">
            <v>M2</v>
          </cell>
          <cell r="D6832">
            <v>7.11</v>
          </cell>
          <cell r="E6832">
            <v>5.47</v>
          </cell>
          <cell r="F6832">
            <v>1.64</v>
          </cell>
          <cell r="G6832">
            <v>0</v>
          </cell>
        </row>
        <row r="6833">
          <cell r="A6833" t="str">
            <v>97651</v>
          </cell>
          <cell r="B6833" t="str">
            <v>REMOÇÃO DE TESOURAS DE MADEIRA, COM VÃO MENOR QUE 8M, DE FORMA MANUAL, SEM REAPROVEITAMENTO. AF_12/2017</v>
          </cell>
          <cell r="C6833" t="str">
            <v>UN</v>
          </cell>
          <cell r="D6833">
            <v>78.680000000000007</v>
          </cell>
          <cell r="E6833">
            <v>60.12</v>
          </cell>
          <cell r="F6833">
            <v>18.559999999999999</v>
          </cell>
          <cell r="G6833">
            <v>0</v>
          </cell>
        </row>
        <row r="6834">
          <cell r="A6834" t="str">
            <v>97652</v>
          </cell>
          <cell r="B6834" t="str">
            <v>REMOÇÃO DE TESOURAS DE MADEIRA, COM VÃO MAIOR OU IGUAL A 8M, DE FORMA MANUAL, SEM REAPROVEITAMENTO. AF_12/2017</v>
          </cell>
          <cell r="C6834" t="str">
            <v>UN</v>
          </cell>
          <cell r="D6834">
            <v>178.37</v>
          </cell>
          <cell r="E6834">
            <v>136.22</v>
          </cell>
          <cell r="F6834">
            <v>42.15</v>
          </cell>
          <cell r="G6834">
            <v>0</v>
          </cell>
        </row>
        <row r="6835">
          <cell r="A6835" t="str">
            <v>97653</v>
          </cell>
          <cell r="B6835" t="str">
            <v>REMOÇÃO DE TESOURAS DE MADEIRA, COM VÃO MENOR QUE 8M, DE FORMA MECANIZADA, COM REAPROVEITAMENTO. AF_12/2017</v>
          </cell>
          <cell r="C6835" t="str">
            <v>UN</v>
          </cell>
          <cell r="D6835">
            <v>124.03</v>
          </cell>
          <cell r="E6835">
            <v>31.11</v>
          </cell>
          <cell r="F6835">
            <v>7.45</v>
          </cell>
          <cell r="G6835">
            <v>84.53</v>
          </cell>
        </row>
        <row r="6836">
          <cell r="A6836" t="str">
            <v>97654</v>
          </cell>
          <cell r="B6836" t="str">
            <v>REMOÇÃO DE TESOURAS DE MADEIRA, COM VÃO MAIOR OU IGUAL A 8M, DE FORMA MECANIZADA, COM REAPROVEITAMENTO. AF_12/2017</v>
          </cell>
          <cell r="C6836" t="str">
            <v>UN</v>
          </cell>
          <cell r="D6836">
            <v>151.32</v>
          </cell>
          <cell r="E6836">
            <v>51.97</v>
          </cell>
          <cell r="F6836">
            <v>13.9</v>
          </cell>
          <cell r="G6836">
            <v>84.51</v>
          </cell>
        </row>
        <row r="6837">
          <cell r="A6837" t="str">
            <v>97655</v>
          </cell>
          <cell r="B6837" t="str">
            <v>REMOÇÃO DE TRAMA METÁLICA PARA COBERTURA, DE FORMA MANUAL, SEM REAPROVEITAMENTO. AF_12/2017</v>
          </cell>
          <cell r="C6837" t="str">
            <v>M2</v>
          </cell>
          <cell r="D6837">
            <v>30.84</v>
          </cell>
          <cell r="E6837">
            <v>12.22</v>
          </cell>
          <cell r="F6837">
            <v>18.510000000000002</v>
          </cell>
          <cell r="G6837">
            <v>0.11</v>
          </cell>
        </row>
        <row r="6838">
          <cell r="A6838" t="str">
            <v>97656</v>
          </cell>
          <cell r="B6838" t="str">
            <v>REMOÇÃO DE TESOURAS METÁLICAS, COM VÃO MENOR QUE 8M, DE FORMA MANUAL, SEM REAPROVEITAMENTO. AF_12/2017</v>
          </cell>
          <cell r="C6838" t="str">
            <v>UN</v>
          </cell>
          <cell r="D6838">
            <v>286.58</v>
          </cell>
          <cell r="E6838">
            <v>129.9</v>
          </cell>
          <cell r="F6838">
            <v>155.63999999999999</v>
          </cell>
          <cell r="G6838">
            <v>1.04</v>
          </cell>
        </row>
        <row r="6839">
          <cell r="A6839" t="str">
            <v>97657</v>
          </cell>
          <cell r="B6839" t="str">
            <v>REMOÇÃO DE TESOURAS METÁLICAS, COM VÃO MAIOR OU IGUAL A 8M, DE FORMA MANUAL, SEM REAPROVEITAMENTO. AF_12/2017</v>
          </cell>
          <cell r="C6839" t="str">
            <v>UN</v>
          </cell>
          <cell r="D6839">
            <v>568.04</v>
          </cell>
          <cell r="E6839">
            <v>257.44</v>
          </cell>
          <cell r="F6839">
            <v>308.51</v>
          </cell>
          <cell r="G6839">
            <v>2.09</v>
          </cell>
        </row>
        <row r="6840">
          <cell r="A6840" t="str">
            <v>97658</v>
          </cell>
          <cell r="B6840" t="str">
            <v>REMOÇÃO DE TESOURAS METÁLICAS, COM VÃO MENOR QUE 8M, DE FORMA MECANIZADA, COM REAPROVEITAMENTO. AF_12/2017</v>
          </cell>
          <cell r="C6840" t="str">
            <v>UN</v>
          </cell>
          <cell r="D6840">
            <v>194.26</v>
          </cell>
          <cell r="E6840">
            <v>62.43</v>
          </cell>
          <cell r="F6840">
            <v>46.15</v>
          </cell>
          <cell r="G6840">
            <v>84.74</v>
          </cell>
        </row>
        <row r="6841">
          <cell r="A6841" t="str">
            <v>97659</v>
          </cell>
          <cell r="B6841" t="str">
            <v>REMOÇÃO DE TESOURAS METÁLICAS, COM VÃO MAIOR OU IGUAL A 8M, DE FORMA MECANIZADA, COM REAPROVEITAMENTO. AF_12/2017</v>
          </cell>
          <cell r="C6841" t="str">
            <v>UN</v>
          </cell>
          <cell r="D6841">
            <v>268.73</v>
          </cell>
          <cell r="E6841">
            <v>101.18</v>
          </cell>
          <cell r="F6841">
            <v>81.680000000000007</v>
          </cell>
          <cell r="G6841">
            <v>84.93</v>
          </cell>
        </row>
        <row r="6842">
          <cell r="A6842" t="str">
            <v>97660</v>
          </cell>
          <cell r="B6842" t="str">
            <v>REMOÇÃO DE INTERRUPTORES/TOMADAS ELÉTRICAS, DE FORMA MANUAL, SEM REAPROVEITAMENTO. AF_12/2017</v>
          </cell>
          <cell r="C6842" t="str">
            <v>UN</v>
          </cell>
          <cell r="D6842">
            <v>0.65</v>
          </cell>
          <cell r="E6842">
            <v>0.54</v>
          </cell>
          <cell r="F6842">
            <v>0.11</v>
          </cell>
          <cell r="G6842">
            <v>0</v>
          </cell>
        </row>
        <row r="6843">
          <cell r="A6843" t="str">
            <v>97661</v>
          </cell>
          <cell r="B6843" t="str">
            <v>REMOÇÃO DE CABOS ELÉTRICOS, DE FORMA MANUAL, SEM REAPROVEITAMENTO. AF_12/2017</v>
          </cell>
          <cell r="C6843" t="str">
            <v>M</v>
          </cell>
          <cell r="D6843">
            <v>0.66</v>
          </cell>
          <cell r="E6843">
            <v>0.54</v>
          </cell>
          <cell r="F6843">
            <v>0.12</v>
          </cell>
          <cell r="G6843">
            <v>0</v>
          </cell>
        </row>
        <row r="6844">
          <cell r="A6844" t="str">
            <v>97662</v>
          </cell>
          <cell r="B6844" t="str">
            <v>REMOÇÃO DE TUBULAÇÕES (TUBOS E CONEXÕES) DE ÁGUA FRIA, DE FORMA MANUAL, SEM REAPROVEITAMENTO. AF_12/2017</v>
          </cell>
          <cell r="C6844" t="str">
            <v>M</v>
          </cell>
          <cell r="D6844">
            <v>0.48</v>
          </cell>
          <cell r="E6844">
            <v>0.44</v>
          </cell>
          <cell r="F6844">
            <v>0.04</v>
          </cell>
          <cell r="G6844">
            <v>0</v>
          </cell>
        </row>
        <row r="6845">
          <cell r="A6845" t="str">
            <v>97663</v>
          </cell>
          <cell r="B6845" t="str">
            <v>REMOÇÃO DE LOUÇAS, DE FORMA MANUAL, SEM REAPROVEITAMENTO. AF_12/2017</v>
          </cell>
          <cell r="C6845" t="str">
            <v>UN</v>
          </cell>
          <cell r="D6845">
            <v>12.14</v>
          </cell>
          <cell r="E6845">
            <v>9.48</v>
          </cell>
          <cell r="F6845">
            <v>2.66</v>
          </cell>
          <cell r="G6845">
            <v>0</v>
          </cell>
        </row>
        <row r="6846">
          <cell r="A6846" t="str">
            <v>97664</v>
          </cell>
          <cell r="B6846" t="str">
            <v>REMOÇÃO DE ACESSÓRIOS, DE FORMA MANUAL, SEM REAPROVEITAMENTO. AF_12/2017</v>
          </cell>
          <cell r="C6846" t="str">
            <v>UN</v>
          </cell>
          <cell r="D6846">
            <v>1.5</v>
          </cell>
          <cell r="E6846">
            <v>1.21</v>
          </cell>
          <cell r="F6846">
            <v>0.28999999999999998</v>
          </cell>
          <cell r="G6846">
            <v>0</v>
          </cell>
        </row>
        <row r="6847">
          <cell r="A6847" t="str">
            <v>97665</v>
          </cell>
          <cell r="B6847" t="str">
            <v>REMOÇÃO DE LUMINÁRIAS, DE FORMA MANUAL, SEM REAPROVEITAMENTO. AF_12/2017</v>
          </cell>
          <cell r="C6847" t="str">
            <v>UN</v>
          </cell>
          <cell r="D6847">
            <v>1.26</v>
          </cell>
          <cell r="E6847">
            <v>1</v>
          </cell>
          <cell r="F6847">
            <v>0.26</v>
          </cell>
          <cell r="G6847">
            <v>0</v>
          </cell>
        </row>
        <row r="6848">
          <cell r="A6848" t="str">
            <v>97666</v>
          </cell>
          <cell r="B6848" t="str">
            <v>REMOÇÃO DE METAIS SANITÁRIOS, DE FORMA MANUAL, SEM REAPROVEITAMENTO. AF_12/2017</v>
          </cell>
          <cell r="C6848" t="str">
            <v>UN</v>
          </cell>
          <cell r="D6848">
            <v>8.85</v>
          </cell>
          <cell r="E6848">
            <v>6.95</v>
          </cell>
          <cell r="F6848">
            <v>1.9</v>
          </cell>
          <cell r="G6848">
            <v>0</v>
          </cell>
        </row>
        <row r="6849">
          <cell r="A6849" t="str">
            <v>95967</v>
          </cell>
          <cell r="B6849" t="str">
            <v>SERVIÇOS TÉCNICOS ESPECIALIZADOS PARA ACOMPANHAMENTO DE EXECUÇÃO DE FUNDAÇÕES PROFUNDAS E ESTRUTURAS DE CONTENÇÃO</v>
          </cell>
          <cell r="C6849" t="str">
            <v>H</v>
          </cell>
          <cell r="D6849">
            <v>183.17</v>
          </cell>
          <cell r="E6849">
            <v>178.75</v>
          </cell>
          <cell r="F6849">
            <v>4.42</v>
          </cell>
          <cell r="G6849">
            <v>0</v>
          </cell>
        </row>
        <row r="6850">
          <cell r="A6850" t="str">
            <v>99058</v>
          </cell>
          <cell r="B6850" t="str">
            <v>LOCAÇÃO DE PONTO PARA REFERÊNCIA TOPOGRÁFICA. AF_10/2018</v>
          </cell>
          <cell r="C6850" t="str">
            <v>UN</v>
          </cell>
          <cell r="D6850">
            <v>12.4</v>
          </cell>
          <cell r="E6850">
            <v>10.66</v>
          </cell>
          <cell r="F6850">
            <v>1.31</v>
          </cell>
          <cell r="G6850">
            <v>0.43</v>
          </cell>
        </row>
        <row r="6851">
          <cell r="A6851" t="str">
            <v>99059</v>
          </cell>
          <cell r="B6851" t="str">
            <v>LOCACAO CONVENCIONAL DE OBRA, UTILIZANDO GABARITO DE TÁBUAS CORRIDAS PONTALETADAS A CADA 2,00M -  2 UTILIZAÇÕES. AF_10/2018</v>
          </cell>
          <cell r="C6851" t="str">
            <v>M</v>
          </cell>
          <cell r="D6851">
            <v>48.66</v>
          </cell>
          <cell r="E6851">
            <v>24.23</v>
          </cell>
          <cell r="F6851">
            <v>24.43</v>
          </cell>
          <cell r="G6851">
            <v>0</v>
          </cell>
        </row>
        <row r="6852">
          <cell r="A6852" t="str">
            <v>99060</v>
          </cell>
          <cell r="B6852" t="str">
            <v>LOCAÇÃO COM CAVALETE COM ALTURA DE 1,00 M - 2 UTILIZAÇÕES. AF_10/2018</v>
          </cell>
          <cell r="C6852" t="str">
            <v>UN</v>
          </cell>
          <cell r="D6852">
            <v>127.56</v>
          </cell>
          <cell r="E6852">
            <v>66.569999999999993</v>
          </cell>
          <cell r="F6852">
            <v>60.98</v>
          </cell>
          <cell r="G6852">
            <v>0</v>
          </cell>
        </row>
        <row r="6853">
          <cell r="A6853" t="str">
            <v>99061</v>
          </cell>
          <cell r="B6853" t="str">
            <v>LOCAÇÃO COM CAVALETE COM ALTURA DE 0,50 M - 2 UTILIZAÇÕES. AF_10/2018</v>
          </cell>
          <cell r="C6853" t="str">
            <v>UN</v>
          </cell>
          <cell r="D6853">
            <v>87.58</v>
          </cell>
          <cell r="E6853">
            <v>48.86</v>
          </cell>
          <cell r="F6853">
            <v>38.72</v>
          </cell>
          <cell r="G6853">
            <v>0</v>
          </cell>
        </row>
        <row r="6854">
          <cell r="A6854" t="str">
            <v>99062</v>
          </cell>
          <cell r="B6854" t="str">
            <v>MARCAÇÃO DE PONTOS EM GABARITO OU CAVALETE. AF_10/2018</v>
          </cell>
          <cell r="C6854" t="str">
            <v>UN</v>
          </cell>
          <cell r="D6854">
            <v>2.41</v>
          </cell>
          <cell r="E6854">
            <v>1.88</v>
          </cell>
          <cell r="F6854">
            <v>0.53</v>
          </cell>
          <cell r="G6854">
            <v>0</v>
          </cell>
        </row>
        <row r="6855">
          <cell r="A6855" t="str">
            <v>99063</v>
          </cell>
          <cell r="B6855" t="str">
            <v>LOCAÇÃO DE REDE DE ÁGUA OU ESGOTO. AF_10/2018</v>
          </cell>
          <cell r="C6855" t="str">
            <v>M</v>
          </cell>
          <cell r="D6855">
            <v>4.37</v>
          </cell>
          <cell r="E6855">
            <v>2.48</v>
          </cell>
          <cell r="F6855">
            <v>1.89</v>
          </cell>
          <cell r="G6855">
            <v>0</v>
          </cell>
        </row>
        <row r="6856">
          <cell r="A6856" t="str">
            <v>99064</v>
          </cell>
          <cell r="B6856" t="str">
            <v>LOCAÇÃO DE PAVIMENTAÇÃO. AF_10/2018</v>
          </cell>
          <cell r="C6856" t="str">
            <v>M</v>
          </cell>
          <cell r="D6856">
            <v>0.62</v>
          </cell>
          <cell r="E6856">
            <v>0.56000000000000005</v>
          </cell>
          <cell r="F6856">
            <v>0.04</v>
          </cell>
          <cell r="G6856">
            <v>0.02</v>
          </cell>
        </row>
        <row r="6857">
          <cell r="A6857" t="str">
            <v>93588</v>
          </cell>
          <cell r="B6857" t="str">
            <v>TRANSPORTE COM CAMINHÃO BASCULANTE DE 10 M³, EM VIA URBANA EM LEITO NATURAL (UNIDADE: M3XKM). AF_07/2020</v>
          </cell>
          <cell r="C6857" t="str">
            <v>M3XKM</v>
          </cell>
          <cell r="D6857">
            <v>3.02</v>
          </cell>
          <cell r="E6857">
            <v>0.35</v>
          </cell>
          <cell r="F6857">
            <v>1.51</v>
          </cell>
          <cell r="G6857">
            <v>1.1599999999999999</v>
          </cell>
        </row>
        <row r="6858">
          <cell r="A6858" t="str">
            <v>93589</v>
          </cell>
          <cell r="B6858" t="str">
            <v>TRANSPORTE COM CAMINHÃO BASCULANTE DE 10 M³, EM VIA URBANA EM REVESTIMENTO PRIMÁRIO (UNIDADE: M3XKM). AF_07/2020</v>
          </cell>
          <cell r="C6858" t="str">
            <v>M3XKM</v>
          </cell>
          <cell r="D6858">
            <v>2.59</v>
          </cell>
          <cell r="E6858">
            <v>0.3</v>
          </cell>
          <cell r="F6858">
            <v>1.29</v>
          </cell>
          <cell r="G6858">
            <v>1</v>
          </cell>
        </row>
        <row r="6859">
          <cell r="A6859" t="str">
            <v>93590</v>
          </cell>
          <cell r="B6859" t="str">
            <v>TRANSPORTE COM CAMINHÃO BASCULANTE DE 10 M³, EM VIA URBANA PAVIMENTADA, ADICIONAL PARA DMT EXCEDENTE A 30 KM (UNIDADE: M3XKM). AF_07/2020</v>
          </cell>
          <cell r="C6859" t="str">
            <v>M3XKM</v>
          </cell>
          <cell r="D6859">
            <v>0.94</v>
          </cell>
          <cell r="E6859">
            <v>0.11</v>
          </cell>
          <cell r="F6859">
            <v>0.49</v>
          </cell>
          <cell r="G6859">
            <v>0.34</v>
          </cell>
        </row>
        <row r="6860">
          <cell r="A6860" t="str">
            <v>93591</v>
          </cell>
          <cell r="B6860" t="str">
            <v>TRANSPORTE COM CAMINHÃO BASCULANTE DE 14 M³, EM VIA URBANA EM LEITO NATURAL (UNIDADE: M3XKM). AF_07/2020</v>
          </cell>
          <cell r="C6860" t="str">
            <v>M3XKM</v>
          </cell>
          <cell r="D6860">
            <v>2.74</v>
          </cell>
          <cell r="E6860">
            <v>0.25</v>
          </cell>
          <cell r="F6860">
            <v>1.32</v>
          </cell>
          <cell r="G6860">
            <v>1.17</v>
          </cell>
        </row>
        <row r="6861">
          <cell r="A6861" t="str">
            <v>93592</v>
          </cell>
          <cell r="B6861" t="str">
            <v>TRANSPORTE COM CAMINHÃO BASCULANTE DE 14 M³, EM VIA URBANA EM REVESTIMENTO PRIMÁRIO (UNIDADE: M3XKM). AF_07/2020</v>
          </cell>
          <cell r="C6861" t="str">
            <v>M3XKM</v>
          </cell>
          <cell r="D6861">
            <v>2.38</v>
          </cell>
          <cell r="E6861">
            <v>0.21</v>
          </cell>
          <cell r="F6861">
            <v>1.1499999999999999</v>
          </cell>
          <cell r="G6861">
            <v>1.02</v>
          </cell>
        </row>
        <row r="6862">
          <cell r="A6862" t="str">
            <v>93593</v>
          </cell>
          <cell r="B6862" t="str">
            <v>TRANSPORTE COM CAMINHÃO BASCULANTE DE 14 M³, EM VIA URBANA PAVIMENTADA, ADICIONAL PARA DMT EXCEDENTE A 30 KM (UNIDADE: M3XKM). AF_07/2020</v>
          </cell>
          <cell r="C6862" t="str">
            <v>M3XKM</v>
          </cell>
          <cell r="D6862">
            <v>0.87</v>
          </cell>
          <cell r="E6862">
            <v>7.0000000000000007E-2</v>
          </cell>
          <cell r="F6862">
            <v>0.46</v>
          </cell>
          <cell r="G6862">
            <v>0.34</v>
          </cell>
        </row>
        <row r="6863">
          <cell r="A6863" t="str">
            <v>93594</v>
          </cell>
          <cell r="B6863" t="str">
            <v>TRANSPORTE COM CAMINHÃO BASCULANTE DE 10 M³, EM VIA URBANA EM LEITO NATURAL (UNIDADE: TXKM). AF_07/2020</v>
          </cell>
          <cell r="C6863" t="str">
            <v>TXKM</v>
          </cell>
          <cell r="D6863">
            <v>2.0099999999999998</v>
          </cell>
          <cell r="E6863">
            <v>0.23</v>
          </cell>
          <cell r="F6863">
            <v>1.02</v>
          </cell>
          <cell r="G6863">
            <v>0.76</v>
          </cell>
        </row>
        <row r="6864">
          <cell r="A6864" t="str">
            <v>93595</v>
          </cell>
          <cell r="B6864" t="str">
            <v>TRANSPORTE COM CAMINHÃO BASCULANTE DE 10 M³, EM VIA URBANA EM REVESTIMENTO PRIMÁRIO (UNIDADE: TXKM). AF_07/2020</v>
          </cell>
          <cell r="C6864" t="str">
            <v>TXKM</v>
          </cell>
          <cell r="D6864">
            <v>1.75</v>
          </cell>
          <cell r="E6864">
            <v>0.21</v>
          </cell>
          <cell r="F6864">
            <v>0.87</v>
          </cell>
          <cell r="G6864">
            <v>0.67</v>
          </cell>
        </row>
        <row r="6865">
          <cell r="A6865" t="str">
            <v>93596</v>
          </cell>
          <cell r="B6865" t="str">
            <v>TRANSPORTE COM CAMINHÃO BASCULANTE DE 10 M³, EM VIA URBANA PAVIMENTADA, ADICIONAL PARA DMT EXCEDENTE A 30 KM (UNIDADE: TXKM). AF_07/2020</v>
          </cell>
          <cell r="C6865" t="str">
            <v>TXKM</v>
          </cell>
          <cell r="D6865">
            <v>0.63</v>
          </cell>
          <cell r="E6865">
            <v>7.0000000000000007E-2</v>
          </cell>
          <cell r="F6865">
            <v>0.34</v>
          </cell>
          <cell r="G6865">
            <v>0.22</v>
          </cell>
        </row>
        <row r="6866">
          <cell r="A6866" t="str">
            <v>93597</v>
          </cell>
          <cell r="B6866" t="str">
            <v>TRANSPORTE COM CAMINHÃO BASCULANTE DE 14 M³, EM VIA URBANA EM LEITO NATURAL (UNIDADE: TXKM). AF_07/2020</v>
          </cell>
          <cell r="C6866" t="str">
            <v>TXKM</v>
          </cell>
          <cell r="D6866">
            <v>1.83</v>
          </cell>
          <cell r="E6866">
            <v>0.16</v>
          </cell>
          <cell r="F6866">
            <v>0.9</v>
          </cell>
          <cell r="G6866">
            <v>0.77</v>
          </cell>
        </row>
        <row r="6867">
          <cell r="A6867" t="str">
            <v>93598</v>
          </cell>
          <cell r="B6867" t="str">
            <v>TRANSPORTE COM CAMINHÃO BASCULANTE DE 14 M³, EM VIA URBANA EM REVESTIMENTO PRIMÁRIO (UNIDADE: TXKM). AF_07/2020</v>
          </cell>
          <cell r="C6867" t="str">
            <v>TXKM</v>
          </cell>
          <cell r="D6867">
            <v>1.58</v>
          </cell>
          <cell r="E6867">
            <v>0.14000000000000001</v>
          </cell>
          <cell r="F6867">
            <v>0.78</v>
          </cell>
          <cell r="G6867">
            <v>0.66</v>
          </cell>
        </row>
        <row r="6868">
          <cell r="A6868" t="str">
            <v>93599</v>
          </cell>
          <cell r="B6868" t="str">
            <v>TRANSPORTE COM CAMINHÃO BASCULANTE DE 14 M³, EM VIA URBANA PAVIMENTADA, ADICIONAL PARA DMT EXCEDENTE A 30 KM (UNIDADE: TXKM). AF_07/2020</v>
          </cell>
          <cell r="C6868" t="str">
            <v>TXKM</v>
          </cell>
          <cell r="D6868">
            <v>0.57999999999999996</v>
          </cell>
          <cell r="E6868">
            <v>0.04</v>
          </cell>
          <cell r="F6868">
            <v>0.32</v>
          </cell>
          <cell r="G6868">
            <v>0.22</v>
          </cell>
        </row>
        <row r="6869">
          <cell r="A6869" t="str">
            <v>95425</v>
          </cell>
          <cell r="B6869" t="str">
            <v>TRANSPORTE COM CAMINHÃO BASCULANTE DE 18 M³, EM VIA URBANA EM LEITO NATURAL (UNIDADE: M3XKM). AF_07/2020</v>
          </cell>
          <cell r="C6869" t="str">
            <v>M3XKM</v>
          </cell>
          <cell r="D6869">
            <v>2.33</v>
          </cell>
          <cell r="E6869">
            <v>0.18</v>
          </cell>
          <cell r="F6869">
            <v>1.19</v>
          </cell>
          <cell r="G6869">
            <v>0.96</v>
          </cell>
        </row>
        <row r="6870">
          <cell r="A6870" t="str">
            <v>95426</v>
          </cell>
          <cell r="B6870" t="str">
            <v>TRANSPORTE COM CAMINHÃO BASCULANTE DE 18 M³, EM VIA URBANA EM REVESTIMENTO PRIMÁRIO (UNIDADE: M3XKM). AF_07/2020</v>
          </cell>
          <cell r="C6870" t="str">
            <v>M3XKM</v>
          </cell>
          <cell r="D6870">
            <v>2.0099999999999998</v>
          </cell>
          <cell r="E6870">
            <v>0.16</v>
          </cell>
          <cell r="F6870">
            <v>1.03</v>
          </cell>
          <cell r="G6870">
            <v>0.82</v>
          </cell>
        </row>
        <row r="6871">
          <cell r="A6871" t="str">
            <v>95427</v>
          </cell>
          <cell r="B6871" t="str">
            <v>TRANSPORTE COM CAMINHÃO BASCULANTE DE 18 M³, EM VIA URBANA PAVIMENTADA, ADICIONAL PARA DMT EXCEDENTE A 30 KM (UNIDADE: M3XKM). AF_07/2020</v>
          </cell>
          <cell r="C6871" t="str">
            <v>M3XKM</v>
          </cell>
          <cell r="D6871">
            <v>0.76</v>
          </cell>
          <cell r="E6871">
            <v>0.05</v>
          </cell>
          <cell r="F6871">
            <v>0.42</v>
          </cell>
          <cell r="G6871">
            <v>0.28999999999999998</v>
          </cell>
        </row>
        <row r="6872">
          <cell r="A6872" t="str">
            <v>95428</v>
          </cell>
          <cell r="B6872" t="str">
            <v>TRANSPORTE COM CAMINHÃO BASCULANTE DE 18 M³, EM VIA URBANA EM LEITO NATURAL (UNIDADE: TXKM). AF_07/2020</v>
          </cell>
          <cell r="C6872" t="str">
            <v>TXKM</v>
          </cell>
          <cell r="D6872">
            <v>1.57</v>
          </cell>
          <cell r="E6872">
            <v>0.12</v>
          </cell>
          <cell r="F6872">
            <v>0.82</v>
          </cell>
          <cell r="G6872">
            <v>0.63</v>
          </cell>
        </row>
        <row r="6873">
          <cell r="A6873" t="str">
            <v>95429</v>
          </cell>
          <cell r="B6873" t="str">
            <v>TRANSPORTE COM CAMINHÃO BASCULANTE DE 18 M³, EM VIA URBANA EM REVESTIMENTO PRIMÁRIO (UNIDADE: TXKM). AF_07/2020</v>
          </cell>
          <cell r="C6873" t="str">
            <v>TXKM</v>
          </cell>
          <cell r="D6873">
            <v>1.36</v>
          </cell>
          <cell r="E6873">
            <v>0.1</v>
          </cell>
          <cell r="F6873">
            <v>0.73</v>
          </cell>
          <cell r="G6873">
            <v>0.53</v>
          </cell>
        </row>
        <row r="6874">
          <cell r="A6874" t="str">
            <v>95430</v>
          </cell>
          <cell r="B6874" t="str">
            <v>TRANSPORTE COM CAMINHÃO BASCULANTE DE 18 M³, EM VIA URBANA PAVIMENTADA, ADICIONAL PARA DMT EXCEDENTE A 30 KM (UNIDADE: TXKM). AF_07/2020</v>
          </cell>
          <cell r="C6874" t="str">
            <v>TXKM</v>
          </cell>
          <cell r="D6874">
            <v>0.47</v>
          </cell>
          <cell r="E6874">
            <v>0.03</v>
          </cell>
          <cell r="F6874">
            <v>0.27</v>
          </cell>
          <cell r="G6874">
            <v>0.17</v>
          </cell>
        </row>
        <row r="6875">
          <cell r="A6875" t="str">
            <v>95875</v>
          </cell>
          <cell r="B6875" t="str">
            <v>TRANSPORTE COM CAMINHÃO BASCULANTE DE 10 M³, EM VIA URBANA PAVIMENTADA, DMT ATÉ 30 KM (UNIDADE: M3XKM). AF_07/2020</v>
          </cell>
          <cell r="C6875" t="str">
            <v>M3XKM</v>
          </cell>
          <cell r="D6875">
            <v>2.39</v>
          </cell>
          <cell r="E6875">
            <v>0.28000000000000003</v>
          </cell>
          <cell r="F6875">
            <v>1.2</v>
          </cell>
          <cell r="G6875">
            <v>0.91</v>
          </cell>
        </row>
        <row r="6876">
          <cell r="A6876" t="str">
            <v>95876</v>
          </cell>
          <cell r="B6876" t="str">
            <v>TRANSPORTE COM CAMINHÃO BASCULANTE DE 14 M³, EM VIA URBANA PAVIMENTADA, DMT ATÉ 30 KM (UNIDADE: M3XKM). AF_07/2020</v>
          </cell>
          <cell r="C6876" t="str">
            <v>M3XKM</v>
          </cell>
          <cell r="D6876">
            <v>2.15</v>
          </cell>
          <cell r="E6876">
            <v>0.19</v>
          </cell>
          <cell r="F6876">
            <v>1.05</v>
          </cell>
          <cell r="G6876">
            <v>0.91</v>
          </cell>
        </row>
        <row r="6877">
          <cell r="A6877" t="str">
            <v>95877</v>
          </cell>
          <cell r="B6877" t="str">
            <v>TRANSPORTE COM CAMINHÃO BASCULANTE DE 18 M³, EM VIA URBANA PAVIMENTADA, DMT ATÉ 30 KM (UNIDADE: M3XKM). AF_07/2020</v>
          </cell>
          <cell r="C6877" t="str">
            <v>M3XKM</v>
          </cell>
          <cell r="D6877">
            <v>1.85</v>
          </cell>
          <cell r="E6877">
            <v>0.14000000000000001</v>
          </cell>
          <cell r="F6877">
            <v>0.97</v>
          </cell>
          <cell r="G6877">
            <v>0.74</v>
          </cell>
        </row>
        <row r="6878">
          <cell r="A6878" t="str">
            <v>95878</v>
          </cell>
          <cell r="B6878" t="str">
            <v>TRANSPORTE COM CAMINHÃO BASCULANTE DE 10 M³, EM VIA URBANA PAVIMENTADA, DMT ATÉ 30 KM (UNIDADE: TXKM). AF_07/2020</v>
          </cell>
          <cell r="C6878" t="str">
            <v>TXKM</v>
          </cell>
          <cell r="D6878">
            <v>1.61</v>
          </cell>
          <cell r="E6878">
            <v>0.19</v>
          </cell>
          <cell r="F6878">
            <v>0.82</v>
          </cell>
          <cell r="G6878">
            <v>0.6</v>
          </cell>
        </row>
        <row r="6879">
          <cell r="A6879" t="str">
            <v>95879</v>
          </cell>
          <cell r="B6879" t="str">
            <v>TRANSPORTE COM CAMINHÃO BASCULANTE DE 14 M³, EM VIA URBANA PAVIMENTADA, DMT ATÉ 30 KM (UNIDADE: TXKM). AF_07/2020</v>
          </cell>
          <cell r="C6879" t="str">
            <v>TXKM</v>
          </cell>
          <cell r="D6879">
            <v>1.46</v>
          </cell>
          <cell r="E6879">
            <v>0.13</v>
          </cell>
          <cell r="F6879">
            <v>0.74</v>
          </cell>
          <cell r="G6879">
            <v>0.59</v>
          </cell>
        </row>
        <row r="6880">
          <cell r="A6880" t="str">
            <v>95880</v>
          </cell>
          <cell r="B6880" t="str">
            <v>TRANSPORTE COM CAMINHÃO BASCULANTE DE 18 M³, EM VIA URBANA PAVIMENTADA, DMT ATÉ 30 KM (UNIDADE: TXKM). AF_07/2020</v>
          </cell>
          <cell r="C6880" t="str">
            <v>TXKM</v>
          </cell>
          <cell r="D6880">
            <v>1.24</v>
          </cell>
          <cell r="E6880">
            <v>0.1</v>
          </cell>
          <cell r="F6880">
            <v>0.67</v>
          </cell>
          <cell r="G6880">
            <v>0.47</v>
          </cell>
        </row>
        <row r="6881">
          <cell r="A6881" t="str">
            <v>97912</v>
          </cell>
          <cell r="B6881" t="str">
            <v>TRANSPORTE COM CAMINHÃO BASCULANTE DE 6 M³, EM VIA URBANA EM LEITO NATURAL (UNIDADE: M3XKM). AF_07/2020</v>
          </cell>
          <cell r="C6881" t="str">
            <v>M3XKM</v>
          </cell>
          <cell r="D6881">
            <v>3.6</v>
          </cell>
          <cell r="E6881">
            <v>0.59</v>
          </cell>
          <cell r="F6881">
            <v>1.46</v>
          </cell>
          <cell r="G6881">
            <v>1.55</v>
          </cell>
        </row>
        <row r="6882">
          <cell r="A6882" t="str">
            <v>97913</v>
          </cell>
          <cell r="B6882" t="str">
            <v>TRANSPORTE COM CAMINHÃO BASCULANTE DE 6 M³, EM VIA URBANA EM REVESTIMENTO PRIMÁRIO (UNIDADE: M3XKM). AF_07/2020</v>
          </cell>
          <cell r="C6882" t="str">
            <v>M3XKM</v>
          </cell>
          <cell r="D6882">
            <v>3.13</v>
          </cell>
          <cell r="E6882">
            <v>0.52</v>
          </cell>
          <cell r="F6882">
            <v>1.27</v>
          </cell>
          <cell r="G6882">
            <v>1.34</v>
          </cell>
        </row>
        <row r="6883">
          <cell r="A6883" t="str">
            <v>97914</v>
          </cell>
          <cell r="B6883" t="str">
            <v>TRANSPORTE COM CAMINHÃO BASCULANTE DE 6 M³, EM VIA URBANA PAVIMENTADA, DMT ATÉ 30 KM (UNIDADE: M3XKM). AF_07/2020</v>
          </cell>
          <cell r="C6883" t="str">
            <v>M3XKM</v>
          </cell>
          <cell r="D6883">
            <v>2.86</v>
          </cell>
          <cell r="E6883">
            <v>0.47</v>
          </cell>
          <cell r="F6883">
            <v>1.17</v>
          </cell>
          <cell r="G6883">
            <v>1.22</v>
          </cell>
        </row>
        <row r="6884">
          <cell r="A6884" t="str">
            <v>97915</v>
          </cell>
          <cell r="B6884" t="str">
            <v>TRANSPORTE COM CAMINHÃO BASCULANTE DE 6 M³, EM VIA URBANA PAVIMENTADA, ADICIONAL PARA DMT EXCEDENTE A 30 KM (UNIDADE: M3XKM). AF_07/2020</v>
          </cell>
          <cell r="C6884" t="str">
            <v>M3XKM</v>
          </cell>
          <cell r="D6884">
            <v>1.1499999999999999</v>
          </cell>
          <cell r="E6884">
            <v>0.19</v>
          </cell>
          <cell r="F6884">
            <v>0.47</v>
          </cell>
          <cell r="G6884">
            <v>0.49</v>
          </cell>
        </row>
        <row r="6885">
          <cell r="A6885" t="str">
            <v>100937</v>
          </cell>
          <cell r="B6885" t="str">
            <v>TRANSPORTE COM CAMINHÃO BASCULANTE DE 6 M³, EM VIA INTERNA (DENTRO DO CANTEIRO - UNIDADE: M3XKM). AF_07/2020</v>
          </cell>
          <cell r="C6885" t="str">
            <v>M3XKM</v>
          </cell>
          <cell r="D6885">
            <v>8.61</v>
          </cell>
          <cell r="E6885">
            <v>1.39</v>
          </cell>
          <cell r="F6885">
            <v>3.52</v>
          </cell>
          <cell r="G6885">
            <v>3.7</v>
          </cell>
        </row>
        <row r="6886">
          <cell r="A6886" t="str">
            <v>100938</v>
          </cell>
          <cell r="B6886" t="str">
            <v>TRANSPORTE COM CAMINHÃO BASCULANTE DE 10 M³, EM VIA INTERNA (DENTRO DO CANTEIRO - UNIDADE: M3XKM). AF_07/2020</v>
          </cell>
          <cell r="C6886" t="str">
            <v>M3XKM</v>
          </cell>
          <cell r="D6886">
            <v>7.21</v>
          </cell>
          <cell r="E6886">
            <v>0.83</v>
          </cell>
          <cell r="F6886">
            <v>3.57</v>
          </cell>
          <cell r="G6886">
            <v>2.81</v>
          </cell>
        </row>
        <row r="6887">
          <cell r="A6887" t="str">
            <v>100939</v>
          </cell>
          <cell r="B6887" t="str">
            <v>TRANSPORTE COM CAMINHÃO BASCULANTE DE 14 M³, EM VIA INTERNA (DENTRO DO CANTEIRO - UNIDADE:M3XKM). AF_07/2020</v>
          </cell>
          <cell r="C6887" t="str">
            <v>M3XKM</v>
          </cell>
          <cell r="D6887">
            <v>6.57</v>
          </cell>
          <cell r="E6887">
            <v>0.59</v>
          </cell>
          <cell r="F6887">
            <v>3.15</v>
          </cell>
          <cell r="G6887">
            <v>2.83</v>
          </cell>
        </row>
        <row r="6888">
          <cell r="A6888" t="str">
            <v>100940</v>
          </cell>
          <cell r="B6888" t="str">
            <v>TRANSPORTE COM CAMINHÃO BASCULANTE DE 18 M³, EM VIA INTERNA (DENTRO DO CANTEIRO - UNIDADE: M3XKM). AF_07/2020</v>
          </cell>
          <cell r="C6888" t="str">
            <v>M3XKM</v>
          </cell>
          <cell r="D6888">
            <v>5.61</v>
          </cell>
          <cell r="E6888">
            <v>0.46</v>
          </cell>
          <cell r="F6888">
            <v>2.82</v>
          </cell>
          <cell r="G6888">
            <v>2.33</v>
          </cell>
        </row>
        <row r="6889">
          <cell r="A6889" t="str">
            <v>100941</v>
          </cell>
          <cell r="B6889" t="str">
            <v>TRANSPORTE COM CAMINHÃO BASCULANTE DE 6 M³, EM VIA INTERNA (DENTRO DO CANTEIRO - UNIDADE: TXKM). AF_07/2020</v>
          </cell>
          <cell r="C6889" t="str">
            <v>TXKM</v>
          </cell>
          <cell r="D6889">
            <v>5.74</v>
          </cell>
          <cell r="E6889">
            <v>0.93</v>
          </cell>
          <cell r="F6889">
            <v>2.34</v>
          </cell>
          <cell r="G6889">
            <v>2.4700000000000002</v>
          </cell>
        </row>
        <row r="6890">
          <cell r="A6890" t="str">
            <v>100942</v>
          </cell>
          <cell r="B6890" t="str">
            <v>TRANSPORTE COM CAMINHÃO BASCULANTE DE 10 M³, EM VIA INTERNA A OBRA (UNIDADE: TXKM). AF_07/2020</v>
          </cell>
          <cell r="C6890" t="str">
            <v>TXKM</v>
          </cell>
          <cell r="D6890">
            <v>4.8</v>
          </cell>
          <cell r="E6890">
            <v>0.55000000000000004</v>
          </cell>
          <cell r="F6890">
            <v>2.4</v>
          </cell>
          <cell r="G6890">
            <v>1.85</v>
          </cell>
        </row>
        <row r="6891">
          <cell r="A6891" t="str">
            <v>100943</v>
          </cell>
          <cell r="B6891" t="str">
            <v>TRANSPORTE COM CAMINHÃO BASCULANTE DE 14 M³, EM VIA INTERNA (DENTRO DO CANTEIRO - UNIDADE: TXKM). AF_07/2020</v>
          </cell>
          <cell r="C6891" t="str">
            <v>TXKM</v>
          </cell>
          <cell r="D6891">
            <v>4.3600000000000003</v>
          </cell>
          <cell r="E6891">
            <v>0.39</v>
          </cell>
          <cell r="F6891">
            <v>2.1</v>
          </cell>
          <cell r="G6891">
            <v>1.87</v>
          </cell>
        </row>
        <row r="6892">
          <cell r="A6892" t="str">
            <v>100944</v>
          </cell>
          <cell r="B6892" t="str">
            <v>TRANSPORTE COM CAMINHÃO BASCULANTE DE 18 M³, EM VIA INTERNA (DENTRO DO CANTEIRO - UNIDADE: TXKM). AF_07/2020</v>
          </cell>
          <cell r="C6892" t="str">
            <v>TXKM</v>
          </cell>
          <cell r="D6892">
            <v>3.75</v>
          </cell>
          <cell r="E6892">
            <v>0.3</v>
          </cell>
          <cell r="F6892">
            <v>1.91</v>
          </cell>
          <cell r="G6892">
            <v>1.54</v>
          </cell>
        </row>
        <row r="6893">
          <cell r="A6893" t="str">
            <v>100945</v>
          </cell>
          <cell r="B6893" t="str">
            <v>TRANSPORTE COM CAMINHÃO CARROCERIA 9T, EM VIA URBANA EM LEITO NATURAL (UNIDADE: TXKM). AF_07/2020</v>
          </cell>
          <cell r="C6893" t="str">
            <v>TXKM</v>
          </cell>
          <cell r="D6893">
            <v>2.74</v>
          </cell>
          <cell r="E6893">
            <v>0.41</v>
          </cell>
          <cell r="F6893">
            <v>1.4</v>
          </cell>
          <cell r="G6893">
            <v>0.93</v>
          </cell>
        </row>
        <row r="6894">
          <cell r="A6894" t="str">
            <v>100946</v>
          </cell>
          <cell r="B6894" t="str">
            <v>TRANSPORTE COM CAMINHÃO CARROCERIA 9T, EM VIA URBANA EM REVESTIMENTO PRIMÁRIO (UNIDADE: TXKM). AF_07/2020</v>
          </cell>
          <cell r="C6894" t="str">
            <v>TXKM</v>
          </cell>
          <cell r="D6894">
            <v>2.37</v>
          </cell>
          <cell r="E6894">
            <v>0.35</v>
          </cell>
          <cell r="F6894">
            <v>1.22</v>
          </cell>
          <cell r="G6894">
            <v>0.8</v>
          </cell>
        </row>
        <row r="6895">
          <cell r="A6895" t="str">
            <v>100947</v>
          </cell>
          <cell r="B6895" t="str">
            <v>TRANSPORTE COM CAMINHÃO CARROCERIA 9T, EM VIA URBANA PAVIMENTADA, DMT ATÉ 30KM (UNIDADE: TXKM). AF_07/2020</v>
          </cell>
          <cell r="C6895" t="str">
            <v>TXKM</v>
          </cell>
          <cell r="D6895">
            <v>2.1800000000000002</v>
          </cell>
          <cell r="E6895">
            <v>0.32</v>
          </cell>
          <cell r="F6895">
            <v>1.1200000000000001</v>
          </cell>
          <cell r="G6895">
            <v>0.74</v>
          </cell>
        </row>
        <row r="6896">
          <cell r="A6896" t="str">
            <v>100948</v>
          </cell>
          <cell r="B6896" t="str">
            <v>TRANSPORTE COM CAMINHÃO CARROCERIA 9T, EM VIA URBANA PAVIMENTADA, ADICIONAL PARA DMT EXCEDENTE A 30 KM (UNIDADE: TXKM). AF_07/2020</v>
          </cell>
          <cell r="C6896" t="str">
            <v>TXKM</v>
          </cell>
          <cell r="D6896">
            <v>0.86</v>
          </cell>
          <cell r="E6896">
            <v>0.13</v>
          </cell>
          <cell r="F6896">
            <v>0.46</v>
          </cell>
          <cell r="G6896">
            <v>0.27</v>
          </cell>
        </row>
        <row r="6897">
          <cell r="A6897" t="str">
            <v>100949</v>
          </cell>
          <cell r="B6897" t="str">
            <v>TRANSPORTE COM CAMINHÃO CARROCERIA 9T, EM VIA INTERNA (DENTRO DO CANTEIRO - UNIDADE: TXKM). AF_07/2020</v>
          </cell>
          <cell r="C6897" t="str">
            <v>TXKM</v>
          </cell>
          <cell r="D6897">
            <v>6.52</v>
          </cell>
          <cell r="E6897">
            <v>0.98</v>
          </cell>
          <cell r="F6897">
            <v>3.29</v>
          </cell>
          <cell r="G6897">
            <v>2.25</v>
          </cell>
        </row>
        <row r="6898">
          <cell r="A6898" t="str">
            <v>100950</v>
          </cell>
          <cell r="B6898" t="str">
            <v>TRANSPORTE COM CAMINHÃO CARROCERIA COM GUINDAUTO (MUNCK),  MOMENTO MÁXIMO DE CARGA 11,7 TM, EM VIA URBANA EM LEITO NATURAL (UNIDADE: TXKM). AF_07/2020</v>
          </cell>
          <cell r="C6898" t="str">
            <v>TXKM</v>
          </cell>
          <cell r="D6898">
            <v>3.42</v>
          </cell>
          <cell r="E6898">
            <v>0.42</v>
          </cell>
          <cell r="F6898">
            <v>1.88</v>
          </cell>
          <cell r="G6898">
            <v>1.1200000000000001</v>
          </cell>
        </row>
        <row r="6899">
          <cell r="A6899" t="str">
            <v>100951</v>
          </cell>
          <cell r="B6899" t="str">
            <v>TRANSPORTE COM CAMINHÃO CARROCERIA COM GUINDAUTO (MUNCK),  MOMENTO MÁXIMO DE CARGA 11,7 TM, EM VIA URBANA EM REVESTIMENTO PRIMÁRIO (UNIDADE: TXKM). AF_07/2020</v>
          </cell>
          <cell r="C6899" t="str">
            <v>TXKM</v>
          </cell>
          <cell r="D6899">
            <v>2.95</v>
          </cell>
          <cell r="E6899">
            <v>0.36</v>
          </cell>
          <cell r="F6899">
            <v>1.63</v>
          </cell>
          <cell r="G6899">
            <v>0.96</v>
          </cell>
        </row>
        <row r="6900">
          <cell r="A6900" t="str">
            <v>100952</v>
          </cell>
          <cell r="B6900" t="str">
            <v>TRANSPORTE COM CAMINHÃO CARROCERIA COM GUINDAUTO (MUNCK),  MOMENTO MÁXIMO DE CARGA 11,7 TM, EM VIA URBANA PAVIMENTADA, DMT ATÉ 30KM (UNIDADE: TXKM). AF_07/2020</v>
          </cell>
          <cell r="C6900" t="str">
            <v>TXKM</v>
          </cell>
          <cell r="D6900">
            <v>2.72</v>
          </cell>
          <cell r="E6900">
            <v>0.34</v>
          </cell>
          <cell r="F6900">
            <v>1.5</v>
          </cell>
          <cell r="G6900">
            <v>0.88</v>
          </cell>
        </row>
        <row r="6901">
          <cell r="A6901" t="str">
            <v>100953</v>
          </cell>
          <cell r="B6901" t="str">
            <v>TRANSPORTE COM CAMINHÃO CARROCERIA COM GUINDAUTO (MUNCK),  MOMENTO MÁXIMO DE CARGA 11,7 TM, EM VIA URBANA PAVIMENTADA, ADICIONAL PARA DMT EXCEDENTE A 30 KM (UNIDADE: TXKM). AF_07/2020</v>
          </cell>
          <cell r="C6901" t="str">
            <v>TXKM</v>
          </cell>
          <cell r="D6901">
            <v>1.07</v>
          </cell>
          <cell r="E6901">
            <v>0.13</v>
          </cell>
          <cell r="F6901">
            <v>0.61</v>
          </cell>
          <cell r="G6901">
            <v>0.33</v>
          </cell>
        </row>
        <row r="6902">
          <cell r="A6902" t="str">
            <v>100954</v>
          </cell>
          <cell r="B6902" t="str">
            <v>TRANSPORTE COM CAMINHÃO CARROCERIA COM GUINDAUTO (MUNCK),  MOMENTO MÁXIMO DE CARGA 11,7 TM, EM VIA INTERNA (DENTRO DO CANTEIRO - UNIDADE: TXKM). AF_07/2020</v>
          </cell>
          <cell r="C6902" t="str">
            <v>TXKM</v>
          </cell>
          <cell r="D6902">
            <v>8.14</v>
          </cell>
          <cell r="E6902">
            <v>1.01</v>
          </cell>
          <cell r="F6902">
            <v>4.41</v>
          </cell>
          <cell r="G6902">
            <v>2.72</v>
          </cell>
        </row>
        <row r="6903">
          <cell r="A6903" t="str">
            <v>100955</v>
          </cell>
          <cell r="B6903" t="str">
            <v>TRANSPORTE COM CAMINHÃO PIPA DE 6 M³, EM VIA URBANA EM LEITO NATURAL (UNIDADE: M3XKM). AF_07/2020</v>
          </cell>
          <cell r="C6903" t="str">
            <v>M3XKM</v>
          </cell>
          <cell r="D6903">
            <v>4.76</v>
          </cell>
          <cell r="E6903">
            <v>0.62</v>
          </cell>
          <cell r="F6903">
            <v>2.77</v>
          </cell>
          <cell r="G6903">
            <v>1.37</v>
          </cell>
        </row>
        <row r="6904">
          <cell r="A6904" t="str">
            <v>100956</v>
          </cell>
          <cell r="B6904" t="str">
            <v>TRANSPORTE COM CAMINHÃO PIPA DE 6 M³, EM VIA URBANA EM REVESTIMENTO PRIMÁRIO (UNIDADE: M3XKM). AF_07/2020</v>
          </cell>
          <cell r="C6904" t="str">
            <v>M3XKM</v>
          </cell>
          <cell r="D6904">
            <v>4.13</v>
          </cell>
          <cell r="E6904">
            <v>0.54</v>
          </cell>
          <cell r="F6904">
            <v>2.42</v>
          </cell>
          <cell r="G6904">
            <v>1.17</v>
          </cell>
        </row>
        <row r="6905">
          <cell r="A6905" t="str">
            <v>100957</v>
          </cell>
          <cell r="B6905" t="str">
            <v>TRANSPORTE COM CAMINHÃO PIPA DE 6 M³, EM VIA URBANA PAVIMENTADA, DMT ATÉ 30KM (UNIDADE: M3XKM). AF_07/2020</v>
          </cell>
          <cell r="C6905" t="str">
            <v>M3XKM</v>
          </cell>
          <cell r="D6905">
            <v>3.78</v>
          </cell>
          <cell r="E6905">
            <v>0.49</v>
          </cell>
          <cell r="F6905">
            <v>2.21</v>
          </cell>
          <cell r="G6905">
            <v>1.08</v>
          </cell>
        </row>
        <row r="6906">
          <cell r="A6906" t="str">
            <v>100958</v>
          </cell>
          <cell r="B6906" t="str">
            <v>TRANSPORTE COM CAMINHÃO PIPA DE 6 M³, EM VIA URBANA PAVIMENTADA, ADICIONAL PARA DMT EXCEDENTE A 30 KM (UNIDADE: M3XKM). AF_07/2020</v>
          </cell>
          <cell r="C6906" t="str">
            <v>M3XKM</v>
          </cell>
          <cell r="D6906">
            <v>1.51</v>
          </cell>
          <cell r="E6906">
            <v>0.19</v>
          </cell>
          <cell r="F6906">
            <v>0.91</v>
          </cell>
          <cell r="G6906">
            <v>0.41</v>
          </cell>
        </row>
        <row r="6907">
          <cell r="A6907" t="str">
            <v>100959</v>
          </cell>
          <cell r="B6907" t="str">
            <v>TRANSPORTE COM CAMINHÃO PIPA DE 6 M³, EM VIA INTERNA (DENTRO DO CANTEIRO - UNIDADE: M3XKM). AF_07/2020</v>
          </cell>
          <cell r="C6907" t="str">
            <v>M3XKM</v>
          </cell>
          <cell r="D6907">
            <v>11.37</v>
          </cell>
          <cell r="E6907">
            <v>1.47</v>
          </cell>
          <cell r="F6907">
            <v>6.6</v>
          </cell>
          <cell r="G6907">
            <v>3.3</v>
          </cell>
        </row>
        <row r="6908">
          <cell r="A6908" t="str">
            <v>100960</v>
          </cell>
          <cell r="B6908" t="str">
            <v>TRANSPORTE COM CAMINHÃO PIPA DE 10 M³, EM VIA URBANA EM LEITO NATURAL (UNIDADE: M3XKM). AF_07/2020</v>
          </cell>
          <cell r="C6908" t="str">
            <v>M3XKM</v>
          </cell>
          <cell r="D6908">
            <v>3.53</v>
          </cell>
          <cell r="E6908">
            <v>0.37</v>
          </cell>
          <cell r="F6908">
            <v>2.02</v>
          </cell>
          <cell r="G6908">
            <v>1.1399999999999999</v>
          </cell>
        </row>
        <row r="6909">
          <cell r="A6909" t="str">
            <v>100961</v>
          </cell>
          <cell r="B6909" t="str">
            <v>TRANSPORTE COM CAMINHÃO PIPA DE 10 M³, EM VIA URBANA EM REVESTIMENTO PRIMÁRIO (UNIDADE: M3XKM). AF_07/2020</v>
          </cell>
          <cell r="C6909" t="str">
            <v>M3XKM</v>
          </cell>
          <cell r="D6909">
            <v>3.06</v>
          </cell>
          <cell r="E6909">
            <v>0.32</v>
          </cell>
          <cell r="F6909">
            <v>1.77</v>
          </cell>
          <cell r="G6909">
            <v>0.97</v>
          </cell>
        </row>
        <row r="6910">
          <cell r="A6910" t="str">
            <v>100962</v>
          </cell>
          <cell r="B6910" t="str">
            <v>TRANSPORTE COM CAMINHÃO PIPA DE 10 M³, EM VIA URBANA PAVIMENTADA, DMT ATÉ 30KM (UNIDADE: M3XKM). AF_07/2020</v>
          </cell>
          <cell r="C6910" t="str">
            <v>M3XKM</v>
          </cell>
          <cell r="D6910">
            <v>2.79</v>
          </cell>
          <cell r="E6910">
            <v>0.28999999999999998</v>
          </cell>
          <cell r="F6910">
            <v>1.61</v>
          </cell>
          <cell r="G6910">
            <v>0.89</v>
          </cell>
        </row>
        <row r="6911">
          <cell r="A6911" t="str">
            <v>100963</v>
          </cell>
          <cell r="B6911" t="str">
            <v>TRANSPORTE COM CAMINHÃO PIPA DE 10 M³, EM VIA URBANA PAVIMENTADA, ADICIONAL PARA DMT EXCEDENTE A 30 KM (UNIDADE: M3XKM). AF_07/2020</v>
          </cell>
          <cell r="C6911" t="str">
            <v>M3XKM</v>
          </cell>
          <cell r="D6911">
            <v>1.1000000000000001</v>
          </cell>
          <cell r="E6911">
            <v>0.11</v>
          </cell>
          <cell r="F6911">
            <v>0.66</v>
          </cell>
          <cell r="G6911">
            <v>0.33</v>
          </cell>
        </row>
        <row r="6912">
          <cell r="A6912" t="str">
            <v>100964</v>
          </cell>
          <cell r="B6912" t="str">
            <v>TRANSPORTE COM CAMINHÃO PIPA DE 10 M³, EM VIA INTERNA (DENTRO DO CANTEIRO - UNIDADE: M3XKM). AF_07/2020</v>
          </cell>
          <cell r="C6912" t="str">
            <v>M3XKM</v>
          </cell>
          <cell r="D6912">
            <v>8.4700000000000006</v>
          </cell>
          <cell r="E6912">
            <v>0.89</v>
          </cell>
          <cell r="F6912">
            <v>4.83</v>
          </cell>
          <cell r="G6912">
            <v>2.75</v>
          </cell>
        </row>
        <row r="6913">
          <cell r="A6913" t="str">
            <v>100973</v>
          </cell>
          <cell r="B6913" t="str">
            <v>CARGA, MANOBRA E DESCARGA DE SOLOS E MATERIAIS GRANULARES EM CAMINHÃO BASCULANTE 6 M³ - CARGA COM PÁ CARREGADEIRA (CAÇAMBA DE 1,7 A 2,8 M³ / 128 HP) E DESCARGA LIVRE (UNIDADE: M3). AF_07/2020</v>
          </cell>
          <cell r="C6913" t="str">
            <v>M3</v>
          </cell>
          <cell r="D6913">
            <v>8.76</v>
          </cell>
          <cell r="E6913">
            <v>1.74</v>
          </cell>
          <cell r="F6913">
            <v>2.71</v>
          </cell>
          <cell r="G6913">
            <v>4.3099999999999996</v>
          </cell>
        </row>
        <row r="6914">
          <cell r="A6914" t="str">
            <v>100974</v>
          </cell>
          <cell r="B6914" t="str">
            <v>CARGA, MANOBRA E DESCARGA DE SOLOS E MATERIAIS GRANULARES EM CAMINHÃO BASCULANTE 10 M³ - CARGA COM PÁ CARREGADEIRA (CAÇAMBA DE 1,7 A 2,8 M³ / 128 HP) E DESCARGA LIVRE (UNIDADE: M3). AF_07/2020</v>
          </cell>
          <cell r="C6914" t="str">
            <v>M3</v>
          </cell>
          <cell r="D6914">
            <v>8.44</v>
          </cell>
          <cell r="E6914">
            <v>1.29</v>
          </cell>
          <cell r="F6914">
            <v>3.25</v>
          </cell>
          <cell r="G6914">
            <v>3.9</v>
          </cell>
        </row>
        <row r="6915">
          <cell r="A6915" t="str">
            <v>100975</v>
          </cell>
          <cell r="B6915" t="str">
            <v>CARGA, MANOBRA E DESCARGA DE SOLOS E MATERIAIS GRANULARES EM CAMINHÃO BASCULANTE 14 M³ - CARGA COM PÁ CARREGADEIRA (CAÇAMBA DE 1,7 A 2,8 M³ / 128 HP) E DESCARGA LIVRE (UNIDADE: M3). AF_07/2020</v>
          </cell>
          <cell r="C6915" t="str">
            <v>M3</v>
          </cell>
          <cell r="D6915">
            <v>8.73</v>
          </cell>
          <cell r="E6915">
            <v>1.1100000000000001</v>
          </cell>
          <cell r="F6915">
            <v>3.37</v>
          </cell>
          <cell r="G6915">
            <v>4.25</v>
          </cell>
        </row>
        <row r="6916">
          <cell r="A6916" t="str">
            <v>100965</v>
          </cell>
          <cell r="B6916" t="str">
            <v>TRANSPORTE COM CAMINHÃO TANQUE DE TRANSPORTE DE MATERIAL ASFÁLTICO DE 30000 L, EM VIA URBANA EM  LEITO NATURAL (UNIDADE: TXKM). AF_07/2020</v>
          </cell>
          <cell r="C6916" t="str">
            <v>TXKM</v>
          </cell>
          <cell r="D6916">
            <v>1.77</v>
          </cell>
          <cell r="E6916">
            <v>0.15</v>
          </cell>
          <cell r="F6916">
            <v>1.08</v>
          </cell>
          <cell r="G6916">
            <v>0.54</v>
          </cell>
        </row>
        <row r="6917">
          <cell r="A6917" t="str">
            <v>100966</v>
          </cell>
          <cell r="B6917" t="str">
            <v>TRANSPORTE COM CAMINHÃO TANQUE DE TRANSPORTE DE MATERIAL ASFÁLTICO DE 30000 L, EM VIA URBANA EM  REVESTIMENTO PRIMÁRIO (UNIDADE: TXKM). AF_07/2020</v>
          </cell>
          <cell r="C6917" t="str">
            <v>TXKM</v>
          </cell>
          <cell r="D6917">
            <v>1.52</v>
          </cell>
          <cell r="E6917">
            <v>0.13</v>
          </cell>
          <cell r="F6917">
            <v>0.93</v>
          </cell>
          <cell r="G6917">
            <v>0.46</v>
          </cell>
        </row>
        <row r="6918">
          <cell r="A6918" t="str">
            <v>100969</v>
          </cell>
          <cell r="B6918" t="str">
            <v>TRANSPORTE COM CAMINHÃO TANQUE DE TRANSPORTE DE MATERIAL ASFÁLTICO DE 20000 L, EM VIA URBANA EM LEITO NATURAL (UNIDADE: TXKM). AF_07/2020</v>
          </cell>
          <cell r="C6918" t="str">
            <v>TXKM</v>
          </cell>
          <cell r="D6918">
            <v>2.3199999999999998</v>
          </cell>
          <cell r="E6918">
            <v>0.24</v>
          </cell>
          <cell r="F6918">
            <v>1.46</v>
          </cell>
          <cell r="G6918">
            <v>0.62</v>
          </cell>
        </row>
        <row r="6919">
          <cell r="A6919" t="str">
            <v>100970</v>
          </cell>
          <cell r="B6919" t="str">
            <v>TRANSPORTE COM CAMINHÃO TANQUE DE TRANSPORTE DE MATERIAL ASFÁLTICO DE 20000 L, EM VIA URBANA EM  REVESTIMENTO PRIMÁRIO (UNIDADE: TXKM). AF_07/2020</v>
          </cell>
          <cell r="C6919" t="str">
            <v>TXKM</v>
          </cell>
          <cell r="D6919">
            <v>1.96</v>
          </cell>
          <cell r="E6919">
            <v>0.21</v>
          </cell>
          <cell r="F6919">
            <v>1.25</v>
          </cell>
          <cell r="G6919">
            <v>0.5</v>
          </cell>
        </row>
        <row r="6920">
          <cell r="A6920" t="str">
            <v>102330</v>
          </cell>
          <cell r="B6920" t="str">
            <v>TRANSPORTE COM CAMINHÃO TANQUE DE TRANSPORTE DE MATERIAL ASFÁLTICO DE 30000 L, EM VIA URBANA PAVIMENTADA, DMT ATÉ 30KM (UNIDADE: TXKM). AF_07/2020</v>
          </cell>
          <cell r="C6920" t="str">
            <v>TXKM</v>
          </cell>
          <cell r="D6920">
            <v>1.41</v>
          </cell>
          <cell r="E6920">
            <v>0.12</v>
          </cell>
          <cell r="F6920">
            <v>0.87</v>
          </cell>
          <cell r="G6920">
            <v>0.42</v>
          </cell>
        </row>
        <row r="6921">
          <cell r="A6921" t="str">
            <v>102331</v>
          </cell>
          <cell r="B6921" t="str">
            <v>TRANSPORTE COM CAMINHÃO TANQUE DE TRANSPORTE DE MATERIAL ASFÁLTICO DE 30000 L, EM VIA URBANA PAVIMENTADA, ADICIONAL PARA DMT EXCEDENTE A 30 KM (UNIDADE: TXKM). AF_07/2020</v>
          </cell>
          <cell r="C6921" t="str">
            <v>TXKM</v>
          </cell>
          <cell r="D6921">
            <v>0.55000000000000004</v>
          </cell>
          <cell r="E6921">
            <v>0.04</v>
          </cell>
          <cell r="F6921">
            <v>0.37</v>
          </cell>
          <cell r="G6921">
            <v>0.14000000000000001</v>
          </cell>
        </row>
        <row r="6922">
          <cell r="A6922" t="str">
            <v>102332</v>
          </cell>
          <cell r="B6922" t="str">
            <v>TRANSPORTE COM CAMINHÃO TANQUE DE TRANSPORTE DE MATERIAL ASFÁLTICO DE 20000 L, EM VIA URBANA PAVIMENTADA, DMT ATÉ 30KM (UNIDADE: TXKM). AF_07/2020</v>
          </cell>
          <cell r="C6922" t="str">
            <v>TXKM</v>
          </cell>
          <cell r="D6922">
            <v>1.83</v>
          </cell>
          <cell r="E6922">
            <v>0.18</v>
          </cell>
          <cell r="F6922">
            <v>1.18</v>
          </cell>
          <cell r="G6922">
            <v>0.47</v>
          </cell>
        </row>
        <row r="6923">
          <cell r="A6923" t="str">
            <v>102333</v>
          </cell>
          <cell r="B6923" t="str">
            <v>TRANSPORTE COM CAMINHÃO TANQUE DE TRANSPORTE DE MATERIAL ASFÁLTICO DE 20000 L, EM VIA URBANA PAVIMENTADA, ADICIONAL PARA DMT EXCEDENTE A 30 KM (UNIDADE: TXKM). AF_07/2020</v>
          </cell>
          <cell r="C6923" t="str">
            <v>TXKM</v>
          </cell>
          <cell r="D6923">
            <v>0.73</v>
          </cell>
          <cell r="E6923">
            <v>7.0000000000000007E-2</v>
          </cell>
          <cell r="F6923">
            <v>0.5</v>
          </cell>
          <cell r="G6923">
            <v>0.16</v>
          </cell>
        </row>
        <row r="6924">
          <cell r="A6924" t="str">
            <v>101019</v>
          </cell>
          <cell r="B6924" t="str">
            <v>CARGA, MANOBRA E DESCARGA MANUAL DE TUBOS PLÁSTICOS, DN MENOR OU IGUAL A 100 MM, EM CAMINHÃO CARROCERIA 9T. AF_07/2020</v>
          </cell>
          <cell r="C6924" t="str">
            <v>T</v>
          </cell>
          <cell r="D6924">
            <v>560.32000000000005</v>
          </cell>
          <cell r="E6924">
            <v>178.03</v>
          </cell>
          <cell r="F6924">
            <v>241.42</v>
          </cell>
          <cell r="G6924">
            <v>140.87</v>
          </cell>
        </row>
        <row r="6925">
          <cell r="A6925" t="str">
            <v>101479</v>
          </cell>
          <cell r="B6925" t="str">
            <v>CARGA, MANOBRA E DESCARGA MANUAL DE TUBOS PLÁSTICOS, DN 200 MM, EM CAMINHÃO CARROCERIA 9T. AF_07/2020</v>
          </cell>
          <cell r="C6925" t="str">
            <v>T</v>
          </cell>
          <cell r="D6925">
            <v>163.25</v>
          </cell>
          <cell r="E6925">
            <v>51.87</v>
          </cell>
          <cell r="F6925">
            <v>70.349999999999994</v>
          </cell>
          <cell r="G6925">
            <v>41.03</v>
          </cell>
        </row>
        <row r="6926">
          <cell r="A6926" t="str">
            <v>102568</v>
          </cell>
          <cell r="B6926" t="str">
            <v>CARGA, MANOBRA E DESCARGA MANUAL DE TUBOS PLÁSTICOS, DN 150 MM, EM CAMINHÃO CARROCERIA 9T. AF_06/2021</v>
          </cell>
          <cell r="C6926" t="str">
            <v>T</v>
          </cell>
          <cell r="D6926">
            <v>278.10000000000002</v>
          </cell>
          <cell r="E6926">
            <v>88.38</v>
          </cell>
          <cell r="F6926">
            <v>119.82</v>
          </cell>
          <cell r="G6926">
            <v>69.900000000000006</v>
          </cell>
        </row>
        <row r="6927">
          <cell r="A6927" t="str">
            <v>100976</v>
          </cell>
          <cell r="B6927" t="str">
            <v>CARGA, MANOBRA E DESCARGA DE SOLOS E MATERIAIS GRANULARES EM CAMINHÃO BASCULANTE 18 M³ - CARGA COM PÁ CARREGADEIRA (CAÇAMBA DE 1,7 A 2,8 M³ / 128 HP) E DESCARGA LIVRE (UNIDADE: M3). AF_07/2020</v>
          </cell>
          <cell r="C6927" t="str">
            <v>M3</v>
          </cell>
          <cell r="D6927">
            <v>8.56</v>
          </cell>
          <cell r="E6927">
            <v>1.01</v>
          </cell>
          <cell r="F6927">
            <v>3.48</v>
          </cell>
          <cell r="G6927">
            <v>4.07</v>
          </cell>
        </row>
        <row r="6928">
          <cell r="A6928" t="str">
            <v>100977</v>
          </cell>
          <cell r="B6928" t="str">
            <v>CARGA, MANOBRA E DESCARGA DE SOLOS E MATERIAIS GRANULARES EM CAMINHÃO BASCULANTE 6 M³ - CARGA COM ESCAVADEIRA HIDRÁULICA (CAÇAMBA DE 1,20 M³ / 155 HP) E DESCARGA LIVRE (UNIDADE: M3). AF_07/2020</v>
          </cell>
          <cell r="C6928" t="str">
            <v>M3</v>
          </cell>
          <cell r="D6928">
            <v>7.65</v>
          </cell>
          <cell r="E6928">
            <v>1.49</v>
          </cell>
          <cell r="F6928">
            <v>2.34</v>
          </cell>
          <cell r="G6928">
            <v>3.82</v>
          </cell>
        </row>
        <row r="6929">
          <cell r="A6929" t="str">
            <v>100978</v>
          </cell>
          <cell r="B6929" t="str">
            <v>CARGA, MANOBRA E DESCARGA DE SOLOS E MATERIAIS GRANULARES EM CAMINHÃO BASCULANTE 10 M³ - CARGA COM ESCAVADEIRA HIDRÁULICA (CAÇAMBA DE 1,20 M³ / 155 HP) E DESCARGA LIVRE (UNIDADE: M3). AF_07/2020</v>
          </cell>
          <cell r="C6929" t="str">
            <v>M3</v>
          </cell>
          <cell r="D6929">
            <v>6.88</v>
          </cell>
          <cell r="E6929">
            <v>1.04</v>
          </cell>
          <cell r="F6929">
            <v>2.64</v>
          </cell>
          <cell r="G6929">
            <v>3.2</v>
          </cell>
        </row>
        <row r="6930">
          <cell r="A6930" t="str">
            <v>100979</v>
          </cell>
          <cell r="B6930" t="str">
            <v>CARGA, MANOBRA E DESCARGA DE SOLOS E MATERIAIS GRANULARES EM CAMINHÃO BASCULANTE 14 M³ - CARGA COM ESCAVADEIRA HIDRÁULICA (CAÇAMBA DE 1,20 M³ / 155 HP) E DESCARGA LIVRE (UNIDADE: M3). AF_07/2020</v>
          </cell>
          <cell r="C6930" t="str">
            <v>M3</v>
          </cell>
          <cell r="D6930">
            <v>6.79</v>
          </cell>
          <cell r="E6930">
            <v>0.84</v>
          </cell>
          <cell r="F6930">
            <v>2.63</v>
          </cell>
          <cell r="G6930">
            <v>3.32</v>
          </cell>
        </row>
        <row r="6931">
          <cell r="A6931" t="str">
            <v>100980</v>
          </cell>
          <cell r="B6931" t="str">
            <v>CARGA, MANOBRA E DESCARGA DE SOLOS E MATERIAIS GRANULARES EM CAMINHÃO BASCULANTE 18 M³ - CARGA COM ESCAVADEIRA HIDRÁULICA (CAÇAMBA DE 1,20 M³ / 155 HP) E DESCARGA LIVRE (UNIDADE: M3). AF_07/2020</v>
          </cell>
          <cell r="C6931" t="str">
            <v>M3</v>
          </cell>
          <cell r="D6931">
            <v>6.42</v>
          </cell>
          <cell r="E6931">
            <v>0.72</v>
          </cell>
          <cell r="F6931">
            <v>2.64</v>
          </cell>
          <cell r="G6931">
            <v>3.06</v>
          </cell>
        </row>
        <row r="6932">
          <cell r="A6932" t="str">
            <v>100981</v>
          </cell>
          <cell r="B6932" t="str">
            <v>CARGA, MANOBRA E DESCARGA DE ENTULHO EM CAMINHÃO BASCULANTE 6 M³ - CARGA COM ESCAVADEIRA HIDRÁULICA  (CAÇAMBA DE 0,80 M³ / 111 HP) E DESCARGA LIVRE (UNIDADE: M3). AF_07/2020</v>
          </cell>
          <cell r="C6932" t="str">
            <v>M3</v>
          </cell>
          <cell r="D6932">
            <v>9.36</v>
          </cell>
          <cell r="E6932">
            <v>1.81</v>
          </cell>
          <cell r="F6932">
            <v>2.86</v>
          </cell>
          <cell r="G6932">
            <v>4.6900000000000004</v>
          </cell>
        </row>
        <row r="6933">
          <cell r="A6933" t="str">
            <v>100982</v>
          </cell>
          <cell r="B6933" t="str">
            <v>CARGA, MANOBRA E DESCARGA DE ENTULHO EM CAMINHÃO BASCULANTE 10 M³ - CARGA COM ESCAVADEIRA HIDRÁULICA  (CAÇAMBA DE 0,80 M³ / 111 HP) E DESCARGA LIVRE (UNIDADE: M3). AF_07/2020</v>
          </cell>
          <cell r="C6933" t="str">
            <v>M3</v>
          </cell>
          <cell r="D6933">
            <v>8.9499999999999993</v>
          </cell>
          <cell r="E6933">
            <v>1.34</v>
          </cell>
          <cell r="F6933">
            <v>3.4</v>
          </cell>
          <cell r="G6933">
            <v>4.21</v>
          </cell>
        </row>
        <row r="6934">
          <cell r="A6934" t="str">
            <v>100983</v>
          </cell>
          <cell r="B6934" t="str">
            <v>CARGA, MANOBRA E DESCARGA DE ENTULHO EM CAMINHÃO BASCULANTE 14 M³ - CARGA COM ESCAVADEIRA HIDRÁULICA  (CAÇAMBA DE 0,80 M³ / 111 HP) E DESCARGA LIVRE (UNIDADE: M3). AF_07/2020</v>
          </cell>
          <cell r="C6934" t="str">
            <v>M3</v>
          </cell>
          <cell r="D6934">
            <v>9.1999999999999993</v>
          </cell>
          <cell r="E6934">
            <v>1.1499999999999999</v>
          </cell>
          <cell r="F6934">
            <v>3.52</v>
          </cell>
          <cell r="G6934">
            <v>4.53</v>
          </cell>
        </row>
        <row r="6935">
          <cell r="A6935" t="str">
            <v>100984</v>
          </cell>
          <cell r="B6935" t="str">
            <v>CARGA, MANOBRA E DESCARGA DE ENTULHO EM CAMINHÃO BASCULANTE 18 M³ - CARGA COM ESCAVADEIRA HIDRÁULICA  (CAÇAMBA DE 0,80 M³ / 111 HP) E DESCARGA LIVRE (UNIDADE: M3). AF_07/2020</v>
          </cell>
          <cell r="C6935" t="str">
            <v>M3</v>
          </cell>
          <cell r="D6935">
            <v>9.01</v>
          </cell>
          <cell r="E6935">
            <v>1.05</v>
          </cell>
          <cell r="F6935">
            <v>3.63</v>
          </cell>
          <cell r="G6935">
            <v>4.33</v>
          </cell>
        </row>
        <row r="6936">
          <cell r="A6936" t="str">
            <v>100985</v>
          </cell>
          <cell r="B6936" t="str">
            <v>CARGA DE MISTURA ASFÁLTICA EM CAMINHÃO BASCULANTE 6 M³ (UNIDADE: M3). AF_07/2020</v>
          </cell>
          <cell r="C6936" t="str">
            <v>M3</v>
          </cell>
          <cell r="D6936">
            <v>7.24</v>
          </cell>
          <cell r="E6936">
            <v>1.29</v>
          </cell>
          <cell r="F6936">
            <v>2.77</v>
          </cell>
          <cell r="G6936">
            <v>3.18</v>
          </cell>
        </row>
        <row r="6937">
          <cell r="A6937" t="str">
            <v>100986</v>
          </cell>
          <cell r="B6937" t="str">
            <v>CARGA DE MISTURA ASFÁLTICA EM CAMINHÃO BASCULANTE 10 M³ (UNIDADE: M3). AF_07/2020</v>
          </cell>
          <cell r="C6937" t="str">
            <v>M3</v>
          </cell>
          <cell r="D6937">
            <v>8.7200000000000006</v>
          </cell>
          <cell r="E6937">
            <v>1.0900000000000001</v>
          </cell>
          <cell r="F6937">
            <v>4.1399999999999997</v>
          </cell>
          <cell r="G6937">
            <v>3.49</v>
          </cell>
        </row>
        <row r="6938">
          <cell r="A6938" t="str">
            <v>100987</v>
          </cell>
          <cell r="B6938" t="str">
            <v>CARGA DE MISTURA ASFÁLTICA EM CAMINHÃO BASCULANTE 14 M³ (UNIDADE: M3). AF_07/2020</v>
          </cell>
          <cell r="C6938" t="str">
            <v>M3</v>
          </cell>
          <cell r="D6938">
            <v>10.42</v>
          </cell>
          <cell r="E6938">
            <v>1</v>
          </cell>
          <cell r="F6938">
            <v>4.84</v>
          </cell>
          <cell r="G6938">
            <v>4.58</v>
          </cell>
        </row>
        <row r="6939">
          <cell r="A6939" t="str">
            <v>100988</v>
          </cell>
          <cell r="B6939" t="str">
            <v>CARGA DE MISTURA ASFÁLTICA EM CAMINHÃO BASCULANTE 18 M³ (UNIDADE: M3). AF_07/2020</v>
          </cell>
          <cell r="C6939" t="str">
            <v>M3</v>
          </cell>
          <cell r="D6939">
            <v>11.03</v>
          </cell>
          <cell r="E6939">
            <v>0.95</v>
          </cell>
          <cell r="F6939">
            <v>5.41</v>
          </cell>
          <cell r="G6939">
            <v>4.67</v>
          </cell>
        </row>
        <row r="6940">
          <cell r="A6940" t="str">
            <v>100989</v>
          </cell>
          <cell r="B6940" t="str">
            <v>CARGA, MANOBRA E DESCARGA DE SOLOS E MATERIAIS GRANULARES EM CAMINHÃO BASCULANTE 6 M³ - CARGA COM PÁ CARREGADEIRA (CAÇAMBA DE 1,7 A 2,8 M³ / 128 HP) E DESCARGA LIVRE (UNIDADE: T). AF_07/2020</v>
          </cell>
          <cell r="C6940" t="str">
            <v>T</v>
          </cell>
          <cell r="D6940">
            <v>5.84</v>
          </cell>
          <cell r="E6940">
            <v>1.18</v>
          </cell>
          <cell r="F6940">
            <v>1.81</v>
          </cell>
          <cell r="G6940">
            <v>2.85</v>
          </cell>
        </row>
        <row r="6941">
          <cell r="A6941" t="str">
            <v>100990</v>
          </cell>
          <cell r="B6941" t="str">
            <v>CARGA, MANOBRA E DESCARGA DE SOLOS E MATERIAIS GRANULARES EM CAMINHÃO BASCULANTE 10 M³ - CARGA COM PÁ CARREGADEIRA (CAÇAMBA DE 1,7 A 2,8 M³ / 128 HP) E DESCARGA LIVRE (UNIDADE: T). AF_07/2020</v>
          </cell>
          <cell r="C6941" t="str">
            <v>T</v>
          </cell>
          <cell r="D6941">
            <v>5.64</v>
          </cell>
          <cell r="E6941">
            <v>0.87</v>
          </cell>
          <cell r="F6941">
            <v>2.17</v>
          </cell>
          <cell r="G6941">
            <v>2.6</v>
          </cell>
        </row>
        <row r="6942">
          <cell r="A6942" t="str">
            <v>100991</v>
          </cell>
          <cell r="B6942" t="str">
            <v>CARGA, MANOBRA E DESCARGA DE SOLOS E MATERIAIS GRANULARES EM CAMINHÃO BASCULANTE 14 M³ - CARGA COM PÁ CARREGADEIRA (CAÇAMBA DE 1,7 A 2,8 M³ / 128 HP) E DESCARGA LIVRE (UNIDADE: T). AF_07/2020</v>
          </cell>
          <cell r="C6942" t="str">
            <v>T</v>
          </cell>
          <cell r="D6942">
            <v>5.85</v>
          </cell>
          <cell r="E6942">
            <v>0.75</v>
          </cell>
          <cell r="F6942">
            <v>2.23</v>
          </cell>
          <cell r="G6942">
            <v>2.87</v>
          </cell>
        </row>
        <row r="6943">
          <cell r="A6943" t="str">
            <v>100992</v>
          </cell>
          <cell r="B6943" t="str">
            <v>CARGA, MANOBRA E DESCARGA DE SOLOS E MATERIAIS GRANULARES EM CAMINHÃO BASCULANTE 18 M³ - CARGA COM PÁ CARREGADEIRA (CAÇAMBA DE 1,7 A 2,8 M³ / 128 HP) E DESCARGA LIVRE (UNIDADE: T). AF_07/2020</v>
          </cell>
          <cell r="C6943" t="str">
            <v>T</v>
          </cell>
          <cell r="D6943">
            <v>5.71</v>
          </cell>
          <cell r="E6943">
            <v>0.67</v>
          </cell>
          <cell r="F6943">
            <v>2.33</v>
          </cell>
          <cell r="G6943">
            <v>2.71</v>
          </cell>
        </row>
        <row r="6944">
          <cell r="A6944" t="str">
            <v>100993</v>
          </cell>
          <cell r="B6944" t="str">
            <v>CARGA, MANOBRA E DESCARGA DE SOLOS E MATERIAIS GRANULARES EM CAMINHÃO BASCULANTE 6 M³ - CARGA COM ESCAVADEIRA HIDRÁULICA (CAÇAMBA DE 1,20 M³ / 155 HP) E DESCARGA LIVRE (UNIDADE: T). AF_07/2020</v>
          </cell>
          <cell r="C6944" t="str">
            <v>T</v>
          </cell>
          <cell r="D6944">
            <v>5.09</v>
          </cell>
          <cell r="E6944">
            <v>0.99</v>
          </cell>
          <cell r="F6944">
            <v>1.56</v>
          </cell>
          <cell r="G6944">
            <v>2.54</v>
          </cell>
        </row>
        <row r="6945">
          <cell r="A6945" t="str">
            <v>100994</v>
          </cell>
          <cell r="B6945" t="str">
            <v>CARGA, MANOBRA E DESCARGA DE SOLOS E MATERIAIS GRANULARES EM CAMINHÃO BASCULANTE 10 M³ - CARGA COM ESCAVADEIRA HIDRÁULICA (CAÇAMBA DE 1,20 M³ / 155 HP) E DESCARGA LIVRE (UNIDADE: T). AF_07/2020</v>
          </cell>
          <cell r="C6945" t="str">
            <v>T</v>
          </cell>
          <cell r="D6945">
            <v>4.57</v>
          </cell>
          <cell r="E6945">
            <v>0.69</v>
          </cell>
          <cell r="F6945">
            <v>1.75</v>
          </cell>
          <cell r="G6945">
            <v>2.13</v>
          </cell>
        </row>
        <row r="6946">
          <cell r="A6946" t="str">
            <v>100995</v>
          </cell>
          <cell r="B6946" t="str">
            <v>CARGA, MANOBRA E DESCARGA DE SOLOS E MATERIAIS GRANULARES EM CAMINHÃO BASCULANTE 14 M³ - CARGA COM ESCAVADEIRA HIDRÁULICA (CAÇAMBA DE 1,20 M³ / 155 HP) E DESCARGA LIVRE (UNIDADE: T). AF_07/2020</v>
          </cell>
          <cell r="C6946" t="str">
            <v>T</v>
          </cell>
          <cell r="D6946">
            <v>4.53</v>
          </cell>
          <cell r="E6946">
            <v>0.56000000000000005</v>
          </cell>
          <cell r="F6946">
            <v>1.76</v>
          </cell>
          <cell r="G6946">
            <v>2.21</v>
          </cell>
        </row>
        <row r="6947">
          <cell r="A6947" t="str">
            <v>100996</v>
          </cell>
          <cell r="B6947" t="str">
            <v>CARGA, MANOBRA E DESCARGA DE SOLOS E MATERIAIS GRANULARES EM CAMINHÃO BASCULANTE 18 M³ - CARGA COM ESCAVADEIRA HIDRÁULICA (CAÇAMBA DE 1,20 M³ / 155 HP) E DESCARGA LIVRE (UNIDADE: T). AF_07/2020</v>
          </cell>
          <cell r="C6947" t="str">
            <v>T</v>
          </cell>
          <cell r="D6947">
            <v>4.2699999999999996</v>
          </cell>
          <cell r="E6947">
            <v>0.48</v>
          </cell>
          <cell r="F6947">
            <v>1.74</v>
          </cell>
          <cell r="G6947">
            <v>2.0499999999999998</v>
          </cell>
        </row>
        <row r="6948">
          <cell r="A6948" t="str">
            <v>100997</v>
          </cell>
          <cell r="B6948" t="str">
            <v>CARGA, MANOBRA E DESCARGA DE ENTULHO EM CAMINHÃO BASCULANTE 6 M³ - CARGA COM ESCAVADEIRA HIDRÁULICA  (CAÇAMBA DE 0,80 M³ / 111 HP) E DESCARGA LIVRE (UNIDADE: T). AF_07/2020</v>
          </cell>
          <cell r="C6948" t="str">
            <v>T</v>
          </cell>
          <cell r="D6948">
            <v>6.25</v>
          </cell>
          <cell r="E6948">
            <v>1.21</v>
          </cell>
          <cell r="F6948">
            <v>1.91</v>
          </cell>
          <cell r="G6948">
            <v>3.13</v>
          </cell>
        </row>
        <row r="6949">
          <cell r="A6949" t="str">
            <v>100998</v>
          </cell>
          <cell r="B6949" t="str">
            <v>CARGA, MANOBRA E DESCARGA DE ENTULHO EM CAMINHÃO BASCULANTE 10 M³ - CARGA COM ESCAVADEIRA HIDRÁULICA  (CAÇAMBA DE 0,80 M³ / 111 HP) E DESCARGA LIVRE (UNIDADE: T). AF_07/2020</v>
          </cell>
          <cell r="C6949" t="str">
            <v>T</v>
          </cell>
          <cell r="D6949">
            <v>5.98</v>
          </cell>
          <cell r="E6949">
            <v>0.9</v>
          </cell>
          <cell r="F6949">
            <v>2.27</v>
          </cell>
          <cell r="G6949">
            <v>2.81</v>
          </cell>
        </row>
        <row r="6950">
          <cell r="A6950" t="str">
            <v>100999</v>
          </cell>
          <cell r="B6950" t="str">
            <v>CARGA, MANOBRA E DESCARGA DE ENTULHO EM CAMINHÃO BASCULANTE 14 M³ - CARGA COM ESCAVADEIRA HIDRÁULICA  (CAÇAMBA DE 0,80 M³ / 111 HP) E DESCARGA LIVRE (UNIDADE: T). AF_07/2020</v>
          </cell>
          <cell r="C6950" t="str">
            <v>T</v>
          </cell>
          <cell r="D6950">
            <v>6.16</v>
          </cell>
          <cell r="E6950">
            <v>0.78</v>
          </cell>
          <cell r="F6950">
            <v>2.33</v>
          </cell>
          <cell r="G6950">
            <v>3.05</v>
          </cell>
        </row>
        <row r="6951">
          <cell r="A6951" t="str">
            <v>101000</v>
          </cell>
          <cell r="B6951" t="str">
            <v>CARGA, MANOBRA E DESCARGA DE ENTULHO EM CAMINHÃO BASCULANTE 18 M³ - CARGA COM ESCAVADEIRA HIDRÁULICA  (CAÇAMBA DE 0,80 M³ / 111 HP) E DESCARGA LIVRE (UNIDADE: T). AF_07/2020</v>
          </cell>
          <cell r="C6951" t="str">
            <v>T</v>
          </cell>
          <cell r="D6951">
            <v>6.01</v>
          </cell>
          <cell r="E6951">
            <v>0.69</v>
          </cell>
          <cell r="F6951">
            <v>2.4300000000000002</v>
          </cell>
          <cell r="G6951">
            <v>2.89</v>
          </cell>
        </row>
        <row r="6952">
          <cell r="A6952" t="str">
            <v>101001</v>
          </cell>
          <cell r="B6952" t="str">
            <v>CARGA DE MISTURA ASFÁLTICA EM CAMINHÃO BASCULANTE 6 M³ (UNIDADE: T). AF_07/2020</v>
          </cell>
          <cell r="C6952" t="str">
            <v>T</v>
          </cell>
          <cell r="D6952">
            <v>4.83</v>
          </cell>
          <cell r="E6952">
            <v>0.87</v>
          </cell>
          <cell r="F6952">
            <v>1.84</v>
          </cell>
          <cell r="G6952">
            <v>2.12</v>
          </cell>
        </row>
        <row r="6953">
          <cell r="A6953" t="str">
            <v>101002</v>
          </cell>
          <cell r="B6953" t="str">
            <v>CARGA DE MISTURA ASFÁLTICA EM CAMINHÃO BASCULANTE 10 M³ (UNIDADE: T). AF_07/2020</v>
          </cell>
          <cell r="C6953" t="str">
            <v>T</v>
          </cell>
          <cell r="D6953">
            <v>5.81</v>
          </cell>
          <cell r="E6953">
            <v>0.72</v>
          </cell>
          <cell r="F6953">
            <v>2.78</v>
          </cell>
          <cell r="G6953">
            <v>2.31</v>
          </cell>
        </row>
        <row r="6954">
          <cell r="A6954" t="str">
            <v>101003</v>
          </cell>
          <cell r="B6954" t="str">
            <v>CARGA DE MISTURA ASFÁLTICA EM CAMINHÃO BASCULANTE 14 M³ (UNIDADE: T). AF_07/2020</v>
          </cell>
          <cell r="C6954" t="str">
            <v>T</v>
          </cell>
          <cell r="D6954">
            <v>6.93</v>
          </cell>
          <cell r="E6954">
            <v>0.66</v>
          </cell>
          <cell r="F6954">
            <v>3.24</v>
          </cell>
          <cell r="G6954">
            <v>3.03</v>
          </cell>
        </row>
        <row r="6955">
          <cell r="A6955" t="str">
            <v>101004</v>
          </cell>
          <cell r="B6955" t="str">
            <v>CARGA DE MISTURA ASFÁLTICA EM CAMINHÃO BASCULANTE 18 M³ (UNIDADE: T). AF_07/2020</v>
          </cell>
          <cell r="C6955" t="str">
            <v>T</v>
          </cell>
          <cell r="D6955">
            <v>7.35</v>
          </cell>
          <cell r="E6955">
            <v>0.63</v>
          </cell>
          <cell r="F6955">
            <v>3.6</v>
          </cell>
          <cell r="G6955">
            <v>3.12</v>
          </cell>
        </row>
        <row r="6956">
          <cell r="A6956" t="str">
            <v>101005</v>
          </cell>
          <cell r="B6956" t="str">
            <v>CARGA, MANOBRA E DESCARGA DE ÁGUA EM CAMINHÃO PIPA 6 M³. AF_07/2020</v>
          </cell>
          <cell r="C6956" t="str">
            <v>M3</v>
          </cell>
          <cell r="D6956">
            <v>18.13</v>
          </cell>
          <cell r="E6956">
            <v>2.34</v>
          </cell>
          <cell r="F6956">
            <v>10.52</v>
          </cell>
          <cell r="G6956">
            <v>5.27</v>
          </cell>
        </row>
        <row r="6957">
          <cell r="A6957" t="str">
            <v>101006</v>
          </cell>
          <cell r="B6957" t="str">
            <v>CARGA, MANOBRA E DESCARGA DE ÁGUA EM CAMINHÃO PIPA 10 M³. AF_07/2020</v>
          </cell>
          <cell r="C6957" t="str">
            <v>M3</v>
          </cell>
          <cell r="D6957">
            <v>20.11</v>
          </cell>
          <cell r="E6957">
            <v>2.11</v>
          </cell>
          <cell r="F6957">
            <v>11.4</v>
          </cell>
          <cell r="G6957">
            <v>6.6</v>
          </cell>
        </row>
        <row r="6958">
          <cell r="A6958" t="str">
            <v>101007</v>
          </cell>
          <cell r="B6958" t="str">
            <v>CARGA DE ÁGUA EM CAMINHÃO PIPA 6 M³. AF_07/2020</v>
          </cell>
          <cell r="C6958" t="str">
            <v>M3</v>
          </cell>
          <cell r="D6958">
            <v>5.26</v>
          </cell>
          <cell r="E6958">
            <v>0.68</v>
          </cell>
          <cell r="F6958">
            <v>3.06</v>
          </cell>
          <cell r="G6958">
            <v>1.52</v>
          </cell>
        </row>
        <row r="6959">
          <cell r="A6959" t="str">
            <v>101008</v>
          </cell>
          <cell r="B6959" t="str">
            <v>CARGA DE ÁGUA EM CAMINHÃO PIPA 10 M³. AF_07/2020</v>
          </cell>
          <cell r="C6959" t="str">
            <v>M3</v>
          </cell>
          <cell r="D6959">
            <v>5.32</v>
          </cell>
          <cell r="E6959">
            <v>0.55000000000000004</v>
          </cell>
          <cell r="F6959">
            <v>3.04</v>
          </cell>
          <cell r="G6959">
            <v>1.73</v>
          </cell>
        </row>
        <row r="6960">
          <cell r="A6960" t="str">
            <v>101009</v>
          </cell>
          <cell r="B6960" t="str">
            <v>CARGA, MANOBRA E DESCARGA DE POSTE DE CONCRETO EM CAMINHÃO CARROCERIA COM GUINDAUTO (MUNCK) 11,7 TM. AF_07/2020</v>
          </cell>
          <cell r="C6960" t="str">
            <v>T</v>
          </cell>
          <cell r="D6960">
            <v>41.23</v>
          </cell>
          <cell r="E6960">
            <v>5.14</v>
          </cell>
          <cell r="F6960">
            <v>22.2</v>
          </cell>
          <cell r="G6960">
            <v>13.89</v>
          </cell>
        </row>
        <row r="6961">
          <cell r="A6961" t="str">
            <v>101010</v>
          </cell>
          <cell r="B6961" t="str">
            <v>CARGA, MANOBRA E DESCARGA DE PERFIL METÁLICO EM CAMINHÃO CARROCERIA COM GUINDAUTO (MUNCK) 11,7 TM. AF_07/2020</v>
          </cell>
          <cell r="C6961" t="str">
            <v>T</v>
          </cell>
          <cell r="D6961">
            <v>25.95</v>
          </cell>
          <cell r="E6961">
            <v>3.23</v>
          </cell>
          <cell r="F6961">
            <v>14</v>
          </cell>
          <cell r="G6961">
            <v>8.7200000000000006</v>
          </cell>
        </row>
        <row r="6962">
          <cell r="A6962" t="str">
            <v>101013</v>
          </cell>
          <cell r="B6962" t="str">
            <v>CARGA, MANOBRA E DESCARGA DE TUBOS DE CONCRETO, DN MENOR OU IGUAL A 300 MM, EM CAMINHÃO CARROCERIA COM GUINDAUTO (MUNCK) 11,7 TM. AF_07/2020</v>
          </cell>
          <cell r="C6962" t="str">
            <v>T</v>
          </cell>
          <cell r="D6962">
            <v>43.49</v>
          </cell>
          <cell r="E6962">
            <v>10.1</v>
          </cell>
          <cell r="F6962">
            <v>21.26</v>
          </cell>
          <cell r="G6962">
            <v>12.13</v>
          </cell>
        </row>
        <row r="6963">
          <cell r="A6963" t="str">
            <v>101014</v>
          </cell>
          <cell r="B6963" t="str">
            <v>CARGA, MANOBRA E DESCARGA DE TUBOS DE CONCRETO, DN 400 MM, EM CAMINHÃO CARROCERIA COM GUINDAUTO (MUNCK) 11,7 TM. AF_07/2020</v>
          </cell>
          <cell r="C6963" t="str">
            <v>T</v>
          </cell>
          <cell r="D6963">
            <v>39.840000000000003</v>
          </cell>
          <cell r="E6963">
            <v>9.26</v>
          </cell>
          <cell r="F6963">
            <v>19.489999999999998</v>
          </cell>
          <cell r="G6963">
            <v>11.09</v>
          </cell>
        </row>
        <row r="6964">
          <cell r="A6964" t="str">
            <v>101015</v>
          </cell>
          <cell r="B6964" t="str">
            <v>CARGA, MANOBRA E DESCARGA DE TUBOS DE CONCRETO, DN 500 MM, EM CAMINHÃO CARROCERIA COM GUINDAUTO (MUNCK) 11,7 TM. AF_07/2020</v>
          </cell>
          <cell r="C6964" t="str">
            <v>T</v>
          </cell>
          <cell r="D6964">
            <v>32.729999999999997</v>
          </cell>
          <cell r="E6964">
            <v>7.6</v>
          </cell>
          <cell r="F6964">
            <v>16</v>
          </cell>
          <cell r="G6964">
            <v>9.1300000000000008</v>
          </cell>
        </row>
        <row r="6965">
          <cell r="A6965" t="str">
            <v>101016</v>
          </cell>
          <cell r="B6965" t="str">
            <v>CARGA, MANOBRA E DESCARGA DE TUBOS METÁLICOS, DN MENOR OU IGUAL A 150 MM, EM CAMINHÃO CARROCERIA COM GUINDAUTO (MUNCK) 11,7 TM. AF_07/2020</v>
          </cell>
          <cell r="C6965" t="str">
            <v>T</v>
          </cell>
          <cell r="D6965">
            <v>37.89</v>
          </cell>
          <cell r="E6965">
            <v>8.8000000000000007</v>
          </cell>
          <cell r="F6965">
            <v>18.52</v>
          </cell>
          <cell r="G6965">
            <v>10.57</v>
          </cell>
        </row>
        <row r="6966">
          <cell r="A6966" t="str">
            <v>101017</v>
          </cell>
          <cell r="B6966" t="str">
            <v>CARGA, MANOBRA E DESCARGA DE TUBOS METÁLICOS, DN 200 MM, EM CAMINHÃO CARROCERIA COM GUINDAUTO (MUNCK) 11,7 TM. AF_07/2020</v>
          </cell>
          <cell r="C6966" t="str">
            <v>T</v>
          </cell>
          <cell r="D6966">
            <v>28.73</v>
          </cell>
          <cell r="E6966">
            <v>6.68</v>
          </cell>
          <cell r="F6966">
            <v>14.05</v>
          </cell>
          <cell r="G6966">
            <v>8</v>
          </cell>
        </row>
        <row r="6967">
          <cell r="A6967" t="str">
            <v>101018</v>
          </cell>
          <cell r="B6967" t="str">
            <v>CARGA, MANOBRA E DESCARGA DE TUBOS METÁLICOS, DN 250 MM, EM CAMINHÃO CARROCERIA COM GUINDAUTO (MUNCK) 11,7 TM. AF_07/2020</v>
          </cell>
          <cell r="C6967" t="str">
            <v>T</v>
          </cell>
          <cell r="D6967">
            <v>23.6</v>
          </cell>
          <cell r="E6967">
            <v>5.5</v>
          </cell>
          <cell r="F6967">
            <v>11.54</v>
          </cell>
          <cell r="G6967">
            <v>6.56</v>
          </cell>
        </row>
        <row r="6968">
          <cell r="A6968" t="str">
            <v>101463</v>
          </cell>
          <cell r="B6968" t="str">
            <v>CARGA, MANOBRA E DESCARGA DE TUBOS DE CONCRETO, DN 600 MM, EM CAMINHÃO CARROCERIA COM GUINDAUTO (MUNCK) 11,7 TM. AF_07/2020</v>
          </cell>
          <cell r="C6968" t="str">
            <v>T</v>
          </cell>
          <cell r="D6968">
            <v>43.62</v>
          </cell>
          <cell r="E6968">
            <v>10.130000000000001</v>
          </cell>
          <cell r="F6968">
            <v>21.33</v>
          </cell>
          <cell r="G6968">
            <v>12.16</v>
          </cell>
        </row>
        <row r="6969">
          <cell r="A6969" t="str">
            <v>101464</v>
          </cell>
          <cell r="B6969" t="str">
            <v>CARGA, MANOBRA E DESCARGA DE TUBOS DE CONCRETO, DN 700 MM, EM CAMINHÃO CARROCERIA COM GUINDAUTO (MUNCK) 11,7 TM. AF_07/2020</v>
          </cell>
          <cell r="C6969" t="str">
            <v>T</v>
          </cell>
          <cell r="D6969">
            <v>33.51</v>
          </cell>
          <cell r="E6969">
            <v>7.79</v>
          </cell>
          <cell r="F6969">
            <v>16.38</v>
          </cell>
          <cell r="G6969">
            <v>9.34</v>
          </cell>
        </row>
        <row r="6970">
          <cell r="A6970" t="str">
            <v>101465</v>
          </cell>
          <cell r="B6970" t="str">
            <v>CARGA, MANOBRA E DESCARGA DE TUBOS DE CONCRETO, DN 800 MM, EM CAMINHÃO CARROCERIA COM GUINDAUTO (MUNCK) 11,7 TM. AF_07/2020</v>
          </cell>
          <cell r="C6970" t="str">
            <v>T</v>
          </cell>
          <cell r="D6970">
            <v>25.61</v>
          </cell>
          <cell r="E6970">
            <v>5.96</v>
          </cell>
          <cell r="F6970">
            <v>12.52</v>
          </cell>
          <cell r="G6970">
            <v>7.13</v>
          </cell>
        </row>
        <row r="6971">
          <cell r="A6971" t="str">
            <v>101466</v>
          </cell>
          <cell r="B6971" t="str">
            <v>CARGA, MANOBRA E DESCARGA DE TUBOS DE CONCRETO, DN 900 MM, EM CAMINHÃO CARROCERIA COM GUINDAUTO (MUNCK) 11,7 TM. AF_07/2020</v>
          </cell>
          <cell r="C6971" t="str">
            <v>T</v>
          </cell>
          <cell r="D6971">
            <v>20.84</v>
          </cell>
          <cell r="E6971">
            <v>4.84</v>
          </cell>
          <cell r="F6971">
            <v>10.210000000000001</v>
          </cell>
          <cell r="G6971">
            <v>5.79</v>
          </cell>
        </row>
        <row r="6972">
          <cell r="A6972" t="str">
            <v>101467</v>
          </cell>
          <cell r="B6972" t="str">
            <v>CARGA, MANOBRA E DESCARGA DE TUBOS DE CONCRETO, DN 1000 MM, EM CAMINHÃO CARROCERIA COM GUINDAUTO (MUNCK) 11,7 TM. AF_07/2020</v>
          </cell>
          <cell r="C6972" t="str">
            <v>T</v>
          </cell>
          <cell r="D6972">
            <v>17.440000000000001</v>
          </cell>
          <cell r="E6972">
            <v>4.07</v>
          </cell>
          <cell r="F6972">
            <v>8.5500000000000007</v>
          </cell>
          <cell r="G6972">
            <v>4.82</v>
          </cell>
        </row>
        <row r="6973">
          <cell r="A6973" t="str">
            <v>101468</v>
          </cell>
          <cell r="B6973" t="str">
            <v>CARGA, MANOBRA E DESCARGA DE TUBOS DE CONCRETO, DN 1200 MM, EM CAMINHÃO CARROCERIA COM GUINDAUTO (MUNCK) 11,7 TM. AF_07/2020</v>
          </cell>
          <cell r="C6973" t="str">
            <v>T</v>
          </cell>
          <cell r="D6973">
            <v>15.95</v>
          </cell>
          <cell r="E6973">
            <v>3.71</v>
          </cell>
          <cell r="F6973">
            <v>7.8</v>
          </cell>
          <cell r="G6973">
            <v>4.4400000000000004</v>
          </cell>
        </row>
        <row r="6974">
          <cell r="A6974" t="str">
            <v>101469</v>
          </cell>
          <cell r="B6974" t="str">
            <v>CARGA, MANOBRA E DESCARGA DE TUBOS METÁLICOS, DN 300 MM, EM CAMINHÃO CARROCERIA COM GUINDAUTO (MUNCK) 11,7 TM. AF_07/2020</v>
          </cell>
          <cell r="C6974" t="str">
            <v>T</v>
          </cell>
          <cell r="D6974">
            <v>35.700000000000003</v>
          </cell>
          <cell r="E6974">
            <v>8.2899999999999991</v>
          </cell>
          <cell r="F6974">
            <v>17.47</v>
          </cell>
          <cell r="G6974">
            <v>9.94</v>
          </cell>
        </row>
        <row r="6975">
          <cell r="A6975" t="str">
            <v>101470</v>
          </cell>
          <cell r="B6975" t="str">
            <v>CARGA, MANOBRA E DESCARGA DE TUBOS METÁLICOS, DN 350 MM, EM CAMINHÃO CARROCERIA COM GUINDAUTO (MUNCK) 11,7 TM. AF_07/2020</v>
          </cell>
          <cell r="C6975" t="str">
            <v>T</v>
          </cell>
          <cell r="D6975">
            <v>28.33</v>
          </cell>
          <cell r="E6975">
            <v>6.58</v>
          </cell>
          <cell r="F6975">
            <v>13.86</v>
          </cell>
          <cell r="G6975">
            <v>7.89</v>
          </cell>
        </row>
        <row r="6976">
          <cell r="A6976" t="str">
            <v>101471</v>
          </cell>
          <cell r="B6976" t="str">
            <v>CARGA, MANOBRA E DESCARGA DE TUBOS METÁLICOS, DN 400 MM, EM CAMINHÃO CARROCERIA COM GUINDAUTO (MUNCK) 11,7 TM. AF_07/2020</v>
          </cell>
          <cell r="C6976" t="str">
            <v>T</v>
          </cell>
          <cell r="D6976">
            <v>24.31</v>
          </cell>
          <cell r="E6976">
            <v>5.66</v>
          </cell>
          <cell r="F6976">
            <v>11.89</v>
          </cell>
          <cell r="G6976">
            <v>6.76</v>
          </cell>
        </row>
        <row r="6977">
          <cell r="A6977" t="str">
            <v>101472</v>
          </cell>
          <cell r="B6977" t="str">
            <v>CARGA, MANOBRA E DESCARGA DE TUBOS METÁLICOS, DN 500 MM, EM CAMINHÃO CARROCERIA COM GUINDAUTO (MUNCK) 11,7 TM. AF_07/2020</v>
          </cell>
          <cell r="C6977" t="str">
            <v>T</v>
          </cell>
          <cell r="D6977">
            <v>18.920000000000002</v>
          </cell>
          <cell r="E6977">
            <v>4.3899999999999997</v>
          </cell>
          <cell r="F6977">
            <v>9.27</v>
          </cell>
          <cell r="G6977">
            <v>5.26</v>
          </cell>
        </row>
        <row r="6978">
          <cell r="A6978" t="str">
            <v>101473</v>
          </cell>
          <cell r="B6978" t="str">
            <v>CARGA, MANOBRA E DESCARGA DE TUBOS METÁLICOS, DN 600 MM, EM CAMINHÃO CARROCERIA COM GUINDAUTO (MUNCK) 11,7 TM. AF_07/2020</v>
          </cell>
          <cell r="C6978" t="str">
            <v>T</v>
          </cell>
          <cell r="D6978">
            <v>27.23</v>
          </cell>
          <cell r="E6978">
            <v>6.34</v>
          </cell>
          <cell r="F6978">
            <v>13.31</v>
          </cell>
          <cell r="G6978">
            <v>7.58</v>
          </cell>
        </row>
        <row r="6979">
          <cell r="A6979" t="str">
            <v>101474</v>
          </cell>
          <cell r="B6979" t="str">
            <v>CARGA, MANOBRA E DESCARGA DE TUBOS METÁLICOS, DN 700 MM, EM CAMINHÃO CARROCERIA COM GUINDAUTO (MUNCK) 11,7 TM. AF_07/2020</v>
          </cell>
          <cell r="C6979" t="str">
            <v>T</v>
          </cell>
          <cell r="D6979">
            <v>19.489999999999998</v>
          </cell>
          <cell r="E6979">
            <v>4.54</v>
          </cell>
          <cell r="F6979">
            <v>9.5299999999999994</v>
          </cell>
          <cell r="G6979">
            <v>5.42</v>
          </cell>
        </row>
        <row r="6980">
          <cell r="A6980" t="str">
            <v>101475</v>
          </cell>
          <cell r="B6980" t="str">
            <v>CARGA, MANOBRA E DESCARGA DE TUBOS METÁLICOS, DN 800 MM, EM CAMINHÃO CARROCERIA COM GUINDAUTO (MUNCK) 11,7 TM. AF_07/2020</v>
          </cell>
          <cell r="C6980" t="str">
            <v>T</v>
          </cell>
          <cell r="D6980">
            <v>17.29</v>
          </cell>
          <cell r="E6980">
            <v>4.01</v>
          </cell>
          <cell r="F6980">
            <v>8.48</v>
          </cell>
          <cell r="G6980">
            <v>4.8</v>
          </cell>
        </row>
        <row r="6981">
          <cell r="A6981" t="str">
            <v>101476</v>
          </cell>
          <cell r="B6981" t="str">
            <v>CARGA, MANOBRA E DESCARGA DE TUBOS METÁLICOS, DN 900 MM, EM CAMINHÃO CARROCERIA COM GUINDAUTO (MUNCK) 11,7 TM. AF_07/2020</v>
          </cell>
          <cell r="C6981" t="str">
            <v>T</v>
          </cell>
          <cell r="D6981">
            <v>15.42</v>
          </cell>
          <cell r="E6981">
            <v>3.58</v>
          </cell>
          <cell r="F6981">
            <v>7.54</v>
          </cell>
          <cell r="G6981">
            <v>4.3</v>
          </cell>
        </row>
        <row r="6982">
          <cell r="A6982" t="str">
            <v>101477</v>
          </cell>
          <cell r="B6982" t="str">
            <v>CARGA, MANOBRA E DESCARGA DE TUBOS METÁLICOS, DN 1000 MM, EM CAMINHÃO CARROCERIA COM GUINDAUTO (MUNCK) 11,7 TM. AF_07/2020</v>
          </cell>
          <cell r="C6982" t="str">
            <v>T</v>
          </cell>
          <cell r="D6982">
            <v>12.62</v>
          </cell>
          <cell r="E6982">
            <v>2.94</v>
          </cell>
          <cell r="F6982">
            <v>6.17</v>
          </cell>
          <cell r="G6982">
            <v>3.51</v>
          </cell>
        </row>
        <row r="6983">
          <cell r="A6983" t="str">
            <v>101478</v>
          </cell>
          <cell r="B6983" t="str">
            <v>CARGA, MANOBRA E DESCARGA DE TUBOS METÁLICOS, DN 1200 MM, EM CAMINHÃO CARROCERIA COM GUINDAUTO (MUNCK) 11,7 TM. AF_07/2020</v>
          </cell>
          <cell r="C6983" t="str">
            <v>T</v>
          </cell>
          <cell r="D6983">
            <v>10.74</v>
          </cell>
          <cell r="E6983">
            <v>2.4900000000000002</v>
          </cell>
          <cell r="F6983">
            <v>5.27</v>
          </cell>
          <cell r="G6983">
            <v>2.98</v>
          </cell>
        </row>
        <row r="6984">
          <cell r="A6984" t="str">
            <v>101480</v>
          </cell>
          <cell r="B6984" t="str">
            <v>CARGA, MANOBRA E DESCARGA DE TUBOS PLÁSTICOS, DN 250 MM, EM CAMINHÃO CARROCERIA COM GUINDAUTO (MUNCK) 11,7 TM. AF_07/2020</v>
          </cell>
          <cell r="C6984" t="str">
            <v>T</v>
          </cell>
          <cell r="D6984">
            <v>63.84</v>
          </cell>
          <cell r="E6984">
            <v>14.83</v>
          </cell>
          <cell r="F6984">
            <v>31.19</v>
          </cell>
          <cell r="G6984">
            <v>17.82</v>
          </cell>
        </row>
        <row r="6985">
          <cell r="A6985" t="str">
            <v>101481</v>
          </cell>
          <cell r="B6985" t="str">
            <v>CARGA, MANOBRA E DESCARGA DE TUBOS PLÁSTICOS, DN 300 MM, EM CAMINHÃO CARROCERIA COM GUINDAUTO (MUNCK) 11,7 TM. AF_07/2020</v>
          </cell>
          <cell r="C6985" t="str">
            <v>T</v>
          </cell>
          <cell r="D6985">
            <v>46.1</v>
          </cell>
          <cell r="E6985">
            <v>10.71</v>
          </cell>
          <cell r="F6985">
            <v>22.53</v>
          </cell>
          <cell r="G6985">
            <v>12.86</v>
          </cell>
        </row>
        <row r="6986">
          <cell r="A6986" t="str">
            <v>101482</v>
          </cell>
          <cell r="B6986" t="str">
            <v>CARGA, MANOBRA E DESCARGA DE TUBOS PLÁSTICOS, DN 400 MM, EM CAMINHÃO CARROCERIA COM GUINDAUTO (MUNCK) 11,7 TM. AF_07/2020</v>
          </cell>
          <cell r="C6986" t="str">
            <v>T</v>
          </cell>
          <cell r="D6986">
            <v>34.46</v>
          </cell>
          <cell r="E6986">
            <v>8.01</v>
          </cell>
          <cell r="F6986">
            <v>16.86</v>
          </cell>
          <cell r="G6986">
            <v>9.59</v>
          </cell>
        </row>
        <row r="6987">
          <cell r="A6987" t="str">
            <v>101483</v>
          </cell>
          <cell r="B6987" t="str">
            <v>CARGA, MANOBRA E DESCARGA DE TUBOS PLÁSTICOS, DN 500 MM, EM CAMINHÃO CARROCERIA COM GUINDAUTO (MUNCK) 11,7 TM. AF_07/2020</v>
          </cell>
          <cell r="C6987" t="str">
            <v>T</v>
          </cell>
          <cell r="D6987">
            <v>35.770000000000003</v>
          </cell>
          <cell r="E6987">
            <v>8.31</v>
          </cell>
          <cell r="F6987">
            <v>17.489999999999998</v>
          </cell>
          <cell r="G6987">
            <v>9.9700000000000006</v>
          </cell>
        </row>
        <row r="6988">
          <cell r="A6988" t="str">
            <v>101484</v>
          </cell>
          <cell r="B6988" t="str">
            <v>CARGA, MANOBRA E DESCARGA DE TUBOS PLÁSTICOS, DN 600 MM, EM CAMINHÃO CARROCERIA COM GUINDAUTO (MUNCK) 11,7 TM. AF_07/2020</v>
          </cell>
          <cell r="C6988" t="str">
            <v>T</v>
          </cell>
          <cell r="D6988">
            <v>185.36</v>
          </cell>
          <cell r="E6988">
            <v>43.04</v>
          </cell>
          <cell r="F6988">
            <v>90.59</v>
          </cell>
          <cell r="G6988">
            <v>51.73</v>
          </cell>
        </row>
        <row r="6989">
          <cell r="A6989" t="str">
            <v>101485</v>
          </cell>
          <cell r="B6989" t="str">
            <v>CARGA, MANOBRA E DESCARGA DE TUBOS PLÁSTICOS, DN 750 MM, EM CAMINHÃO CARROCERIA COM GUINDAUTO (MUNCK) 11,7 TM. AF_07/2020</v>
          </cell>
          <cell r="C6989" t="str">
            <v>T</v>
          </cell>
          <cell r="D6989">
            <v>142.29</v>
          </cell>
          <cell r="E6989">
            <v>33.06</v>
          </cell>
          <cell r="F6989">
            <v>69.53</v>
          </cell>
          <cell r="G6989">
            <v>39.700000000000003</v>
          </cell>
        </row>
        <row r="6990">
          <cell r="A6990" t="str">
            <v>101486</v>
          </cell>
          <cell r="B6990" t="str">
            <v>CARGA, MANOBRA E DESCARGA DE TUBOS PLÁSTICOS, DN 900 MM, EM CAMINHÃO CARROCERIA COM GUINDAUTO (MUNCK) 11,7 TM. AF_07/2020</v>
          </cell>
          <cell r="C6990" t="str">
            <v>T</v>
          </cell>
          <cell r="D6990">
            <v>128.16999999999999</v>
          </cell>
          <cell r="E6990">
            <v>29.77</v>
          </cell>
          <cell r="F6990">
            <v>62.63</v>
          </cell>
          <cell r="G6990">
            <v>35.770000000000003</v>
          </cell>
        </row>
        <row r="6991">
          <cell r="A6991" t="str">
            <v>101487</v>
          </cell>
          <cell r="B6991" t="str">
            <v>CARGA, MANOBRA E DESCARGA DE TUBOS PLÁSTICOS, DN 1000 MM, EM CAMINHÃO CARROCERIA COM GUINDAUTO (MUNCK) 11,7 TM. AF_07/2020</v>
          </cell>
          <cell r="C6991" t="str">
            <v>T</v>
          </cell>
          <cell r="D6991">
            <v>93.84</v>
          </cell>
          <cell r="E6991">
            <v>21.8</v>
          </cell>
          <cell r="F6991">
            <v>45.86</v>
          </cell>
          <cell r="G6991">
            <v>26.18</v>
          </cell>
        </row>
        <row r="6992">
          <cell r="A6992" t="str">
            <v>101488</v>
          </cell>
          <cell r="B6992" t="str">
            <v>CARGA, MANOBRA E DESCARGA DE TUBOS PLÁSTICOS, DN 1200 MM, EM CAMINHÃO CARROCERIA COM GUINDAUTO (MUNCK) 11,7 TM. AF_07/2020</v>
          </cell>
          <cell r="C6992" t="str">
            <v>T</v>
          </cell>
          <cell r="D6992">
            <v>81.209999999999994</v>
          </cell>
          <cell r="E6992">
            <v>18.86</v>
          </cell>
          <cell r="F6992">
            <v>39.700000000000003</v>
          </cell>
          <cell r="G6992">
            <v>22.65</v>
          </cell>
        </row>
        <row r="6993">
          <cell r="A6993" t="str">
            <v>101188</v>
          </cell>
          <cell r="B6993" t="str">
            <v>RECOMPOSIÇÃO PARCIAL DE ARAME FARPADO Nº 14 CLASSE 250, FIXADO EM CERCA COM MOURÕES DE CONCRETO - FORNECIMENTO E INSTALAÇÃO. AF_05/2020</v>
          </cell>
          <cell r="C6993" t="str">
            <v>M</v>
          </cell>
          <cell r="D6993">
            <v>5.93</v>
          </cell>
          <cell r="E6993">
            <v>3.4</v>
          </cell>
          <cell r="F6993">
            <v>2.5299999999999998</v>
          </cell>
          <cell r="G6993">
            <v>0</v>
          </cell>
        </row>
        <row r="6994">
          <cell r="A6994" t="str">
            <v>101189</v>
          </cell>
          <cell r="B6994" t="str">
            <v>CERCA COM MOURÕES DE CONCRETO, RETO, H=3,00 M, ESPAÇAMENTO DE 2,5 M, CRAVADOS 0,5 M, COM 4 FIOS DE ARAME FARPADO Nº 14 CLASSE 250 - FORNECIMENTO E INSTALAÇÃO. AF_05/2020</v>
          </cell>
          <cell r="C6994" t="str">
            <v>M</v>
          </cell>
          <cell r="D6994">
            <v>66.540000000000006</v>
          </cell>
          <cell r="E6994">
            <v>19.75</v>
          </cell>
          <cell r="F6994">
            <v>46.79</v>
          </cell>
          <cell r="G6994">
            <v>0</v>
          </cell>
        </row>
        <row r="6995">
          <cell r="A6995" t="str">
            <v>101190</v>
          </cell>
          <cell r="B6995" t="str">
            <v>CERCA COM MOURÕES DE CONCRETO, RETO, H=3,00 M, ESPAÇAMENTO DE 2,5 M, CRAVADOS 0,5 M, COM 4 FIOS DE ARAME DE AÇO OVALADO 15X17 - FORNECIMENTO E INSTALAÇÃO. AF_05/2020</v>
          </cell>
          <cell r="C6995" t="str">
            <v>M</v>
          </cell>
          <cell r="D6995">
            <v>65.84</v>
          </cell>
          <cell r="E6995">
            <v>19.75</v>
          </cell>
          <cell r="F6995">
            <v>46.09</v>
          </cell>
          <cell r="G6995">
            <v>0</v>
          </cell>
        </row>
        <row r="6996">
          <cell r="A6996" t="str">
            <v>101191</v>
          </cell>
          <cell r="B6996" t="str">
            <v>CERCA COM MOURÕES DE CONCRETO, RETO, H=3,00 M, ESPAÇAMENTO DE 2,5 M, CRAVADOS 0,5 M, COM 4 FIOS DE ARAME MISTO - FORNECIMENTO E INSTALAÇÃO. AF_05/2020</v>
          </cell>
          <cell r="C6996" t="str">
            <v>M</v>
          </cell>
          <cell r="D6996">
            <v>66.19</v>
          </cell>
          <cell r="E6996">
            <v>19.75</v>
          </cell>
          <cell r="F6996">
            <v>46.44</v>
          </cell>
          <cell r="G6996">
            <v>0</v>
          </cell>
        </row>
        <row r="6997">
          <cell r="A6997" t="str">
            <v>101192</v>
          </cell>
          <cell r="B6997" t="str">
            <v>CERCA COM MOURÕES DE CONCRETO, RETO, H=2,30 M, ESPAÇAMENTO DE 2,5 M, CRAVADOS 0,5 M, COM 4 FIOS DE ARAME FARPADO Nº 14 CLASSE 250 - FORNECIMENTO E INSTALAÇÃO. AF_05/2020</v>
          </cell>
          <cell r="C6997" t="str">
            <v>M</v>
          </cell>
          <cell r="D6997">
            <v>66.739999999999995</v>
          </cell>
          <cell r="E6997">
            <v>19.75</v>
          </cell>
          <cell r="F6997">
            <v>46.99</v>
          </cell>
          <cell r="G6997">
            <v>0</v>
          </cell>
        </row>
        <row r="6998">
          <cell r="A6998" t="str">
            <v>101193</v>
          </cell>
          <cell r="B6998" t="str">
            <v>CERCA COM MOURÕES DE CONCRETO, RETO, H=2,30 M, ESPAÇAMENTO DE 2,5 M, CRAVADOS 0,5 M, COM 4 FIOS DE ARAME DE AÇO OVALADO 15X17 - FORNECIMENTO E INSTALAÇÃO. AF_05/2020</v>
          </cell>
          <cell r="C6998" t="str">
            <v>M</v>
          </cell>
          <cell r="D6998">
            <v>60.05</v>
          </cell>
          <cell r="E6998">
            <v>19.760000000000002</v>
          </cell>
          <cell r="F6998">
            <v>40.29</v>
          </cell>
          <cell r="G6998">
            <v>0</v>
          </cell>
        </row>
        <row r="6999">
          <cell r="A6999" t="str">
            <v>101194</v>
          </cell>
          <cell r="B6999" t="str">
            <v>CERCA COM MOURÕES DE CONCRETO, RETO, H=2,30 M, ESPAÇAMENTO DE 2,5 M, CRAVADOS 0,5 M, COM 4 FIOS DE ARAME MISTO - FORNECIMENTO E INSTALAÇÃO. AF_05/2020</v>
          </cell>
          <cell r="C6999" t="str">
            <v>M</v>
          </cell>
          <cell r="D6999">
            <v>60.4</v>
          </cell>
          <cell r="E6999">
            <v>19.760000000000002</v>
          </cell>
          <cell r="F6999">
            <v>40.64</v>
          </cell>
          <cell r="G6999">
            <v>0</v>
          </cell>
        </row>
        <row r="7000">
          <cell r="A7000" t="str">
            <v>101197</v>
          </cell>
          <cell r="B7000" t="str">
            <v>CERCA COM MOURÕES DE CONCRETO, SEÇÃO "T" PONTA INCLINADA, 10X10 CM, ESPAÇAMENTO DE 2,5 M, CRAVADOS 0,5 M, COM 11 FIOS DE ARAME FARPADO Nº 14 - FORNECIMENTO E INSTALAÇÃO. AF_05/2020</v>
          </cell>
          <cell r="C7000" t="str">
            <v>M</v>
          </cell>
          <cell r="D7000">
            <v>122.49</v>
          </cell>
          <cell r="E7000">
            <v>37.130000000000003</v>
          </cell>
          <cell r="F7000">
            <v>85.25</v>
          </cell>
          <cell r="G7000">
            <v>0.04</v>
          </cell>
        </row>
        <row r="7001">
          <cell r="A7001" t="str">
            <v>101198</v>
          </cell>
          <cell r="B7001" t="str">
            <v>CERCA COM MOURÕES DE CONCRETO, SEÇÃO "T" PONTA INCLINADA, 10X10 CM, ESPAÇAMENTO DE 2,5 M, CRAVADOS 0,5 M, COM 11 FIOS DE ARAME DE AÇO OVALADO 15X17 - FORNECIMENTO E INSTALAÇÃO. AF_05/2020</v>
          </cell>
          <cell r="C7001" t="str">
            <v>M</v>
          </cell>
          <cell r="D7001">
            <v>90.15</v>
          </cell>
          <cell r="E7001">
            <v>31.5</v>
          </cell>
          <cell r="F7001">
            <v>58.65</v>
          </cell>
          <cell r="G7001">
            <v>0</v>
          </cell>
        </row>
        <row r="7002">
          <cell r="A7002" t="str">
            <v>101199</v>
          </cell>
          <cell r="B7002" t="str">
            <v>CERCA COM MOURÕES DE CONCRETO, SEÇÃO "T" PONTA INCLINADA, 10X10CM, ESPAÇAMENTO DE 2,5M, CRAVADOS 0,5M, COM 11 FIOS DE ARAME MISTO - FORNECIMENTO E INSTALAÇÃO. AF_05/2020</v>
          </cell>
          <cell r="C7002" t="str">
            <v>M</v>
          </cell>
          <cell r="D7002">
            <v>91.01</v>
          </cell>
          <cell r="E7002">
            <v>31.5</v>
          </cell>
          <cell r="F7002">
            <v>59.51</v>
          </cell>
          <cell r="G7002">
            <v>0</v>
          </cell>
        </row>
        <row r="7003">
          <cell r="A7003" t="str">
            <v>101200</v>
          </cell>
          <cell r="B7003" t="str">
            <v>CERCA COM MOURÕES DE MADEIRA, 7,5X7,5 CM, ESPAÇAMENTO DE 2,5 M, ALTURA LIVRE DE 2 M, CRAVADOS 0,5 M, COM 4 FIOS DE ARAME FARPADO Nº 14 CLASSE 250 - FORNECIMENTO E INSTALAÇÃO. AF_05/2020</v>
          </cell>
          <cell r="C7003" t="str">
            <v>M</v>
          </cell>
          <cell r="D7003">
            <v>44.95</v>
          </cell>
          <cell r="E7003">
            <v>18.34</v>
          </cell>
          <cell r="F7003">
            <v>26.61</v>
          </cell>
          <cell r="G7003">
            <v>0</v>
          </cell>
        </row>
        <row r="7004">
          <cell r="A7004" t="str">
            <v>101201</v>
          </cell>
          <cell r="B7004" t="str">
            <v>CERCA COM MOURÕES DE MADEIRA, 7,5X7,5 CM, ESPAÇAMENTO DE 2,5 M, ALTURA LIVRE DE 2 M, CRAVADOS 0,5 M, COM 8 FIOS DE ARAME FARPADO Nº 14 CLASSE 250 - FORNECIMENTO E INSTALAÇÃO. AF_05/2020</v>
          </cell>
          <cell r="C7004" t="str">
            <v>M</v>
          </cell>
          <cell r="D7004">
            <v>57.79</v>
          </cell>
          <cell r="E7004">
            <v>23.81</v>
          </cell>
          <cell r="F7004">
            <v>33.979999999999997</v>
          </cell>
          <cell r="G7004">
            <v>0</v>
          </cell>
        </row>
        <row r="7005">
          <cell r="A7005" t="str">
            <v>101202</v>
          </cell>
          <cell r="B7005" t="str">
            <v>CERCA COM MOURÕES DE MADEIRA ROLIÇA, DIÂMETRO 11 CM, ESPAÇAMENTO DE 2,5 M, ALTURA LIVRE DE 1,7 M, CRAVADOS 0,5 M, COM 5 FIOS DE ARAME FARPADO Nº 14 CLASSE 250 - FORNECIMENTO E INSTALAÇÃO. AF_05/2020</v>
          </cell>
          <cell r="C7005" t="str">
            <v>M</v>
          </cell>
          <cell r="D7005">
            <v>44.92</v>
          </cell>
          <cell r="E7005">
            <v>19.71</v>
          </cell>
          <cell r="F7005">
            <v>25.21</v>
          </cell>
          <cell r="G7005">
            <v>0</v>
          </cell>
        </row>
        <row r="7006">
          <cell r="A7006" t="str">
            <v>101203</v>
          </cell>
          <cell r="B7006" t="str">
            <v>CERCA COM MOURÕES DE MADEIRA ROLIÇA, DIÂMETRO 11 CM, ESPAÇAMENTO DE 2,5 M, ALTURA LIVRE DE 1,7 M, CRAVADOS 0,5 M, COM 5 FIOS DE ARAME DE AÇO OVALADO 15X17 - FORNECIMENTO E INSTALAÇÃO. AF_05/2020</v>
          </cell>
          <cell r="C7006" t="str">
            <v>M</v>
          </cell>
          <cell r="D7006">
            <v>44.05</v>
          </cell>
          <cell r="E7006">
            <v>19.71</v>
          </cell>
          <cell r="F7006">
            <v>24.34</v>
          </cell>
          <cell r="G7006">
            <v>0</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ÇÃO"/>
      <sheetName val="ORÇAMENTO"/>
      <sheetName val="CRONOGRAMA"/>
      <sheetName val="COMPOSIÇÕES PRÓPRIAS"/>
      <sheetName val="SINAPI"/>
      <sheetName val="INSUMOS"/>
      <sheetName val="BDI"/>
      <sheetName val="ENC. SOCIAIS"/>
    </sheetNames>
    <sheetDataSet>
      <sheetData sheetId="0">
        <row r="4">
          <cell r="B4" t="str">
            <v>PREFEITURA MUNICIPAL DE TRIUNFO/RS</v>
          </cell>
        </row>
      </sheetData>
      <sheetData sheetId="1">
        <row r="3">
          <cell r="F3" t="str">
            <v>AMPLIAÇÃO EMEF OSWALDO ARANHA</v>
          </cell>
        </row>
        <row r="8">
          <cell r="F8" t="str">
            <v>SERVIÇOS INICIAIS</v>
          </cell>
        </row>
      </sheetData>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c Sociais Sem DES"/>
      <sheetName val="Identificação"/>
      <sheetName val="Orçamento"/>
      <sheetName val="Cronograma"/>
      <sheetName val="Composições"/>
      <sheetName val="Cotação"/>
      <sheetName val="BDI"/>
      <sheetName val="BDI DES"/>
      <sheetName val="Enc Sociais"/>
      <sheetName val="SINAPI MAIO"/>
      <sheetName val="INSUMOS"/>
      <sheetName val="base"/>
    </sheetNames>
    <sheetDataSet>
      <sheetData sheetId="0" refreshError="1"/>
      <sheetData sheetId="1" refreshError="1"/>
      <sheetData sheetId="2" refreshError="1">
        <row r="9">
          <cell r="B9">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I5"/>
  <sheetViews>
    <sheetView zoomScale="110" zoomScaleNormal="110" workbookViewId="0">
      <selection activeCell="D34" sqref="D34"/>
    </sheetView>
  </sheetViews>
  <sheetFormatPr defaultRowHeight="12" x14ac:dyDescent="0.2"/>
  <cols>
    <col min="1" max="1" width="23.28515625" style="1" customWidth="1"/>
    <col min="2" max="2" width="53.42578125" style="1" customWidth="1"/>
    <col min="3" max="3" width="16.5703125" style="1" customWidth="1"/>
    <col min="4" max="4" width="4.5703125" style="1" customWidth="1"/>
    <col min="5" max="6" width="6.85546875" style="1" customWidth="1"/>
    <col min="7" max="7" width="17" style="1" customWidth="1"/>
    <col min="8" max="9" width="9.140625" style="1" customWidth="1"/>
    <col min="10" max="16384" width="9.140625" style="1"/>
  </cols>
  <sheetData>
    <row r="1" spans="1:9" ht="15" customHeight="1" x14ac:dyDescent="0.2">
      <c r="A1" s="113" t="s">
        <v>30</v>
      </c>
      <c r="B1" s="114"/>
      <c r="C1" s="114"/>
      <c r="D1" s="114"/>
      <c r="E1" s="114"/>
      <c r="F1" s="114"/>
      <c r="G1" s="115"/>
      <c r="H1" s="12"/>
      <c r="I1" s="12"/>
    </row>
    <row r="2" spans="1:9" ht="15" customHeight="1" x14ac:dyDescent="0.2">
      <c r="A2" s="57" t="s">
        <v>103</v>
      </c>
      <c r="B2" s="119">
        <v>45103</v>
      </c>
      <c r="C2" s="120"/>
      <c r="D2" s="120"/>
      <c r="E2" s="120"/>
      <c r="F2" s="65" t="s">
        <v>100</v>
      </c>
      <c r="G2" s="58">
        <v>2023</v>
      </c>
      <c r="H2" s="55"/>
      <c r="I2" s="56"/>
    </row>
    <row r="3" spans="1:9" ht="15" customHeight="1" x14ac:dyDescent="0.2">
      <c r="A3" s="57" t="s">
        <v>96</v>
      </c>
      <c r="B3" s="116" t="s">
        <v>354</v>
      </c>
      <c r="C3" s="116"/>
      <c r="D3" s="116"/>
      <c r="E3" s="116"/>
      <c r="F3" s="116"/>
      <c r="G3" s="117"/>
      <c r="H3" s="56"/>
      <c r="I3" s="56"/>
    </row>
    <row r="4" spans="1:9" ht="15" customHeight="1" x14ac:dyDescent="0.2">
      <c r="A4" s="57" t="s">
        <v>97</v>
      </c>
      <c r="B4" s="118" t="s">
        <v>99</v>
      </c>
      <c r="C4" s="118"/>
      <c r="D4" s="118"/>
      <c r="E4" s="118"/>
      <c r="F4" s="65" t="s">
        <v>47</v>
      </c>
      <c r="G4" s="59" t="s">
        <v>106</v>
      </c>
      <c r="H4" s="56"/>
      <c r="I4" s="56"/>
    </row>
    <row r="5" spans="1:9" ht="15" customHeight="1" thickBot="1" x14ac:dyDescent="0.25">
      <c r="A5" s="60" t="s">
        <v>101</v>
      </c>
      <c r="B5" s="61" t="s">
        <v>31</v>
      </c>
      <c r="C5" s="62"/>
      <c r="D5" s="63"/>
      <c r="E5" s="63"/>
      <c r="F5" s="63"/>
      <c r="G5" s="64"/>
      <c r="H5" s="56"/>
      <c r="I5" s="56"/>
    </row>
  </sheetData>
  <mergeCells count="4">
    <mergeCell ref="A1:G1"/>
    <mergeCell ref="B3:G3"/>
    <mergeCell ref="B4:E4"/>
    <mergeCell ref="B2:E2"/>
  </mergeCells>
  <pageMargins left="0.511811024" right="0.511811024" top="0.78740157499999996" bottom="0.78740157499999996" header="0.31496062000000002" footer="0.31496062000000002"/>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Tipo de Objeto Inválido" error="O tipo de objeto informado é inválido. _x000a_Selecione o Tipo de Objeto na lista suspensa." xr:uid="{00000000-0002-0000-0000-000001000000}">
          <x14:formula1>
            <xm:f>'N:\SMOP\Pablo Leonardelli\00 - PROJETO ELÉTRICO ESCOLAS\EMEI MARIA JOSEPHA\[Cópia de ORÇAMENTO_AGO_21.xlsx]base'!#REF!</xm:f>
          </x14:formula1>
          <x14:formula2>
            <xm:f>0</xm:f>
          </x14:formula2>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S253"/>
  <sheetViews>
    <sheetView tabSelected="1" view="pageBreakPreview" topLeftCell="E1" zoomScaleNormal="100" zoomScaleSheetLayoutView="100" workbookViewId="0">
      <pane ySplit="8" topLeftCell="A9" activePane="bottomLeft" state="frozen"/>
      <selection pane="bottomLeft" activeCell="T12" sqref="T12"/>
    </sheetView>
  </sheetViews>
  <sheetFormatPr defaultRowHeight="12" x14ac:dyDescent="0.2"/>
  <cols>
    <col min="1" max="1" width="8.42578125" style="1" customWidth="1"/>
    <col min="2" max="2" width="6.28515625" style="1" customWidth="1"/>
    <col min="3" max="3" width="12.7109375" style="1" customWidth="1"/>
    <col min="4" max="4" width="13.42578125" style="1" customWidth="1"/>
    <col min="5" max="5" width="11" style="1" customWidth="1"/>
    <col min="6" max="6" width="100.7109375" style="21" customWidth="1"/>
    <col min="7" max="7" width="10.5703125" style="98" bestFit="1" customWidth="1"/>
    <col min="8" max="8" width="7.7109375" style="35" customWidth="1"/>
    <col min="9" max="9" width="10.42578125" style="35" customWidth="1"/>
    <col min="10" max="10" width="10.5703125" style="35" customWidth="1"/>
    <col min="11" max="11" width="12.5703125" style="35" customWidth="1"/>
    <col min="12" max="12" width="12.7109375" style="35" customWidth="1"/>
    <col min="13" max="13" width="12.85546875" style="68" customWidth="1"/>
    <col min="14" max="14" width="10.28515625" style="35" customWidth="1"/>
    <col min="15" max="15" width="11.28515625" style="35" customWidth="1"/>
    <col min="16" max="16" width="13.5703125" style="36" customWidth="1"/>
    <col min="17" max="17" width="17.85546875" style="36" customWidth="1"/>
    <col min="18" max="18" width="16" style="36" customWidth="1"/>
    <col min="19" max="19" width="13.140625" style="1" customWidth="1"/>
    <col min="20" max="16384" width="9.140625" style="1"/>
  </cols>
  <sheetData>
    <row r="1" spans="1:18" ht="15" customHeight="1" x14ac:dyDescent="0.2">
      <c r="A1" s="147"/>
      <c r="B1" s="148"/>
      <c r="C1" s="148"/>
      <c r="D1" s="148"/>
      <c r="E1" s="148"/>
      <c r="F1" s="146" t="s">
        <v>94</v>
      </c>
      <c r="G1" s="146"/>
      <c r="H1" s="146"/>
      <c r="I1" s="146"/>
      <c r="J1" s="146"/>
      <c r="K1" s="146"/>
      <c r="L1" s="146"/>
      <c r="M1" s="67"/>
      <c r="N1" s="52"/>
      <c r="O1" s="53"/>
    </row>
    <row r="2" spans="1:18" ht="15" customHeight="1" x14ac:dyDescent="0.2">
      <c r="A2" s="137" t="s">
        <v>96</v>
      </c>
      <c r="B2" s="138"/>
      <c r="C2" s="138"/>
      <c r="D2" s="138"/>
      <c r="E2" s="138"/>
      <c r="F2" s="143" t="str">
        <f>IDENTIFICAÇÃO!B3</f>
        <v>CONSTRUÇÃO EMEI MUNDO DA FANTASIA</v>
      </c>
      <c r="G2" s="144"/>
      <c r="H2" s="144"/>
      <c r="I2" s="144"/>
      <c r="J2" s="144"/>
      <c r="K2" s="144"/>
      <c r="L2" s="145"/>
      <c r="M2" s="47" t="s">
        <v>102</v>
      </c>
      <c r="N2" s="151">
        <v>45133</v>
      </c>
      <c r="O2" s="152"/>
      <c r="P2" s="37"/>
      <c r="Q2" s="37"/>
      <c r="R2" s="37"/>
    </row>
    <row r="3" spans="1:18" ht="15" customHeight="1" x14ac:dyDescent="0.2">
      <c r="A3" s="141" t="s">
        <v>97</v>
      </c>
      <c r="B3" s="142"/>
      <c r="C3" s="142"/>
      <c r="D3" s="142"/>
      <c r="E3" s="142"/>
      <c r="F3" s="139" t="str">
        <f>[2]IDENTIFICAÇÃO!B4</f>
        <v>PREFEITURA MUNICIPAL DE TRIUNFO/RS</v>
      </c>
      <c r="G3" s="139"/>
      <c r="H3" s="139"/>
      <c r="I3" s="139"/>
      <c r="J3" s="139"/>
      <c r="K3" s="139"/>
      <c r="L3" s="140"/>
      <c r="M3" s="42" t="s">
        <v>95</v>
      </c>
      <c r="N3" s="42" t="s">
        <v>49</v>
      </c>
      <c r="O3" s="48" t="s">
        <v>50</v>
      </c>
      <c r="P3" s="37"/>
      <c r="Q3" s="37"/>
      <c r="R3" s="37"/>
    </row>
    <row r="4" spans="1:18" ht="15" customHeight="1" thickBot="1" x14ac:dyDescent="0.25">
      <c r="A4" s="134" t="s">
        <v>98</v>
      </c>
      <c r="B4" s="135"/>
      <c r="C4" s="135"/>
      <c r="D4" s="135"/>
      <c r="E4" s="136"/>
      <c r="F4" s="131">
        <f>ROUND(SUMIFS(M10:M39996,A10:A39996,"&gt;0",M10:M39996,"&gt;0"),2)</f>
        <v>0</v>
      </c>
      <c r="G4" s="132"/>
      <c r="H4" s="132"/>
      <c r="I4" s="132"/>
      <c r="J4" s="132"/>
      <c r="K4" s="132"/>
      <c r="L4" s="133"/>
      <c r="M4" s="49">
        <v>45064</v>
      </c>
      <c r="N4" s="50">
        <v>0.23150000000000001</v>
      </c>
      <c r="O4" s="51">
        <v>1.1276999999999999</v>
      </c>
      <c r="P4" s="37"/>
      <c r="Q4" s="37"/>
      <c r="R4" s="37"/>
    </row>
    <row r="5" spans="1:18" x14ac:dyDescent="0.2">
      <c r="A5" s="3"/>
      <c r="B5" s="4"/>
      <c r="C5" s="2"/>
      <c r="D5" s="2"/>
      <c r="E5" s="2"/>
      <c r="F5" s="5"/>
      <c r="G5" s="96"/>
      <c r="H5" s="24"/>
      <c r="I5" s="24"/>
      <c r="J5" s="24"/>
      <c r="K5" s="24"/>
      <c r="L5" s="24"/>
      <c r="M5" s="25"/>
      <c r="N5" s="26"/>
      <c r="O5" s="23"/>
      <c r="P5" s="37"/>
      <c r="Q5" s="37"/>
      <c r="R5" s="37"/>
    </row>
    <row r="6" spans="1:18" s="44" customFormat="1" x14ac:dyDescent="0.2">
      <c r="A6" s="127" t="s">
        <v>32</v>
      </c>
      <c r="B6" s="127" t="s">
        <v>33</v>
      </c>
      <c r="C6" s="128" t="s">
        <v>34</v>
      </c>
      <c r="D6" s="149" t="s">
        <v>35</v>
      </c>
      <c r="E6" s="150" t="s">
        <v>36</v>
      </c>
      <c r="F6" s="128" t="s">
        <v>37</v>
      </c>
      <c r="G6" s="127" t="s">
        <v>38</v>
      </c>
      <c r="H6" s="127"/>
      <c r="I6" s="127"/>
      <c r="J6" s="127"/>
      <c r="K6" s="127"/>
      <c r="L6" s="127"/>
      <c r="M6" s="127"/>
      <c r="N6" s="127"/>
      <c r="O6" s="127"/>
      <c r="P6" s="43"/>
      <c r="Q6" s="43"/>
      <c r="R6" s="43"/>
    </row>
    <row r="7" spans="1:18" s="44" customFormat="1" x14ac:dyDescent="0.2">
      <c r="A7" s="127"/>
      <c r="B7" s="127"/>
      <c r="C7" s="128"/>
      <c r="D7" s="149"/>
      <c r="E7" s="150"/>
      <c r="F7" s="128"/>
      <c r="G7" s="127" t="s">
        <v>39</v>
      </c>
      <c r="H7" s="128" t="s">
        <v>40</v>
      </c>
      <c r="I7" s="127" t="s">
        <v>105</v>
      </c>
      <c r="J7" s="127"/>
      <c r="K7" s="129" t="s">
        <v>41</v>
      </c>
      <c r="L7" s="129"/>
      <c r="M7" s="129"/>
      <c r="N7" s="110"/>
      <c r="O7" s="110"/>
      <c r="P7" s="43"/>
      <c r="Q7" s="43"/>
      <c r="R7" s="43"/>
    </row>
    <row r="8" spans="1:18" s="44" customFormat="1" ht="24" x14ac:dyDescent="0.2">
      <c r="A8" s="127"/>
      <c r="B8" s="127"/>
      <c r="C8" s="128"/>
      <c r="D8" s="149"/>
      <c r="E8" s="150"/>
      <c r="F8" s="128"/>
      <c r="G8" s="127"/>
      <c r="H8" s="128"/>
      <c r="I8" s="45" t="s">
        <v>42</v>
      </c>
      <c r="J8" s="45" t="s">
        <v>43</v>
      </c>
      <c r="K8" s="45" t="s">
        <v>42</v>
      </c>
      <c r="L8" s="45" t="s">
        <v>43</v>
      </c>
      <c r="M8" s="66" t="s">
        <v>44</v>
      </c>
      <c r="N8" s="46" t="s">
        <v>45</v>
      </c>
      <c r="O8" s="46" t="s">
        <v>46</v>
      </c>
      <c r="P8" s="43"/>
      <c r="Q8" s="43"/>
      <c r="R8" s="43"/>
    </row>
    <row r="9" spans="1:18" x14ac:dyDescent="0.2">
      <c r="A9" s="6"/>
      <c r="B9" s="7">
        <v>1</v>
      </c>
      <c r="C9" s="8"/>
      <c r="D9" s="9"/>
      <c r="E9" s="10"/>
      <c r="F9" s="11" t="s">
        <v>64</v>
      </c>
      <c r="G9" s="97"/>
      <c r="H9" s="27"/>
      <c r="I9" s="28"/>
      <c r="J9" s="28"/>
      <c r="K9" s="28"/>
      <c r="L9" s="28"/>
      <c r="M9" s="29"/>
      <c r="N9" s="30"/>
      <c r="O9" s="31"/>
      <c r="P9" s="38"/>
      <c r="Q9" s="39"/>
    </row>
    <row r="10" spans="1:18" ht="30" customHeight="1" x14ac:dyDescent="0.2">
      <c r="A10" s="13">
        <v>1</v>
      </c>
      <c r="B10" s="14" t="s">
        <v>63</v>
      </c>
      <c r="C10" s="15" t="s">
        <v>48</v>
      </c>
      <c r="D10" s="16" t="s">
        <v>52</v>
      </c>
      <c r="E10" s="17">
        <f>$M$4</f>
        <v>45064</v>
      </c>
      <c r="F10" s="18" t="str">
        <f>IF(C10="SINAPI",VLOOKUP(D10,[2]SINAPI!$A$2:$G$7006,2,FALSE),IF(C10="COMPOSICAO_PROPRIA",VLOOKUP(D10,'[2]COMPOSIÇÕES PRÓPRIAS'!$A$3:$L$1734,4,FALSE)))</f>
        <v>PLACA DE OBRA EM CHAPA DE ACO GALVANIZADO</v>
      </c>
      <c r="G10" s="108">
        <v>2</v>
      </c>
      <c r="H10" s="32" t="str">
        <f>IF(C10="SINAPI",VLOOKUP(D10,[2]SINAPI!$A$2:$G$7006,3,FALSE),IF(C10="COMPOSICAO_PROPRIA",VLOOKUP(D10,'[2]COMPOSIÇÕES PRÓPRIAS'!$A$3:$L$1734,6,FALSE)))</f>
        <v>un</v>
      </c>
      <c r="I10" s="19">
        <f>IFERROR(TRUNC(P10*(1+N10),2),"-")</f>
        <v>0</v>
      </c>
      <c r="J10" s="19">
        <f>IFERROR(TRUNC(Q10*(1+N10),2),"-")</f>
        <v>0</v>
      </c>
      <c r="K10" s="19">
        <f>IFERROR(TRUNC(G10*I10,2),"-")</f>
        <v>0</v>
      </c>
      <c r="L10" s="19">
        <f>IFERROR(TRUNC(J10*G10,2),"-")</f>
        <v>0</v>
      </c>
      <c r="M10" s="22">
        <f>IFERROR(SUM(K10:L10),"-")</f>
        <v>0</v>
      </c>
      <c r="N10" s="33">
        <f t="shared" ref="N10:N123" si="0">$N$4</f>
        <v>0.23150000000000001</v>
      </c>
      <c r="O10" s="34">
        <f t="shared" ref="O10:O123" si="1">$O$4</f>
        <v>1.1276999999999999</v>
      </c>
      <c r="P10" s="40"/>
      <c r="Q10" s="41"/>
      <c r="R10" s="41"/>
    </row>
    <row r="11" spans="1:18" ht="30" customHeight="1" x14ac:dyDescent="0.2">
      <c r="A11" s="13">
        <v>2</v>
      </c>
      <c r="B11" s="14" t="s">
        <v>142</v>
      </c>
      <c r="C11" s="15" t="s">
        <v>47</v>
      </c>
      <c r="D11" s="16" t="s">
        <v>143</v>
      </c>
      <c r="E11" s="17">
        <f t="shared" ref="E11:E14" si="2">$M$4</f>
        <v>45064</v>
      </c>
      <c r="F11" s="18" t="str">
        <f>IF(C11="SINAPI",VLOOKUP(D11,[2]SINAPI!$A$2:$G$7006,2,FALSE),IF(C11="COMPOSICAO_PROPRIA",VLOOKUP(D11,'[2]COMPOSIÇÕES PRÓPRIAS'!$A$3:$L$1734,4,FALSE)))</f>
        <v>LOCACAO CONVENCIONAL DE OBRA, UTILIZANDO GABARITO DE TÁBUAS CORRIDAS PONTALETADAS A CADA 2,00M -  2 UTILIZAÇÕES. AF_10/2018</v>
      </c>
      <c r="G11" s="108">
        <v>172.92</v>
      </c>
      <c r="H11" s="32" t="str">
        <f>IF(C11="SINAPI",VLOOKUP(D11,[2]SINAPI!$A$2:$G$7006,3,FALSE),IF(C11="COMPOSICAO_PROPRIA",VLOOKUP(D11,'[2]COMPOSIÇÕES PRÓPRIAS'!$A$3:$L$1734,6,FALSE)))</f>
        <v>M</v>
      </c>
      <c r="I11" s="19">
        <f>IFERROR(TRUNC(P11*(1+N11),2),"-")</f>
        <v>0</v>
      </c>
      <c r="J11" s="19">
        <f>IFERROR(TRUNC(Q11*(1+N11),2),"-")</f>
        <v>0</v>
      </c>
      <c r="K11" s="19">
        <f>IFERROR(TRUNC(G11*I11,2),"-")</f>
        <v>0</v>
      </c>
      <c r="L11" s="19">
        <f>IFERROR(TRUNC(J11*G11,2),"-")</f>
        <v>0</v>
      </c>
      <c r="M11" s="22">
        <f>IFERROR(SUM(K11:L11),"-")</f>
        <v>0</v>
      </c>
      <c r="N11" s="33">
        <f t="shared" si="0"/>
        <v>0.23150000000000001</v>
      </c>
      <c r="O11" s="34">
        <f t="shared" si="1"/>
        <v>1.1276999999999999</v>
      </c>
      <c r="P11" s="40"/>
      <c r="Q11" s="41"/>
      <c r="R11" s="41"/>
    </row>
    <row r="12" spans="1:18" ht="15" customHeight="1" x14ac:dyDescent="0.2">
      <c r="A12" s="13">
        <v>3</v>
      </c>
      <c r="B12" s="14" t="s">
        <v>144</v>
      </c>
      <c r="C12" s="15" t="s">
        <v>47</v>
      </c>
      <c r="D12" s="16" t="s">
        <v>145</v>
      </c>
      <c r="E12" s="17">
        <f t="shared" si="2"/>
        <v>45064</v>
      </c>
      <c r="F12" s="18" t="str">
        <f>IF(C12="SINAPI",VLOOKUP(D12,[2]SINAPI!$A$2:$G$7006,2,FALSE),IF(C12="COMPOSICAO_PROPRIA",VLOOKUP(D12,'[2]COMPOSIÇÕES PRÓPRIAS'!$A$3:$L$1734,4,FALSE)))</f>
        <v>TAPUME COM TELHA METÁLICA. AF_05/2018</v>
      </c>
      <c r="G12" s="108">
        <f>76.23*2</f>
        <v>152.46</v>
      </c>
      <c r="H12" s="32" t="str">
        <f>IF(C12="SINAPI",VLOOKUP(D12,[2]SINAPI!$A$2:$G$7006,3,FALSE),IF(C12="COMPOSICAO_PROPRIA",VLOOKUP(D12,'[2]COMPOSIÇÕES PRÓPRIAS'!$A$3:$L$1734,6,FALSE)))</f>
        <v>M2</v>
      </c>
      <c r="I12" s="19">
        <f>IFERROR(TRUNC(P12*(1+N12),2),"-")</f>
        <v>0</v>
      </c>
      <c r="J12" s="19">
        <f>IFERROR(TRUNC(Q12*(1+N12),2),"-")</f>
        <v>0</v>
      </c>
      <c r="K12" s="19">
        <f>IFERROR(TRUNC(G12*I12,2),"-")</f>
        <v>0</v>
      </c>
      <c r="L12" s="19">
        <f>IFERROR(TRUNC(J12*G12,2),"-")</f>
        <v>0</v>
      </c>
      <c r="M12" s="22">
        <f>IFERROR(SUM(K12:L12),"-")</f>
        <v>0</v>
      </c>
      <c r="N12" s="33">
        <f t="shared" si="0"/>
        <v>0.23150000000000001</v>
      </c>
      <c r="O12" s="34">
        <f t="shared" si="1"/>
        <v>1.1276999999999999</v>
      </c>
      <c r="P12" s="40"/>
      <c r="Q12" s="41"/>
      <c r="R12" s="41"/>
    </row>
    <row r="13" spans="1:18" ht="15" customHeight="1" x14ac:dyDescent="0.2">
      <c r="A13" s="13">
        <v>4</v>
      </c>
      <c r="B13" s="14" t="s">
        <v>107</v>
      </c>
      <c r="C13" s="15" t="s">
        <v>47</v>
      </c>
      <c r="D13" s="16" t="s">
        <v>186</v>
      </c>
      <c r="E13" s="17">
        <f t="shared" si="2"/>
        <v>45064</v>
      </c>
      <c r="F13" s="18" t="str">
        <f>IF(C13="SINAPI",VLOOKUP(D13,[2]SINAPI!$A$2:$G$7006,2,FALSE),IF(C13="COMPOSICAO_PROPRIA",VLOOKUP(D13,'[2]COMPOSIÇÕES PRÓPRIAS'!$A$3:$L$1734,4,FALSE)))</f>
        <v>EXECUÇÃO DE DEPÓSITO EM CANTEIRO DE OBRA EM CHAPA DE MADEIRA COMPENSADA, NÃO INCLUSO MOBILIÁRIO. AF_04/2016</v>
      </c>
      <c r="G13" s="108">
        <v>6</v>
      </c>
      <c r="H13" s="32" t="str">
        <f>IF(C13="SINAPI",VLOOKUP(D13,[2]SINAPI!$A$2:$G$7006,3,FALSE),IF(C13="COMPOSICAO_PROPRIA",VLOOKUP(D13,'[2]COMPOSIÇÕES PRÓPRIAS'!$A$3:$L$1734,6,FALSE)))</f>
        <v>M2</v>
      </c>
      <c r="I13" s="19">
        <f>IFERROR(TRUNC(P13*(1+N13),2),"-")</f>
        <v>0</v>
      </c>
      <c r="J13" s="19">
        <f>IFERROR(TRUNC(Q13*(1+N13),2),"-")</f>
        <v>0</v>
      </c>
      <c r="K13" s="19">
        <f>IFERROR(TRUNC(G13*I13,2),"-")</f>
        <v>0</v>
      </c>
      <c r="L13" s="19">
        <f>IFERROR(TRUNC(J13*G13,2),"-")</f>
        <v>0</v>
      </c>
      <c r="M13" s="22">
        <f>IFERROR(SUM(K13:L13),"-")</f>
        <v>0</v>
      </c>
      <c r="N13" s="33">
        <f t="shared" si="0"/>
        <v>0.23150000000000001</v>
      </c>
      <c r="O13" s="34">
        <f t="shared" si="1"/>
        <v>1.1276999999999999</v>
      </c>
      <c r="P13" s="40"/>
      <c r="Q13" s="41"/>
      <c r="R13" s="41"/>
    </row>
    <row r="14" spans="1:18" ht="15" customHeight="1" x14ac:dyDescent="0.2">
      <c r="A14" s="13">
        <v>5</v>
      </c>
      <c r="B14" s="14" t="s">
        <v>390</v>
      </c>
      <c r="C14" s="15" t="s">
        <v>47</v>
      </c>
      <c r="D14" s="16" t="s">
        <v>186</v>
      </c>
      <c r="E14" s="17">
        <f t="shared" si="2"/>
        <v>45064</v>
      </c>
      <c r="F14" s="18" t="s">
        <v>126</v>
      </c>
      <c r="G14" s="108">
        <v>1720</v>
      </c>
      <c r="H14" s="32" t="s">
        <v>2</v>
      </c>
      <c r="I14" s="19">
        <f t="shared" ref="I14" si="3">IFERROR(TRUNC(P14*(1+N14),2),"-")</f>
        <v>0</v>
      </c>
      <c r="J14" s="19">
        <f t="shared" ref="J14" si="4">IFERROR(TRUNC(Q14*(1+N14),2),"-")</f>
        <v>0</v>
      </c>
      <c r="K14" s="19">
        <f t="shared" ref="K14" si="5">IFERROR(TRUNC(G14*I14,2),"-")</f>
        <v>0</v>
      </c>
      <c r="L14" s="19">
        <f t="shared" ref="L14" si="6">IFERROR(TRUNC(J14*G14,2),"-")</f>
        <v>0</v>
      </c>
      <c r="M14" s="22">
        <f t="shared" ref="M14" si="7">IFERROR(SUM(K14:L14),"-")</f>
        <v>0</v>
      </c>
      <c r="N14" s="33">
        <f t="shared" si="0"/>
        <v>0.23150000000000001</v>
      </c>
      <c r="O14" s="34">
        <f t="shared" si="1"/>
        <v>1.1276999999999999</v>
      </c>
      <c r="P14" s="40"/>
      <c r="Q14" s="41"/>
      <c r="R14" s="41"/>
    </row>
    <row r="15" spans="1:18" x14ac:dyDescent="0.2">
      <c r="A15" s="121"/>
      <c r="B15" s="122"/>
      <c r="C15" s="122"/>
      <c r="D15" s="122"/>
      <c r="E15" s="122"/>
      <c r="F15" s="122"/>
      <c r="G15" s="122"/>
      <c r="H15" s="123"/>
      <c r="I15" s="124" t="s">
        <v>104</v>
      </c>
      <c r="J15" s="124"/>
      <c r="K15" s="54">
        <f t="shared" ref="K15:L15" si="8">SUM(K10:K14)</f>
        <v>0</v>
      </c>
      <c r="L15" s="54">
        <f t="shared" si="8"/>
        <v>0</v>
      </c>
      <c r="M15" s="54">
        <f>SUM(M10:M14)</f>
        <v>0</v>
      </c>
      <c r="N15" s="125"/>
      <c r="O15" s="126"/>
      <c r="P15" s="38"/>
      <c r="Q15" s="39"/>
    </row>
    <row r="16" spans="1:18" x14ac:dyDescent="0.2">
      <c r="A16" s="6"/>
      <c r="B16" s="7">
        <v>2</v>
      </c>
      <c r="C16" s="8"/>
      <c r="D16" s="9"/>
      <c r="E16" s="10"/>
      <c r="F16" s="11" t="s">
        <v>89</v>
      </c>
      <c r="G16" s="97"/>
      <c r="H16" s="27"/>
      <c r="I16" s="28"/>
      <c r="J16" s="28"/>
      <c r="K16" s="28"/>
      <c r="L16" s="28"/>
      <c r="M16" s="29"/>
      <c r="N16" s="30"/>
      <c r="O16" s="31"/>
      <c r="P16" s="38"/>
      <c r="Q16" s="39"/>
    </row>
    <row r="17" spans="1:18" ht="30" customHeight="1" x14ac:dyDescent="0.2">
      <c r="A17" s="13">
        <v>6</v>
      </c>
      <c r="B17" s="14" t="s">
        <v>108</v>
      </c>
      <c r="C17" s="15" t="s">
        <v>48</v>
      </c>
      <c r="D17" s="16" t="s">
        <v>53</v>
      </c>
      <c r="E17" s="17">
        <f>$M$4</f>
        <v>45064</v>
      </c>
      <c r="F17" s="18" t="str">
        <f>IF(C17="SINAPI",VLOOKUP(D17,[2]SINAPI!$A$2:$G$7006,2,FALSE),IF(C17="COMPOSICAO_PROPRIA",VLOOKUP(D17,'[2]COMPOSIÇÕES PRÓPRIAS'!$A$3:$L$1734,4,FALSE)))</f>
        <v>ASSENTAMENTO DE PEDRA GRÊS PARA ALICERCE</v>
      </c>
      <c r="G17" s="108">
        <v>61.73</v>
      </c>
      <c r="H17" s="32" t="str">
        <f>IF(C17="SINAPI",VLOOKUP(D17,[2]SINAPI!$A$2:$G$7006,3,FALSE),IF(C17="COMPOSICAO_PROPRIA",VLOOKUP(D17,'[2]COMPOSIÇÕES PRÓPRIAS'!$A$3:$L$1734,6,FALSE)))</f>
        <v>m2</v>
      </c>
      <c r="I17" s="19">
        <f>IFERROR(TRUNC(P17*(1+N17),2),"-")</f>
        <v>0</v>
      </c>
      <c r="J17" s="19">
        <f>IFERROR(TRUNC(Q17*(1+N17),2),"-")</f>
        <v>0</v>
      </c>
      <c r="K17" s="19">
        <f t="shared" ref="K17" si="9">IFERROR(TRUNC(G17*I17,2),"-")</f>
        <v>0</v>
      </c>
      <c r="L17" s="19">
        <f t="shared" ref="L17" si="10">IFERROR(TRUNC(J17*G17,2),"-")</f>
        <v>0</v>
      </c>
      <c r="M17" s="22">
        <f t="shared" ref="M17" si="11">IFERROR(SUM(K17:L17),"-")</f>
        <v>0</v>
      </c>
      <c r="N17" s="33">
        <f t="shared" si="0"/>
        <v>0.23150000000000001</v>
      </c>
      <c r="O17" s="34">
        <f t="shared" si="1"/>
        <v>1.1276999999999999</v>
      </c>
      <c r="P17" s="40"/>
      <c r="Q17" s="41"/>
      <c r="R17" s="41"/>
    </row>
    <row r="18" spans="1:18" ht="30" customHeight="1" x14ac:dyDescent="0.2">
      <c r="A18" s="13">
        <v>7</v>
      </c>
      <c r="B18" s="14" t="s">
        <v>109</v>
      </c>
      <c r="C18" s="15" t="s">
        <v>47</v>
      </c>
      <c r="D18" s="16" t="s">
        <v>4</v>
      </c>
      <c r="E18" s="17">
        <f>$M$4</f>
        <v>45064</v>
      </c>
      <c r="F18" s="18" t="str">
        <f>IF(C18="SINAPI",VLOOKUP(D18,[2]SINAPI!$A$2:$G$7006,2,FALSE),IF(C18="COMPOSICAO_PROPRIA",VLOOKUP(D18,'[2]COMPOSIÇÕES PRÓPRIAS'!$A$3:$L$1734,4,FALSE)))</f>
        <v>ESTACA BROCA DE CONCRETO, DIÂMETRO DE 30CM, ESCAVAÇÃO MANUAL COM TRADO CONCHA, INTEIRAMENTE ARMADA. AF_05/2020</v>
      </c>
      <c r="G18" s="108">
        <f>90*2</f>
        <v>180</v>
      </c>
      <c r="H18" s="32" t="str">
        <f>IF(C18="SINAPI",VLOOKUP(D18,[2]SINAPI!$A$2:$G$7006,3,FALSE),IF(C18="COMPOSICAO_PROPRIA",VLOOKUP(D18,'[2]COMPOSIÇÕES PRÓPRIAS'!$A$3:$L$1734,6,FALSE)))</f>
        <v>M</v>
      </c>
      <c r="I18" s="19">
        <f t="shared" ref="I18:I32" si="12">IFERROR(TRUNC(P18*(1+N18),2),"-")</f>
        <v>0</v>
      </c>
      <c r="J18" s="19">
        <f t="shared" ref="J18:J32" si="13">IFERROR(TRUNC(Q18*(1+N18),2),"-")</f>
        <v>0</v>
      </c>
      <c r="K18" s="19">
        <f t="shared" ref="K18:K32" si="14">IFERROR(TRUNC(G18*I18,2),"-")</f>
        <v>0</v>
      </c>
      <c r="L18" s="19">
        <f t="shared" ref="L18:L32" si="15">IFERROR(TRUNC(J18*G18,2),"-")</f>
        <v>0</v>
      </c>
      <c r="M18" s="22">
        <f t="shared" ref="M18:M32" si="16">IFERROR(SUM(K18:L18),"-")</f>
        <v>0</v>
      </c>
      <c r="N18" s="33">
        <f t="shared" si="0"/>
        <v>0.23150000000000001</v>
      </c>
      <c r="O18" s="34">
        <f t="shared" si="1"/>
        <v>1.1276999999999999</v>
      </c>
      <c r="P18" s="40"/>
      <c r="Q18" s="41"/>
      <c r="R18" s="41"/>
    </row>
    <row r="19" spans="1:18" ht="15" customHeight="1" x14ac:dyDescent="0.2">
      <c r="A19" s="13">
        <v>8</v>
      </c>
      <c r="B19" s="14" t="s">
        <v>66</v>
      </c>
      <c r="C19" s="15" t="s">
        <v>47</v>
      </c>
      <c r="D19" s="16" t="s">
        <v>10</v>
      </c>
      <c r="E19" s="17">
        <f t="shared" ref="E19:E28" si="17">$M$4</f>
        <v>45064</v>
      </c>
      <c r="F19" s="18" t="str">
        <f>IF(C19="SINAPI",VLOOKUP(D19,[2]SINAPI!$A$2:$G$7006,2,FALSE),IF(C19="COMPOSICAO_PROPRIA",VLOOKUP(D19,'[2]COMPOSIÇÕES PRÓPRIAS'!$A$3:$L$1734,4,FALSE)))</f>
        <v>ARMAÇÃO DE BLOCO, VIGA BALDRAME OU SAPATA UTILIZANDO AÇO CA-50 DE 10 MM - MONTAGEM. AF_06/2017</v>
      </c>
      <c r="G19" s="108">
        <v>2072.0300000000002</v>
      </c>
      <c r="H19" s="32" t="str">
        <f>IF(C19="SINAPI",VLOOKUP(D19,[2]SINAPI!$A$2:$G$7006,3,FALSE),IF(C19="COMPOSICAO_PROPRIA",VLOOKUP(D19,'[2]COMPOSIÇÕES PRÓPRIAS'!$A$3:$L$1734,6,FALSE)))</f>
        <v>KG</v>
      </c>
      <c r="I19" s="19">
        <f t="shared" ref="I19" si="18">IFERROR(TRUNC(P19*(1+N19),2),"-")</f>
        <v>0</v>
      </c>
      <c r="J19" s="19">
        <f t="shared" ref="J19" si="19">IFERROR(TRUNC(Q19*(1+N19),2),"-")</f>
        <v>0</v>
      </c>
      <c r="K19" s="19">
        <f t="shared" si="14"/>
        <v>0</v>
      </c>
      <c r="L19" s="19">
        <f t="shared" si="15"/>
        <v>0</v>
      </c>
      <c r="M19" s="22">
        <f t="shared" si="16"/>
        <v>0</v>
      </c>
      <c r="N19" s="33">
        <f t="shared" si="0"/>
        <v>0.23150000000000001</v>
      </c>
      <c r="O19" s="34">
        <f t="shared" si="1"/>
        <v>1.1276999999999999</v>
      </c>
      <c r="P19" s="40"/>
      <c r="Q19" s="41"/>
      <c r="R19" s="41"/>
    </row>
    <row r="20" spans="1:18" ht="15" customHeight="1" x14ac:dyDescent="0.2">
      <c r="A20" s="13">
        <v>9</v>
      </c>
      <c r="B20" s="14" t="s">
        <v>110</v>
      </c>
      <c r="C20" s="15" t="s">
        <v>47</v>
      </c>
      <c r="D20" s="16" t="s">
        <v>167</v>
      </c>
      <c r="E20" s="17">
        <f t="shared" si="17"/>
        <v>45064</v>
      </c>
      <c r="F20" s="18" t="str">
        <f>IF(C20="SINAPI",VLOOKUP(D20,[2]SINAPI!$A$2:$G$7006,2,FALSE),IF(C20="COMPOSICAO_PROPRIA",VLOOKUP(D20,'[2]COMPOSIÇÕES PRÓPRIAS'!$A$3:$L$1734,4,FALSE)))</f>
        <v>ARMAÇÃO DE BLOCO, VIGA BALDRAME OU SAPATA UTILIZANDO AÇO CA-50 DE 6,3 MM - MONTAGEM. AF_06/2017</v>
      </c>
      <c r="G20" s="108">
        <v>723.25</v>
      </c>
      <c r="H20" s="32" t="str">
        <f>IF(C20="SINAPI",VLOOKUP(D20,[2]SINAPI!$A$2:$G$7006,3,FALSE),IF(C20="COMPOSICAO_PROPRIA",VLOOKUP(D20,'[2]COMPOSIÇÕES PRÓPRIAS'!$A$3:$L$1734,6,FALSE)))</f>
        <v>KG</v>
      </c>
      <c r="I20" s="19">
        <f t="shared" si="12"/>
        <v>0</v>
      </c>
      <c r="J20" s="19">
        <f t="shared" si="13"/>
        <v>0</v>
      </c>
      <c r="K20" s="19">
        <f t="shared" ref="K20" si="20">IFERROR(TRUNC(G20*I20,2),"-")</f>
        <v>0</v>
      </c>
      <c r="L20" s="19">
        <f t="shared" ref="L20" si="21">IFERROR(TRUNC(J20*G20,2),"-")</f>
        <v>0</v>
      </c>
      <c r="M20" s="22">
        <f t="shared" ref="M20" si="22">IFERROR(SUM(K20:L20),"-")</f>
        <v>0</v>
      </c>
      <c r="N20" s="33">
        <f t="shared" si="0"/>
        <v>0.23150000000000001</v>
      </c>
      <c r="O20" s="34">
        <f t="shared" si="1"/>
        <v>1.1276999999999999</v>
      </c>
      <c r="P20" s="40"/>
      <c r="Q20" s="41"/>
      <c r="R20" s="41"/>
    </row>
    <row r="21" spans="1:18" ht="30" customHeight="1" x14ac:dyDescent="0.2">
      <c r="A21" s="13">
        <v>10</v>
      </c>
      <c r="B21" s="14" t="s">
        <v>111</v>
      </c>
      <c r="C21" s="15" t="s">
        <v>47</v>
      </c>
      <c r="D21" s="16" t="s">
        <v>335</v>
      </c>
      <c r="E21" s="17">
        <f t="shared" si="17"/>
        <v>45064</v>
      </c>
      <c r="F21" s="18" t="str">
        <f>IF(C21="SINAPI",VLOOKUP(D21,[2]SINAPI!$A$2:$G$7006,2,FALSE),IF(C21="COMPOSICAO_PROPRIA",VLOOKUP(D21,'[2]COMPOSIÇÕES PRÓPRIAS'!$A$3:$L$1734,4,FALSE)))</f>
        <v>PREPARO DE FUNDO DE VALA COM LARGURA MAIOR OU IGUAL A 1,5 M E MENOR QUE 2,5 M (ACERTO DO SOLO NATURAL). AF_08/2020</v>
      </c>
      <c r="G21" s="108">
        <v>97.37</v>
      </c>
      <c r="H21" s="32" t="str">
        <f>IF(C21="SINAPI",VLOOKUP(D21,[2]SINAPI!$A$2:$G$7006,3,FALSE),IF(C21="COMPOSICAO_PROPRIA",VLOOKUP(D21,'[2]COMPOSIÇÕES PRÓPRIAS'!$A$3:$L$1734,6,FALSE)))</f>
        <v>M2</v>
      </c>
      <c r="I21" s="19">
        <f t="shared" ref="I21" si="23">IFERROR(TRUNC(P21*(1+N21),2),"-")</f>
        <v>0</v>
      </c>
      <c r="J21" s="19">
        <f t="shared" ref="J21" si="24">IFERROR(TRUNC(Q21*(1+N21),2),"-")</f>
        <v>0</v>
      </c>
      <c r="K21" s="19">
        <f t="shared" ref="K21" si="25">IFERROR(TRUNC(G21*I21,2),"-")</f>
        <v>0</v>
      </c>
      <c r="L21" s="19">
        <f t="shared" ref="L21" si="26">IFERROR(TRUNC(J21*G21,2),"-")</f>
        <v>0</v>
      </c>
      <c r="M21" s="22">
        <f t="shared" ref="M21" si="27">IFERROR(SUM(K21:L21),"-")</f>
        <v>0</v>
      </c>
      <c r="N21" s="33">
        <f t="shared" si="0"/>
        <v>0.23150000000000001</v>
      </c>
      <c r="O21" s="34">
        <f t="shared" si="1"/>
        <v>1.1276999999999999</v>
      </c>
      <c r="P21" s="40"/>
      <c r="Q21" s="41"/>
      <c r="R21" s="41"/>
    </row>
    <row r="22" spans="1:18" ht="30" customHeight="1" x14ac:dyDescent="0.2">
      <c r="A22" s="13">
        <v>11</v>
      </c>
      <c r="B22" s="14" t="s">
        <v>67</v>
      </c>
      <c r="C22" s="15" t="s">
        <v>47</v>
      </c>
      <c r="D22" s="16" t="s">
        <v>334</v>
      </c>
      <c r="E22" s="17">
        <f t="shared" si="17"/>
        <v>45064</v>
      </c>
      <c r="F22" s="18" t="str">
        <f>IF(C22="SINAPI",VLOOKUP(D22,[2]SINAPI!$A$2:$G$7006,2,FALSE),IF(C22="COMPOSICAO_PROPRIA",VLOOKUP(D22,'[2]COMPOSIÇÕES PRÓPRIAS'!$A$3:$L$1734,4,FALSE)))</f>
        <v>ESCAVAÇÃO MECANIZADA PARA BLOCO DE COROAMENTO OU SAPATA COM RETROESCAVADEIRA (INCLUINDO ESCAVAÇÃO PARA COLOCAÇÃO DE FÔRMAS). AF_06/2017</v>
      </c>
      <c r="G22" s="108">
        <v>6.75</v>
      </c>
      <c r="H22" s="32" t="str">
        <f>IF(C22="SINAPI",VLOOKUP(D22,[2]SINAPI!$A$2:$G$7006,3,FALSE),IF(C22="COMPOSICAO_PROPRIA",VLOOKUP(D22,'[2]COMPOSIÇÕES PRÓPRIAS'!$A$3:$L$1734,6,FALSE)))</f>
        <v>M3</v>
      </c>
      <c r="I22" s="19">
        <f t="shared" si="12"/>
        <v>0</v>
      </c>
      <c r="J22" s="19">
        <f t="shared" si="13"/>
        <v>0</v>
      </c>
      <c r="K22" s="19">
        <f t="shared" si="14"/>
        <v>0</v>
      </c>
      <c r="L22" s="19">
        <f t="shared" si="15"/>
        <v>0</v>
      </c>
      <c r="M22" s="22">
        <f t="shared" si="16"/>
        <v>0</v>
      </c>
      <c r="N22" s="33">
        <f t="shared" si="0"/>
        <v>0.23150000000000001</v>
      </c>
      <c r="O22" s="34">
        <f t="shared" si="1"/>
        <v>1.1276999999999999</v>
      </c>
      <c r="P22" s="40"/>
      <c r="Q22" s="41"/>
      <c r="R22" s="41"/>
    </row>
    <row r="23" spans="1:18" ht="30" customHeight="1" x14ac:dyDescent="0.2">
      <c r="A23" s="13">
        <v>12</v>
      </c>
      <c r="B23" s="14" t="s">
        <v>112</v>
      </c>
      <c r="C23" s="15" t="s">
        <v>47</v>
      </c>
      <c r="D23" s="16" t="s">
        <v>20</v>
      </c>
      <c r="E23" s="17">
        <f t="shared" si="17"/>
        <v>45064</v>
      </c>
      <c r="F23" s="18" t="str">
        <f>IF(C23="SINAPI",VLOOKUP(D23,[2]SINAPI!$A$2:$G$7006,2,FALSE),IF(C23="COMPOSICAO_PROPRIA",VLOOKUP(D23,'[2]COMPOSIÇÕES PRÓPRIAS'!$A$3:$L$1734,4,FALSE)))</f>
        <v>ESCAVAÇÃO MANUAL DE VALA PARA VIGA BALDRAME (INCLUINDO ESCAVAÇÃO PARA COLOCAÇÃO DE FÔRMAS). AF_06/2017</v>
      </c>
      <c r="G23" s="108">
        <v>29.39</v>
      </c>
      <c r="H23" s="32" t="str">
        <f>IF(C23="SINAPI",VLOOKUP(D23,[2]SINAPI!$A$2:$G$7006,3,FALSE),IF(C23="COMPOSICAO_PROPRIA",VLOOKUP(D23,'[2]COMPOSIÇÕES PRÓPRIAS'!$A$3:$L$1734,6,FALSE)))</f>
        <v>M3</v>
      </c>
      <c r="I23" s="19">
        <f t="shared" ref="I23" si="28">IFERROR(TRUNC(P23*(1+N23),2),"-")</f>
        <v>0</v>
      </c>
      <c r="J23" s="19">
        <f t="shared" ref="J23" si="29">IFERROR(TRUNC(Q23*(1+N23),2),"-")</f>
        <v>0</v>
      </c>
      <c r="K23" s="19">
        <f t="shared" ref="K23:K28" si="30">IFERROR(TRUNC(G23*I23,2),"-")</f>
        <v>0</v>
      </c>
      <c r="L23" s="19">
        <f t="shared" ref="L23:L28" si="31">IFERROR(TRUNC(J23*G23,2),"-")</f>
        <v>0</v>
      </c>
      <c r="M23" s="22">
        <f t="shared" ref="M23:M28" si="32">IFERROR(SUM(K23:L23),"-")</f>
        <v>0</v>
      </c>
      <c r="N23" s="33">
        <f t="shared" si="0"/>
        <v>0.23150000000000001</v>
      </c>
      <c r="O23" s="34">
        <f t="shared" si="1"/>
        <v>1.1276999999999999</v>
      </c>
      <c r="P23" s="40"/>
      <c r="Q23" s="41"/>
      <c r="R23" s="41"/>
    </row>
    <row r="24" spans="1:18" ht="30" customHeight="1" x14ac:dyDescent="0.2">
      <c r="A24" s="13">
        <v>13</v>
      </c>
      <c r="B24" s="14" t="s">
        <v>356</v>
      </c>
      <c r="C24" s="15" t="s">
        <v>47</v>
      </c>
      <c r="D24" s="16" t="s">
        <v>253</v>
      </c>
      <c r="E24" s="17">
        <f t="shared" si="17"/>
        <v>45064</v>
      </c>
      <c r="F24" s="18" t="str">
        <f>IF(C24="SINAPI",VLOOKUP(D24,[2]SINAPI!$A$2:$G$7006,2,FALSE),IF(C24="COMPOSICAO_PROPRIA",VLOOKUP(D24,'[2]COMPOSIÇÕES PRÓPRIAS'!$A$3:$L$1734,4,FALSE)))</f>
        <v>FABRICAÇÃO, MONTAGEM E DESMONTAGEM DE FÔRMA PARA BLOCO DE COROAMENTO, EM MADEIRA SERRADA, E=25 MM, 2 UTILIZAÇÕES. AF_06/2017</v>
      </c>
      <c r="G24" s="108">
        <v>27</v>
      </c>
      <c r="H24" s="32" t="str">
        <f>IF(C24="SINAPI",VLOOKUP(D24,[2]SINAPI!$A$2:$G$7006,3,FALSE),IF(C24="COMPOSICAO_PROPRIA",VLOOKUP(D24,'[2]COMPOSIÇÕES PRÓPRIAS'!$A$3:$L$1734,6,FALSE)))</f>
        <v>M2</v>
      </c>
      <c r="I24" s="19">
        <f t="shared" si="12"/>
        <v>0</v>
      </c>
      <c r="J24" s="19">
        <f t="shared" si="13"/>
        <v>0</v>
      </c>
      <c r="K24" s="19">
        <f t="shared" si="30"/>
        <v>0</v>
      </c>
      <c r="L24" s="19">
        <f t="shared" si="31"/>
        <v>0</v>
      </c>
      <c r="M24" s="22">
        <f t="shared" si="32"/>
        <v>0</v>
      </c>
      <c r="N24" s="33">
        <f t="shared" si="0"/>
        <v>0.23150000000000001</v>
      </c>
      <c r="O24" s="34">
        <f t="shared" si="1"/>
        <v>1.1276999999999999</v>
      </c>
      <c r="P24" s="40"/>
      <c r="Q24" s="41"/>
      <c r="R24" s="41"/>
    </row>
    <row r="25" spans="1:18" ht="30" customHeight="1" x14ac:dyDescent="0.2">
      <c r="A25" s="13">
        <v>14</v>
      </c>
      <c r="B25" s="14" t="s">
        <v>357</v>
      </c>
      <c r="C25" s="15" t="s">
        <v>47</v>
      </c>
      <c r="D25" s="16" t="s">
        <v>8</v>
      </c>
      <c r="E25" s="17">
        <f t="shared" si="17"/>
        <v>45064</v>
      </c>
      <c r="F25" s="18" t="str">
        <f>IF(C25="SINAPI",VLOOKUP(D25,[2]SINAPI!$A$2:$G$7006,2,FALSE),IF(C25="COMPOSICAO_PROPRIA",VLOOKUP(D25,'[2]COMPOSIÇÕES PRÓPRIAS'!$A$3:$L$1734,4,FALSE)))</f>
        <v>FABRICAÇÃO, MONTAGEM E DESMONTAGEM DE FÔRMA PARA VIGA BALDRAME, EM MADEIRA SERRADA, E=25 MM, 2 UTILIZAÇÕES. AF_06/2017</v>
      </c>
      <c r="G25" s="108">
        <v>143.57</v>
      </c>
      <c r="H25" s="32" t="str">
        <f>IF(C25="SINAPI",VLOOKUP(D25,[2]SINAPI!$A$2:$G$7006,3,FALSE),IF(C25="COMPOSICAO_PROPRIA",VLOOKUP(D25,'[2]COMPOSIÇÕES PRÓPRIAS'!$A$3:$L$1734,6,FALSE)))</f>
        <v>M2</v>
      </c>
      <c r="I25" s="19">
        <f t="shared" si="12"/>
        <v>0</v>
      </c>
      <c r="J25" s="19">
        <f t="shared" si="13"/>
        <v>0</v>
      </c>
      <c r="K25" s="19">
        <f t="shared" si="30"/>
        <v>0</v>
      </c>
      <c r="L25" s="19">
        <f t="shared" si="31"/>
        <v>0</v>
      </c>
      <c r="M25" s="22">
        <f t="shared" si="32"/>
        <v>0</v>
      </c>
      <c r="N25" s="33">
        <f t="shared" si="0"/>
        <v>0.23150000000000001</v>
      </c>
      <c r="O25" s="34">
        <f t="shared" si="1"/>
        <v>1.1276999999999999</v>
      </c>
      <c r="P25" s="40"/>
      <c r="Q25" s="41"/>
      <c r="R25" s="41"/>
    </row>
    <row r="26" spans="1:18" ht="30" customHeight="1" x14ac:dyDescent="0.2">
      <c r="A26" s="13">
        <v>15</v>
      </c>
      <c r="B26" s="14" t="s">
        <v>358</v>
      </c>
      <c r="C26" s="15" t="s">
        <v>47</v>
      </c>
      <c r="D26" s="16" t="s">
        <v>188</v>
      </c>
      <c r="E26" s="17">
        <f t="shared" si="17"/>
        <v>45064</v>
      </c>
      <c r="F26" s="18" t="str">
        <f>IF(C26="SINAPI",VLOOKUP(D26,[2]SINAPI!$A$2:$G$7006,2,FALSE),IF(C26="COMPOSICAO_PROPRIA",VLOOKUP(D26,'[2]COMPOSIÇÕES PRÓPRIAS'!$A$3:$L$1734,4,FALSE)))</f>
        <v>CONCRETAGEM DE BLOCOS DE COROAMENTO E VIGAS BALDRAMES, FCK 30 MPA, COM USO DE BOMBA  LANÇAMENTO, ADENSAMENTO E ACABAMENTO. AF_06/2017</v>
      </c>
      <c r="G26" s="108">
        <v>36.14</v>
      </c>
      <c r="H26" s="32" t="str">
        <f>IF(C26="SINAPI",VLOOKUP(D26,[2]SINAPI!$A$2:$G$7006,3,FALSE),IF(C26="COMPOSICAO_PROPRIA",VLOOKUP(D26,'[2]COMPOSIÇÕES PRÓPRIAS'!$A$3:$L$1734,6,FALSE)))</f>
        <v>M3</v>
      </c>
      <c r="I26" s="19">
        <f t="shared" si="12"/>
        <v>0</v>
      </c>
      <c r="J26" s="19">
        <f t="shared" si="13"/>
        <v>0</v>
      </c>
      <c r="K26" s="19">
        <f t="shared" si="30"/>
        <v>0</v>
      </c>
      <c r="L26" s="19">
        <f t="shared" si="31"/>
        <v>0</v>
      </c>
      <c r="M26" s="22">
        <f t="shared" si="32"/>
        <v>0</v>
      </c>
      <c r="N26" s="33">
        <f t="shared" si="0"/>
        <v>0.23150000000000001</v>
      </c>
      <c r="O26" s="34">
        <f t="shared" si="1"/>
        <v>1.1276999999999999</v>
      </c>
      <c r="P26" s="40"/>
      <c r="Q26" s="41"/>
      <c r="R26" s="41"/>
    </row>
    <row r="27" spans="1:18" ht="15" customHeight="1" x14ac:dyDescent="0.2">
      <c r="A27" s="13">
        <v>16</v>
      </c>
      <c r="B27" s="14" t="s">
        <v>359</v>
      </c>
      <c r="C27" s="15" t="s">
        <v>47</v>
      </c>
      <c r="D27" s="16" t="s">
        <v>13</v>
      </c>
      <c r="E27" s="17">
        <f t="shared" si="17"/>
        <v>45064</v>
      </c>
      <c r="F27" s="18" t="str">
        <f>IF(C27="SINAPI",VLOOKUP(D27,[2]SINAPI!$A$2:$G$7006,2,FALSE),IF(C27="COMPOSICAO_PROPRIA",VLOOKUP(D27,'[2]COMPOSIÇÕES PRÓPRIAS'!$A$3:$L$1734,4,FALSE)))</f>
        <v>IMPERMEABILIZAÇÃO DE SUPERFÍCIE COM EMULSÃO ASFÁLTICA, 2 DEMÃOS AF_06/2018</v>
      </c>
      <c r="G27" s="108">
        <v>341.86</v>
      </c>
      <c r="H27" s="32" t="str">
        <f>IF(C27="SINAPI",VLOOKUP(D27,[2]SINAPI!$A$2:$G$7006,3,FALSE),IF(C27="COMPOSICAO_PROPRIA",VLOOKUP(D27,'[2]COMPOSIÇÕES PRÓPRIAS'!$A$3:$L$1734,6,FALSE)))</f>
        <v>M2</v>
      </c>
      <c r="I27" s="19">
        <f t="shared" si="12"/>
        <v>0</v>
      </c>
      <c r="J27" s="19">
        <f t="shared" si="13"/>
        <v>0</v>
      </c>
      <c r="K27" s="19">
        <f t="shared" si="30"/>
        <v>0</v>
      </c>
      <c r="L27" s="19">
        <f t="shared" si="31"/>
        <v>0</v>
      </c>
      <c r="M27" s="22">
        <f t="shared" si="32"/>
        <v>0</v>
      </c>
      <c r="N27" s="33">
        <f t="shared" si="0"/>
        <v>0.23150000000000001</v>
      </c>
      <c r="O27" s="34">
        <f t="shared" si="1"/>
        <v>1.1276999999999999</v>
      </c>
      <c r="P27" s="40"/>
      <c r="Q27" s="41"/>
      <c r="R27" s="41"/>
    </row>
    <row r="28" spans="1:18" ht="15" customHeight="1" x14ac:dyDescent="0.2">
      <c r="A28" s="13">
        <v>17</v>
      </c>
      <c r="B28" s="14" t="s">
        <v>360</v>
      </c>
      <c r="C28" s="15" t="s">
        <v>47</v>
      </c>
      <c r="D28" s="16" t="s">
        <v>5</v>
      </c>
      <c r="E28" s="17">
        <f t="shared" si="17"/>
        <v>45064</v>
      </c>
      <c r="F28" s="18" t="str">
        <f>IF(C28="SINAPI",VLOOKUP(D28,[2]SINAPI!$A$2:$G$7006,2,FALSE),IF(C28="COMPOSICAO_PROPRIA",VLOOKUP(D28,'[2]COMPOSIÇÕES PRÓPRIAS'!$A$3:$L$1734,4,FALSE)))</f>
        <v>LASTRO COM MATERIAL GRANULAR, APLICAÇÃO EM BLOCOS DE COROAMENTO, ESPESSURA DE *5 CM*. AF_08/2017</v>
      </c>
      <c r="G28" s="108">
        <v>6.01</v>
      </c>
      <c r="H28" s="32" t="str">
        <f>IF(C28="SINAPI",VLOOKUP(D28,[2]SINAPI!$A$2:$G$7006,3,FALSE),IF(C28="COMPOSICAO_PROPRIA",VLOOKUP(D28,'[2]COMPOSIÇÕES PRÓPRIAS'!$A$3:$L$1734,6,FALSE)))</f>
        <v>M3</v>
      </c>
      <c r="I28" s="19">
        <f t="shared" si="12"/>
        <v>0</v>
      </c>
      <c r="J28" s="19">
        <f t="shared" si="13"/>
        <v>0</v>
      </c>
      <c r="K28" s="19">
        <f t="shared" si="30"/>
        <v>0</v>
      </c>
      <c r="L28" s="19">
        <f t="shared" si="31"/>
        <v>0</v>
      </c>
      <c r="M28" s="22">
        <f t="shared" si="32"/>
        <v>0</v>
      </c>
      <c r="N28" s="33">
        <f t="shared" si="0"/>
        <v>0.23150000000000001</v>
      </c>
      <c r="O28" s="34">
        <f t="shared" si="1"/>
        <v>1.1276999999999999</v>
      </c>
      <c r="P28" s="40"/>
      <c r="Q28" s="41"/>
      <c r="R28" s="41"/>
    </row>
    <row r="29" spans="1:18" ht="15" customHeight="1" x14ac:dyDescent="0.2">
      <c r="A29" s="13">
        <v>18</v>
      </c>
      <c r="B29" s="14" t="s">
        <v>361</v>
      </c>
      <c r="C29" s="15" t="s">
        <v>47</v>
      </c>
      <c r="D29" s="16" t="s">
        <v>187</v>
      </c>
      <c r="E29" s="17">
        <f>$M$4</f>
        <v>45064</v>
      </c>
      <c r="F29" s="18" t="str">
        <f>IF(C29="SINAPI",VLOOKUP(D29,[2]SINAPI!$A$2:$G$7006,2,FALSE),IF(C29="COMPOSICAO_PROPRIA",VLOOKUP(D29,'[2]COMPOSIÇÕES PRÓPRIAS'!$A$3:$L$1734,4,FALSE)))</f>
        <v>ATERRO MANUAL DE VALAS COM SOLO ARGILO-ARENOSO E COMPACTAÇÃO MECANIZADA. AF_05/2016</v>
      </c>
      <c r="G29" s="108">
        <v>136.38999999999999</v>
      </c>
      <c r="H29" s="32" t="str">
        <f>IF(C29="SINAPI",VLOOKUP(D29,[2]SINAPI!$A$2:$G$7006,3,FALSE),IF(C29="COMPOSICAO_PROPRIA",VLOOKUP(D29,'[2]COMPOSIÇÕES PRÓPRIAS'!$A$3:$L$1734,6,FALSE)))</f>
        <v>M3</v>
      </c>
      <c r="I29" s="19">
        <f t="shared" ref="I29" si="33">IFERROR(TRUNC(P29*(1+N29),2),"-")</f>
        <v>0</v>
      </c>
      <c r="J29" s="19">
        <f t="shared" ref="J29" si="34">IFERROR(TRUNC(Q29*(1+N29),2),"-")</f>
        <v>0</v>
      </c>
      <c r="K29" s="19">
        <f t="shared" ref="K29" si="35">IFERROR(TRUNC(G29*I29,2),"-")</f>
        <v>0</v>
      </c>
      <c r="L29" s="19">
        <f t="shared" ref="L29" si="36">IFERROR(TRUNC(J29*G29,2),"-")</f>
        <v>0</v>
      </c>
      <c r="M29" s="22">
        <f t="shared" ref="M29" si="37">IFERROR(SUM(K29:L29),"-")</f>
        <v>0</v>
      </c>
      <c r="N29" s="33">
        <f t="shared" si="0"/>
        <v>0.23150000000000001</v>
      </c>
      <c r="O29" s="34">
        <f t="shared" si="1"/>
        <v>1.1276999999999999</v>
      </c>
      <c r="P29" s="40"/>
      <c r="Q29" s="41"/>
      <c r="R29" s="41"/>
    </row>
    <row r="30" spans="1:18" ht="30" customHeight="1" x14ac:dyDescent="0.2">
      <c r="A30" s="13">
        <v>19</v>
      </c>
      <c r="B30" s="14" t="s">
        <v>362</v>
      </c>
      <c r="C30" s="15" t="s">
        <v>47</v>
      </c>
      <c r="D30" s="16" t="s">
        <v>170</v>
      </c>
      <c r="E30" s="17">
        <f>$M$4</f>
        <v>45064</v>
      </c>
      <c r="F30" s="18" t="str">
        <f>IF(C30="SINAPI",VLOOKUP(D30,[2]SINAPI!$A$2:$G$7006,2,FALSE),IF(C30="COMPOSICAO_PROPRIA",VLOOKUP(D30,'[2]COMPOSIÇÕES PRÓPRIAS'!$A$3:$L$1734,4,FALSE)))</f>
        <v>PISO CIMENTADO, TRAÇO 1:3 (CIMENTO E AREIA), ACABAMENTO RÚSTICO, ESPESSURA 4,0 CM, PREPARO MECÂNICO DA ARGAMASSA. AF_09/2020</v>
      </c>
      <c r="G30" s="108">
        <v>681.95</v>
      </c>
      <c r="H30" s="32" t="str">
        <f>IF(C30="SINAPI",VLOOKUP(D30,[2]SINAPI!$A$2:$G$7006,3,FALSE),IF(C30="COMPOSICAO_PROPRIA",VLOOKUP(D30,'[2]COMPOSIÇÕES PRÓPRIAS'!$A$3:$L$1734,6,FALSE)))</f>
        <v>M2</v>
      </c>
      <c r="I30" s="19">
        <f t="shared" si="12"/>
        <v>0</v>
      </c>
      <c r="J30" s="19">
        <f t="shared" si="13"/>
        <v>0</v>
      </c>
      <c r="K30" s="19">
        <f t="shared" si="14"/>
        <v>0</v>
      </c>
      <c r="L30" s="19">
        <f t="shared" si="15"/>
        <v>0</v>
      </c>
      <c r="M30" s="22">
        <f t="shared" si="16"/>
        <v>0</v>
      </c>
      <c r="N30" s="33">
        <f t="shared" si="0"/>
        <v>0.23150000000000001</v>
      </c>
      <c r="O30" s="34">
        <f t="shared" si="1"/>
        <v>1.1276999999999999</v>
      </c>
      <c r="P30" s="40"/>
      <c r="Q30" s="41"/>
      <c r="R30" s="41"/>
    </row>
    <row r="31" spans="1:18" ht="30" customHeight="1" x14ac:dyDescent="0.2">
      <c r="A31" s="13">
        <v>20</v>
      </c>
      <c r="B31" s="14" t="s">
        <v>363</v>
      </c>
      <c r="C31" s="15" t="s">
        <v>47</v>
      </c>
      <c r="D31" s="16" t="s">
        <v>345</v>
      </c>
      <c r="E31" s="17">
        <f>$M$4</f>
        <v>45064</v>
      </c>
      <c r="F31" s="18" t="str">
        <f>IF(C31="SINAPI",VLOOKUP(D31,[2]SINAPI!$A$2:$G$7006,2,FALSE),IF(C31="COMPOSICAO_PROPRIA",VLOOKUP(D31,'[2]COMPOSIÇÕES PRÓPRIAS'!$A$3:$L$1734,4,FALSE)))</f>
        <v>CONTRAPISO EM ARGAMASSA TRAÇO 1:4 (CIMENTO E AREIA), PREPARO MECÂNICO COM BETONEIRA 400 L, APLICADO EM ÁREAS SECAS SOBRE LAJE, ADERIDO, ACABAMENTO NÃO REFORÇADO, ESPESSURA 3CM. AF_07/2021</v>
      </c>
      <c r="G31" s="108">
        <v>558.47</v>
      </c>
      <c r="H31" s="32" t="str">
        <f>IF(C31="SINAPI",VLOOKUP(D31,[2]SINAPI!$A$2:$G$7006,3,FALSE),IF(C31="COMPOSICAO_PROPRIA",VLOOKUP(D31,'[2]COMPOSIÇÕES PRÓPRIAS'!$A$3:$L$1734,6,FALSE)))</f>
        <v>M2</v>
      </c>
      <c r="I31" s="19">
        <f t="shared" ref="I31" si="38">IFERROR(TRUNC(P31*(1+N31),2),"-")</f>
        <v>0</v>
      </c>
      <c r="J31" s="19">
        <f t="shared" ref="J31" si="39">IFERROR(TRUNC(Q31*(1+N31),2),"-")</f>
        <v>0</v>
      </c>
      <c r="K31" s="19">
        <f t="shared" ref="K31" si="40">IFERROR(TRUNC(G31*I31,2),"-")</f>
        <v>0</v>
      </c>
      <c r="L31" s="19">
        <f t="shared" ref="L31" si="41">IFERROR(TRUNC(J31*G31,2),"-")</f>
        <v>0</v>
      </c>
      <c r="M31" s="22">
        <f t="shared" ref="M31" si="42">IFERROR(SUM(K31:L31),"-")</f>
        <v>0</v>
      </c>
      <c r="N31" s="33">
        <f t="shared" si="0"/>
        <v>0.23150000000000001</v>
      </c>
      <c r="O31" s="34">
        <f t="shared" si="1"/>
        <v>1.1276999999999999</v>
      </c>
      <c r="P31" s="40"/>
      <c r="Q31" s="41"/>
      <c r="R31" s="41"/>
    </row>
    <row r="32" spans="1:18" ht="30" customHeight="1" x14ac:dyDescent="0.2">
      <c r="A32" s="13">
        <v>21</v>
      </c>
      <c r="B32" s="14" t="s">
        <v>364</v>
      </c>
      <c r="C32" s="15" t="s">
        <v>47</v>
      </c>
      <c r="D32" s="16" t="s">
        <v>346</v>
      </c>
      <c r="E32" s="17">
        <f>$M$4</f>
        <v>45064</v>
      </c>
      <c r="F32" s="18" t="str">
        <f>IF(C32="SINAPI",VLOOKUP(D32,[2]SINAPI!$A$2:$G$7006,2,FALSE),IF(C32="COMPOSICAO_PROPRIA",VLOOKUP(D32,'[2]COMPOSIÇÕES PRÓPRIAS'!$A$3:$L$1734,4,FALSE)))</f>
        <v>CONTRAPISO EM ARGAMASSA TRAÇO 1:4 (CIMENTO E AREIA), PREPARO MECÂNICO COM BETONEIRA 400 L, APLICADO EM ÁREAS MOLHADAS SOBRE LAJE, ADERIDO, ACABAMENTO NÃO REFORÇADO, ESPESSURA 3CM. AF_07/2021</v>
      </c>
      <c r="G32" s="108">
        <v>123.48</v>
      </c>
      <c r="H32" s="32" t="str">
        <f>IF(C32="SINAPI",VLOOKUP(D32,[2]SINAPI!$A$2:$G$7006,3,FALSE),IF(C32="COMPOSICAO_PROPRIA",VLOOKUP(D32,'[2]COMPOSIÇÕES PRÓPRIAS'!$A$3:$L$1734,6,FALSE)))</f>
        <v>M2</v>
      </c>
      <c r="I32" s="19">
        <f t="shared" si="12"/>
        <v>0</v>
      </c>
      <c r="J32" s="19">
        <f t="shared" si="13"/>
        <v>0</v>
      </c>
      <c r="K32" s="19">
        <f t="shared" si="14"/>
        <v>0</v>
      </c>
      <c r="L32" s="19">
        <f t="shared" si="15"/>
        <v>0</v>
      </c>
      <c r="M32" s="22">
        <f t="shared" si="16"/>
        <v>0</v>
      </c>
      <c r="N32" s="33">
        <f t="shared" si="0"/>
        <v>0.23150000000000001</v>
      </c>
      <c r="O32" s="34">
        <f t="shared" si="1"/>
        <v>1.1276999999999999</v>
      </c>
      <c r="P32" s="40"/>
      <c r="Q32" s="41"/>
      <c r="R32" s="41"/>
    </row>
    <row r="33" spans="1:19" x14ac:dyDescent="0.2">
      <c r="A33" s="121"/>
      <c r="B33" s="122"/>
      <c r="C33" s="122"/>
      <c r="D33" s="122"/>
      <c r="E33" s="122"/>
      <c r="F33" s="122"/>
      <c r="G33" s="122"/>
      <c r="H33" s="123"/>
      <c r="I33" s="124" t="s">
        <v>104</v>
      </c>
      <c r="J33" s="124"/>
      <c r="K33" s="54">
        <f>SUM(K17:K32)</f>
        <v>0</v>
      </c>
      <c r="L33" s="54">
        <f>SUM(L17:L32)</f>
        <v>0</v>
      </c>
      <c r="M33" s="54">
        <f>SUM(M17:M32)</f>
        <v>0</v>
      </c>
      <c r="N33" s="125"/>
      <c r="O33" s="126"/>
      <c r="P33" s="38"/>
      <c r="Q33" s="39"/>
      <c r="S33" s="109"/>
    </row>
    <row r="34" spans="1:19" x14ac:dyDescent="0.2">
      <c r="A34" s="6"/>
      <c r="B34" s="7">
        <v>3</v>
      </c>
      <c r="C34" s="8"/>
      <c r="D34" s="9"/>
      <c r="E34" s="10"/>
      <c r="F34" s="11" t="s">
        <v>365</v>
      </c>
      <c r="G34" s="97"/>
      <c r="H34" s="27"/>
      <c r="I34" s="28"/>
      <c r="J34" s="28"/>
      <c r="K34" s="28"/>
      <c r="L34" s="28"/>
      <c r="M34" s="29"/>
      <c r="N34" s="30"/>
      <c r="O34" s="31"/>
      <c r="P34" s="38"/>
      <c r="Q34" s="39"/>
    </row>
    <row r="35" spans="1:19" ht="30" customHeight="1" x14ac:dyDescent="0.2">
      <c r="A35" s="13">
        <v>22</v>
      </c>
      <c r="B35" s="14" t="s">
        <v>68</v>
      </c>
      <c r="C35" s="15" t="s">
        <v>47</v>
      </c>
      <c r="D35" s="16" t="s">
        <v>160</v>
      </c>
      <c r="E35" s="17">
        <f>$M$4</f>
        <v>45064</v>
      </c>
      <c r="F35" s="18" t="str">
        <f>IF(C35="SINAPI",VLOOKUP(D35,[2]SINAPI!$A$2:$G$7006,2,FALSE),IF(C35="COMPOSICAO_PROPRIA",VLOOKUP(D35,'[2]COMPOSIÇÕES PRÓPRIAS'!$A$3:$L$1734,4,FALSE)))</f>
        <v>ALVENARIA DE VEDAÇÃO DE BLOCOS CERÂMICOS FURADOS NA HORIZONTAL DE 14X9X19 CM (ESPESSURA 14 CM, BLOCO DEITADO) E ARGAMASSA DE ASSENTAMENTO COM PREPARO EM BETONEIRA. AF_12/2021</v>
      </c>
      <c r="G35" s="108">
        <v>416.77</v>
      </c>
      <c r="H35" s="32" t="str">
        <f>IF(C35="SINAPI",VLOOKUP(D35,[2]SINAPI!$A$2:$G$7006,3,FALSE),IF(C35="COMPOSICAO_PROPRIA",VLOOKUP(D35,'[2]COMPOSIÇÕES PRÓPRIAS'!$A$3:$L$1734,6,FALSE)))</f>
        <v>M2</v>
      </c>
      <c r="I35" s="19">
        <f t="shared" ref="I35:I41" si="43">IFERROR(TRUNC(P35*(1+N35),2),"-")</f>
        <v>0</v>
      </c>
      <c r="J35" s="19">
        <f t="shared" ref="J35:J41" si="44">IFERROR(TRUNC(Q35*(1+N35),2),"-")</f>
        <v>0</v>
      </c>
      <c r="K35" s="19">
        <f t="shared" ref="K35:K36" si="45">IFERROR(TRUNC(G35*I35,2),"-")</f>
        <v>0</v>
      </c>
      <c r="L35" s="19">
        <f t="shared" ref="L35:L36" si="46">IFERROR(TRUNC(J35*G35,2),"-")</f>
        <v>0</v>
      </c>
      <c r="M35" s="22">
        <f t="shared" ref="M35:M36" si="47">IFERROR(SUM(K35:L35),"-")</f>
        <v>0</v>
      </c>
      <c r="N35" s="33">
        <f t="shared" si="0"/>
        <v>0.23150000000000001</v>
      </c>
      <c r="O35" s="34">
        <f t="shared" si="1"/>
        <v>1.1276999999999999</v>
      </c>
      <c r="P35" s="40"/>
      <c r="Q35" s="41"/>
      <c r="R35" s="41"/>
    </row>
    <row r="36" spans="1:19" ht="30" customHeight="1" x14ac:dyDescent="0.2">
      <c r="A36" s="13">
        <v>23</v>
      </c>
      <c r="B36" s="14" t="s">
        <v>69</v>
      </c>
      <c r="C36" s="15" t="s">
        <v>47</v>
      </c>
      <c r="D36" s="16" t="s">
        <v>161</v>
      </c>
      <c r="E36" s="17">
        <f>$M$4</f>
        <v>45064</v>
      </c>
      <c r="F36" s="18" t="str">
        <f>IF(C36="SINAPI",VLOOKUP(D36,[2]SINAPI!$A$2:$G$7006,2,FALSE),IF(C36="COMPOSICAO_PROPRIA",VLOOKUP(D36,'[2]COMPOSIÇÕES PRÓPRIAS'!$A$3:$L$1734,4,FALSE)))</f>
        <v>ALVENARIA DE VEDAÇÃO DE BLOCOS CERÂMICOS FURADOS NA HORIZONTAL DE 9X14X19 CM (ESPESSURA 9 CM) E ARGAMASSA DE ASSENTAMENTO COM PREPARO EM BETONEIRA. AF_12/2021</v>
      </c>
      <c r="G36" s="108">
        <v>460.63</v>
      </c>
      <c r="H36" s="32" t="str">
        <f>IF(C36="SINAPI",VLOOKUP(D36,[2]SINAPI!$A$2:$G$7006,3,FALSE),IF(C36="COMPOSICAO_PROPRIA",VLOOKUP(D36,'[2]COMPOSIÇÕES PRÓPRIAS'!$A$3:$L$1734,6,FALSE)))</f>
        <v>M2</v>
      </c>
      <c r="I36" s="19">
        <f t="shared" ref="I36" si="48">IFERROR(TRUNC(P36*(1+N36),2),"-")</f>
        <v>0</v>
      </c>
      <c r="J36" s="19">
        <f t="shared" ref="J36" si="49">IFERROR(TRUNC(Q36*(1+N36),2),"-")</f>
        <v>0</v>
      </c>
      <c r="K36" s="19">
        <f t="shared" si="45"/>
        <v>0</v>
      </c>
      <c r="L36" s="19">
        <f t="shared" si="46"/>
        <v>0</v>
      </c>
      <c r="M36" s="22">
        <f t="shared" si="47"/>
        <v>0</v>
      </c>
      <c r="N36" s="33">
        <f t="shared" si="0"/>
        <v>0.23150000000000001</v>
      </c>
      <c r="O36" s="34">
        <f t="shared" si="1"/>
        <v>1.1276999999999999</v>
      </c>
      <c r="P36" s="40"/>
      <c r="Q36" s="41"/>
      <c r="R36" s="41"/>
    </row>
    <row r="37" spans="1:19" ht="15" customHeight="1" x14ac:dyDescent="0.2">
      <c r="A37" s="13">
        <v>24</v>
      </c>
      <c r="B37" s="14" t="s">
        <v>72</v>
      </c>
      <c r="C37" s="15" t="s">
        <v>47</v>
      </c>
      <c r="D37" s="16" t="s">
        <v>12</v>
      </c>
      <c r="E37" s="17">
        <f t="shared" ref="E37:E41" si="50">$M$4</f>
        <v>45064</v>
      </c>
      <c r="F37" s="18" t="str">
        <f>IF(C37="SINAPI",VLOOKUP(D37,[2]SINAPI!$A$2:$G$7006,2,FALSE),IF(C37="COMPOSICAO_PROPRIA",VLOOKUP(D37,'[2]COMPOSIÇÕES PRÓPRIAS'!$A$3:$L$1734,4,FALSE)))</f>
        <v>CONTRAVERGA MOLDADA IN LOCO EM CONCRETO PARA VÃOS DE ATÉ 1,5 M DE COMPRIMENTO. AF_03/2016</v>
      </c>
      <c r="G37" s="108">
        <f>G41</f>
        <v>112.3</v>
      </c>
      <c r="H37" s="32" t="str">
        <f>IF(C37="SINAPI",VLOOKUP(D37,[2]SINAPI!$A$2:$G$7006,3,FALSE),IF(C37="COMPOSICAO_PROPRIA",VLOOKUP(D37,'[2]COMPOSIÇÕES PRÓPRIAS'!$A$3:$L$1734,6,FALSE)))</f>
        <v>M</v>
      </c>
      <c r="I37" s="19">
        <f t="shared" si="43"/>
        <v>0</v>
      </c>
      <c r="J37" s="19">
        <f t="shared" si="44"/>
        <v>0</v>
      </c>
      <c r="K37" s="19">
        <f t="shared" ref="K37:K41" si="51">IFERROR(TRUNC(G37*I37,2),"-")</f>
        <v>0</v>
      </c>
      <c r="L37" s="19">
        <f t="shared" ref="L37:L41" si="52">IFERROR(TRUNC(J37*G37,2),"-")</f>
        <v>0</v>
      </c>
      <c r="M37" s="22">
        <f t="shared" ref="M37:M41" si="53">IFERROR(SUM(K37:L37),"-")</f>
        <v>0</v>
      </c>
      <c r="N37" s="33">
        <f t="shared" si="0"/>
        <v>0.23150000000000001</v>
      </c>
      <c r="O37" s="34">
        <f t="shared" si="1"/>
        <v>1.1276999999999999</v>
      </c>
      <c r="P37" s="40"/>
      <c r="Q37" s="41"/>
      <c r="R37" s="41"/>
    </row>
    <row r="38" spans="1:19" ht="15" customHeight="1" x14ac:dyDescent="0.2">
      <c r="A38" s="13">
        <v>25</v>
      </c>
      <c r="B38" s="14" t="s">
        <v>171</v>
      </c>
      <c r="C38" s="15" t="s">
        <v>47</v>
      </c>
      <c r="D38" s="16" t="s">
        <v>256</v>
      </c>
      <c r="E38" s="17">
        <f t="shared" si="50"/>
        <v>45064</v>
      </c>
      <c r="F38" s="18" t="str">
        <f>IF(C38="SINAPI",VLOOKUP(D38,[2]SINAPI!$A$2:$G$7006,2,FALSE),IF(C38="COMPOSICAO_PROPRIA",VLOOKUP(D38,'[2]COMPOSIÇÕES PRÓPRIAS'!$A$3:$L$1734,4,FALSE)))</f>
        <v>CONTRAVERGA MOLDADA IN LOCO EM CONCRETO PARA VÃOS DE MAIS DE 1,5 M DE COMPRIMENTO. AF_03/2016</v>
      </c>
      <c r="G38" s="108">
        <f>G40</f>
        <v>12.5</v>
      </c>
      <c r="H38" s="32" t="str">
        <f>IF(C38="SINAPI",VLOOKUP(D38,[2]SINAPI!$A$2:$G$7006,3,FALSE),IF(C38="COMPOSICAO_PROPRIA",VLOOKUP(D38,'[2]COMPOSIÇÕES PRÓPRIAS'!$A$3:$L$1734,6,FALSE)))</f>
        <v>M</v>
      </c>
      <c r="I38" s="19">
        <f t="shared" ref="I38" si="54">IFERROR(TRUNC(P38*(1+N38),2),"-")</f>
        <v>0</v>
      </c>
      <c r="J38" s="19">
        <f t="shared" ref="J38" si="55">IFERROR(TRUNC(Q38*(1+N38),2),"-")</f>
        <v>0</v>
      </c>
      <c r="K38" s="19">
        <f t="shared" ref="K38" si="56">IFERROR(TRUNC(G38*I38,2),"-")</f>
        <v>0</v>
      </c>
      <c r="L38" s="19">
        <f t="shared" ref="L38" si="57">IFERROR(TRUNC(J38*G38,2),"-")</f>
        <v>0</v>
      </c>
      <c r="M38" s="22">
        <f t="shared" ref="M38" si="58">IFERROR(SUM(K38:L38),"-")</f>
        <v>0</v>
      </c>
      <c r="N38" s="33">
        <f t="shared" si="0"/>
        <v>0.23150000000000001</v>
      </c>
      <c r="O38" s="34">
        <f t="shared" si="1"/>
        <v>1.1276999999999999</v>
      </c>
      <c r="P38" s="40"/>
      <c r="Q38" s="41"/>
      <c r="R38" s="41"/>
    </row>
    <row r="39" spans="1:19" ht="15" customHeight="1" x14ac:dyDescent="0.2">
      <c r="A39" s="13">
        <v>26</v>
      </c>
      <c r="B39" s="14" t="s">
        <v>172</v>
      </c>
      <c r="C39" s="15" t="s">
        <v>47</v>
      </c>
      <c r="D39" s="16" t="s">
        <v>157</v>
      </c>
      <c r="E39" s="17">
        <f t="shared" si="50"/>
        <v>45064</v>
      </c>
      <c r="F39" s="18" t="str">
        <f>IF(C39="SINAPI",VLOOKUP(D39,[2]SINAPI!$A$2:$G$7006,2,FALSE),IF(C39="COMPOSICAO_PROPRIA",VLOOKUP(D39,'[2]COMPOSIÇÕES PRÓPRIAS'!$A$3:$L$1734,4,FALSE)))</f>
        <v>VERGA MOLDADA IN LOCO EM CONCRETO PARA PORTAS COM ATÉ 1,5 M DE VÃO. AF_03/2016</v>
      </c>
      <c r="G39" s="108">
        <v>56.8</v>
      </c>
      <c r="H39" s="32" t="str">
        <f>IF(C39="SINAPI",VLOOKUP(D39,[2]SINAPI!$A$2:$G$7006,3,FALSE),IF(C39="COMPOSICAO_PROPRIA",VLOOKUP(D39,'[2]COMPOSIÇÕES PRÓPRIAS'!$A$3:$L$1734,6,FALSE)))</f>
        <v>M</v>
      </c>
      <c r="I39" s="19">
        <f t="shared" ref="I39:I40" si="59">IFERROR(TRUNC(P39*(1+N39),2),"-")</f>
        <v>0</v>
      </c>
      <c r="J39" s="19">
        <f t="shared" ref="J39:J40" si="60">IFERROR(TRUNC(Q39*(1+N39),2),"-")</f>
        <v>0</v>
      </c>
      <c r="K39" s="19">
        <f t="shared" ref="K39:K40" si="61">IFERROR(TRUNC(G39*I39,2),"-")</f>
        <v>0</v>
      </c>
      <c r="L39" s="19">
        <f t="shared" ref="L39:L40" si="62">IFERROR(TRUNC(J39*G39,2),"-")</f>
        <v>0</v>
      </c>
      <c r="M39" s="22">
        <f t="shared" ref="M39:M40" si="63">IFERROR(SUM(K39:L39),"-")</f>
        <v>0</v>
      </c>
      <c r="N39" s="33">
        <f t="shared" si="0"/>
        <v>0.23150000000000001</v>
      </c>
      <c r="O39" s="34">
        <f t="shared" si="1"/>
        <v>1.1276999999999999</v>
      </c>
      <c r="P39" s="40"/>
      <c r="Q39" s="41"/>
      <c r="R39" s="41"/>
    </row>
    <row r="40" spans="1:19" ht="15" customHeight="1" x14ac:dyDescent="0.2">
      <c r="A40" s="13">
        <v>27</v>
      </c>
      <c r="B40" s="14" t="s">
        <v>173</v>
      </c>
      <c r="C40" s="15" t="s">
        <v>47</v>
      </c>
      <c r="D40" s="16" t="s">
        <v>255</v>
      </c>
      <c r="E40" s="17">
        <f t="shared" si="50"/>
        <v>45064</v>
      </c>
      <c r="F40" s="18" t="str">
        <f>IF(C40="SINAPI",VLOOKUP(D40,[2]SINAPI!$A$2:$G$7006,2,FALSE),IF(C40="COMPOSICAO_PROPRIA",VLOOKUP(D40,'[2]COMPOSIÇÕES PRÓPRIAS'!$A$3:$L$1734,4,FALSE)))</f>
        <v>VERGA MOLDADA IN LOCO EM CONCRETO PARA JANELAS COM MAIS DE 1,5 M DE VÃO. AF_03/2016</v>
      </c>
      <c r="G40" s="108">
        <v>12.5</v>
      </c>
      <c r="H40" s="32" t="str">
        <f>IF(C40="SINAPI",VLOOKUP(D40,[2]SINAPI!$A$2:$G$7006,3,FALSE),IF(C40="COMPOSICAO_PROPRIA",VLOOKUP(D40,'[2]COMPOSIÇÕES PRÓPRIAS'!$A$3:$L$1734,6,FALSE)))</f>
        <v>M</v>
      </c>
      <c r="I40" s="19">
        <f t="shared" si="59"/>
        <v>0</v>
      </c>
      <c r="J40" s="19">
        <f t="shared" si="60"/>
        <v>0</v>
      </c>
      <c r="K40" s="19">
        <f t="shared" si="61"/>
        <v>0</v>
      </c>
      <c r="L40" s="19">
        <f t="shared" si="62"/>
        <v>0</v>
      </c>
      <c r="M40" s="22">
        <f t="shared" si="63"/>
        <v>0</v>
      </c>
      <c r="N40" s="33">
        <f t="shared" si="0"/>
        <v>0.23150000000000001</v>
      </c>
      <c r="O40" s="34">
        <f t="shared" si="1"/>
        <v>1.1276999999999999</v>
      </c>
      <c r="P40" s="40"/>
      <c r="Q40" s="41"/>
      <c r="R40" s="41"/>
    </row>
    <row r="41" spans="1:19" ht="15" customHeight="1" x14ac:dyDescent="0.2">
      <c r="A41" s="13">
        <v>28</v>
      </c>
      <c r="B41" s="14" t="s">
        <v>174</v>
      </c>
      <c r="C41" s="15" t="s">
        <v>47</v>
      </c>
      <c r="D41" s="16" t="s">
        <v>11</v>
      </c>
      <c r="E41" s="17">
        <f t="shared" si="50"/>
        <v>45064</v>
      </c>
      <c r="F41" s="18" t="str">
        <f>IF(C41="SINAPI",VLOOKUP(D41,[2]SINAPI!$A$2:$G$7006,2,FALSE),IF(C41="COMPOSICAO_PROPRIA",VLOOKUP(D41,'[2]COMPOSIÇÕES PRÓPRIAS'!$A$3:$L$1734,4,FALSE)))</f>
        <v>VERGA MOLDADA IN LOCO EM CONCRETO PARA JANELAS COM ATÉ 1,5 M DE VÃO. AF_03/2016</v>
      </c>
      <c r="G41" s="108">
        <v>112.3</v>
      </c>
      <c r="H41" s="32" t="str">
        <f>IF(C41="SINAPI",VLOOKUP(D41,[2]SINAPI!$A$2:$G$7006,3,FALSE),IF(C41="COMPOSICAO_PROPRIA",VLOOKUP(D41,'[2]COMPOSIÇÕES PRÓPRIAS'!$A$3:$L$1734,6,FALSE)))</f>
        <v>M</v>
      </c>
      <c r="I41" s="19">
        <f t="shared" si="43"/>
        <v>0</v>
      </c>
      <c r="J41" s="19">
        <f t="shared" si="44"/>
        <v>0</v>
      </c>
      <c r="K41" s="19">
        <f t="shared" si="51"/>
        <v>0</v>
      </c>
      <c r="L41" s="19">
        <f t="shared" si="52"/>
        <v>0</v>
      </c>
      <c r="M41" s="22">
        <f t="shared" si="53"/>
        <v>0</v>
      </c>
      <c r="N41" s="33">
        <f t="shared" si="0"/>
        <v>0.23150000000000001</v>
      </c>
      <c r="O41" s="34">
        <f t="shared" si="1"/>
        <v>1.1276999999999999</v>
      </c>
      <c r="P41" s="40"/>
      <c r="Q41" s="41"/>
      <c r="R41" s="41"/>
    </row>
    <row r="42" spans="1:19" x14ac:dyDescent="0.2">
      <c r="A42" s="121"/>
      <c r="B42" s="122"/>
      <c r="C42" s="122"/>
      <c r="D42" s="122"/>
      <c r="E42" s="122"/>
      <c r="F42" s="122"/>
      <c r="G42" s="122"/>
      <c r="H42" s="123"/>
      <c r="I42" s="124" t="s">
        <v>104</v>
      </c>
      <c r="J42" s="124"/>
      <c r="K42" s="54">
        <f t="shared" ref="K42:L42" si="64">SUM(K35:K41)</f>
        <v>0</v>
      </c>
      <c r="L42" s="54">
        <f t="shared" si="64"/>
        <v>0</v>
      </c>
      <c r="M42" s="54">
        <f>SUM(M35:M41)</f>
        <v>0</v>
      </c>
      <c r="N42" s="125"/>
      <c r="O42" s="126"/>
      <c r="P42" s="38"/>
      <c r="Q42" s="39"/>
      <c r="S42" s="109"/>
    </row>
    <row r="43" spans="1:19" x14ac:dyDescent="0.2">
      <c r="A43" s="6"/>
      <c r="B43" s="7">
        <v>4</v>
      </c>
      <c r="C43" s="8"/>
      <c r="D43" s="9"/>
      <c r="E43" s="10"/>
      <c r="F43" s="11" t="s">
        <v>90</v>
      </c>
      <c r="G43" s="97"/>
      <c r="H43" s="27"/>
      <c r="I43" s="28"/>
      <c r="J43" s="28"/>
      <c r="K43" s="28"/>
      <c r="L43" s="28"/>
      <c r="M43" s="29"/>
      <c r="N43" s="30"/>
      <c r="O43" s="31"/>
      <c r="P43" s="38"/>
      <c r="Q43" s="39"/>
    </row>
    <row r="44" spans="1:19" ht="15" customHeight="1" x14ac:dyDescent="0.2">
      <c r="A44" s="13">
        <v>29</v>
      </c>
      <c r="B44" s="14" t="s">
        <v>73</v>
      </c>
      <c r="C44" s="15" t="s">
        <v>47</v>
      </c>
      <c r="D44" s="16" t="s">
        <v>6</v>
      </c>
      <c r="E44" s="17">
        <f>$M$4</f>
        <v>45064</v>
      </c>
      <c r="F44" s="18" t="str">
        <f>IF(C44="SINAPI",VLOOKUP(D44,[2]SINAPI!$A$2:$G$7006,2,FALSE),IF(C44="COMPOSICAO_PROPRIA",VLOOKUP(D44,'[2]COMPOSIÇÕES PRÓPRIAS'!$A$3:$L$1734,4,FALSE)))</f>
        <v>FABRICAÇÃO DE FÔRMA PARA PILARES E ESTRUTURAS SIMILARES, EM MADEIRA SERRADA, E=25 MM. AF_09/2020</v>
      </c>
      <c r="G44" s="108">
        <v>268.5</v>
      </c>
      <c r="H44" s="32" t="str">
        <f>IF(C44="SINAPI",VLOOKUP(D44,[2]SINAPI!$A$2:$G$7006,3,FALSE),IF(C44="COMPOSICAO_PROPRIA",VLOOKUP(D44,'[2]COMPOSIÇÕES PRÓPRIAS'!$A$3:$L$1734,6,FALSE)))</f>
        <v>M2</v>
      </c>
      <c r="I44" s="19">
        <f t="shared" ref="I44:I52" si="65">IFERROR(TRUNC(P44*(1+N44),2),"-")</f>
        <v>0</v>
      </c>
      <c r="J44" s="19">
        <f t="shared" ref="J44:J52" si="66">IFERROR(TRUNC(Q44*(1+N44),2),"-")</f>
        <v>0</v>
      </c>
      <c r="K44" s="19">
        <f t="shared" ref="K44" si="67">IFERROR(TRUNC(G44*I44,2),"-")</f>
        <v>0</v>
      </c>
      <c r="L44" s="19">
        <f t="shared" ref="L44" si="68">IFERROR(TRUNC(J44*G44,2),"-")</f>
        <v>0</v>
      </c>
      <c r="M44" s="22">
        <f t="shared" ref="M44" si="69">IFERROR(SUM(K44:L44),"-")</f>
        <v>0</v>
      </c>
      <c r="N44" s="33">
        <f t="shared" si="0"/>
        <v>0.23150000000000001</v>
      </c>
      <c r="O44" s="34">
        <f t="shared" si="1"/>
        <v>1.1276999999999999</v>
      </c>
      <c r="P44" s="40"/>
      <c r="Q44" s="41"/>
      <c r="R44" s="41"/>
    </row>
    <row r="45" spans="1:19" ht="30" customHeight="1" x14ac:dyDescent="0.2">
      <c r="A45" s="13">
        <v>30</v>
      </c>
      <c r="B45" s="14" t="s">
        <v>70</v>
      </c>
      <c r="C45" s="15" t="s">
        <v>47</v>
      </c>
      <c r="D45" s="16" t="s">
        <v>251</v>
      </c>
      <c r="E45" s="17">
        <f>$M$4</f>
        <v>45064</v>
      </c>
      <c r="F45" s="18" t="str">
        <f>IF(C45="SINAPI",VLOOKUP(D45,[2]SINAPI!$A$2:$G$7006,2,FALSE),IF(C45="COMPOSICAO_PROPRIA",VLOOKUP(D45,'[2]COMPOSIÇÕES PRÓPRIAS'!$A$3:$L$1734,4,FALSE)))</f>
        <v>MONTAGEM E DESMONTAGEM DE FÔRMA DE PILARES RETANGULARES E ESTRUTURAS SIMILARES, PÉ-DIREITO SIMPLES, EM MADEIRA SERRADA, 2 UTILIZAÇÕES. AF_09/2020</v>
      </c>
      <c r="G45" s="108">
        <v>134.25</v>
      </c>
      <c r="H45" s="32" t="str">
        <f>IF(C45="SINAPI",VLOOKUP(D45,[2]SINAPI!$A$2:$G$7006,3,FALSE),IF(C45="COMPOSICAO_PROPRIA",VLOOKUP(D45,'[2]COMPOSIÇÕES PRÓPRIAS'!$A$3:$L$1734,6,FALSE)))</f>
        <v>M2</v>
      </c>
      <c r="I45" s="19">
        <f t="shared" ref="I45" si="70">IFERROR(TRUNC(P45*(1+N45),2),"-")</f>
        <v>0</v>
      </c>
      <c r="J45" s="19">
        <f t="shared" ref="J45" si="71">IFERROR(TRUNC(Q45*(1+N45),2),"-")</f>
        <v>0</v>
      </c>
      <c r="K45" s="19">
        <f t="shared" ref="K45" si="72">IFERROR(TRUNC(G45*I45,2),"-")</f>
        <v>0</v>
      </c>
      <c r="L45" s="19">
        <f t="shared" ref="L45" si="73">IFERROR(TRUNC(J45*G45,2),"-")</f>
        <v>0</v>
      </c>
      <c r="M45" s="22">
        <f t="shared" ref="M45" si="74">IFERROR(SUM(K45:L45),"-")</f>
        <v>0</v>
      </c>
      <c r="N45" s="33">
        <f t="shared" si="0"/>
        <v>0.23150000000000001</v>
      </c>
      <c r="O45" s="34">
        <f t="shared" si="1"/>
        <v>1.1276999999999999</v>
      </c>
      <c r="P45" s="40"/>
      <c r="Q45" s="41"/>
      <c r="R45" s="41"/>
    </row>
    <row r="46" spans="1:19" ht="30" customHeight="1" x14ac:dyDescent="0.2">
      <c r="A46" s="13">
        <v>31</v>
      </c>
      <c r="B46" s="14" t="s">
        <v>74</v>
      </c>
      <c r="C46" s="15" t="s">
        <v>47</v>
      </c>
      <c r="D46" s="16" t="s">
        <v>9</v>
      </c>
      <c r="E46" s="17">
        <f>$M$4</f>
        <v>45064</v>
      </c>
      <c r="F46" s="18" t="str">
        <f>IF(C46="SINAPI",VLOOKUP(D46,[2]SINAPI!$A$2:$G$7006,2,FALSE),IF(C46="COMPOSICAO_PROPRIA",VLOOKUP(D46,'[2]COMPOSIÇÕES PRÓPRIAS'!$A$3:$L$1734,4,FALSE)))</f>
        <v>ARMAÇÃO DE PILAR OU VIGA DE ESTRUTURA CONVENCIONAL DE CONCRETO ARMADO UTILIZANDO AÇO CA-50 DE 10,0 MM - MONTAGEM. AF_06/2022</v>
      </c>
      <c r="G46" s="108">
        <v>2110.44</v>
      </c>
      <c r="H46" s="32" t="str">
        <f>IF(C46="SINAPI",VLOOKUP(D46,[2]SINAPI!$A$2:$G$7006,3,FALSE),IF(C46="COMPOSICAO_PROPRIA",VLOOKUP(D46,'[2]COMPOSIÇÕES PRÓPRIAS'!$A$3:$L$1734,6,FALSE)))</f>
        <v>KG</v>
      </c>
      <c r="I46" s="19">
        <f t="shared" si="65"/>
        <v>0</v>
      </c>
      <c r="J46" s="19">
        <f t="shared" si="66"/>
        <v>0</v>
      </c>
      <c r="K46" s="19">
        <f t="shared" ref="K46:K52" si="75">IFERROR(TRUNC(G46*I46,2),"-")</f>
        <v>0</v>
      </c>
      <c r="L46" s="19">
        <f t="shared" ref="L46:L52" si="76">IFERROR(TRUNC(J46*G46,2),"-")</f>
        <v>0</v>
      </c>
      <c r="M46" s="22">
        <f t="shared" ref="M46:M52" si="77">IFERROR(SUM(K46:L46),"-")</f>
        <v>0</v>
      </c>
      <c r="N46" s="33">
        <f t="shared" si="0"/>
        <v>0.23150000000000001</v>
      </c>
      <c r="O46" s="34">
        <f t="shared" si="1"/>
        <v>1.1276999999999999</v>
      </c>
      <c r="P46" s="40"/>
      <c r="Q46" s="41"/>
      <c r="R46" s="41"/>
    </row>
    <row r="47" spans="1:19" ht="30" customHeight="1" x14ac:dyDescent="0.2">
      <c r="A47" s="13">
        <v>32</v>
      </c>
      <c r="B47" s="14" t="s">
        <v>75</v>
      </c>
      <c r="C47" s="15" t="s">
        <v>47</v>
      </c>
      <c r="D47" s="16" t="s">
        <v>159</v>
      </c>
      <c r="E47" s="17">
        <f>$M$4</f>
        <v>45064</v>
      </c>
      <c r="F47" s="18" t="str">
        <f>IF(C47="SINAPI",VLOOKUP(D47,[2]SINAPI!$A$2:$G$7006,2,FALSE),IF(C47="COMPOSICAO_PROPRIA",VLOOKUP(D47,'[2]COMPOSIÇÕES PRÓPRIAS'!$A$3:$L$1734,4,FALSE)))</f>
        <v>ARMAÇÃO DE PILAR OU VIGA DE ESTRUTURA CONVENCIONAL DE CONCRETO ARMADO UTILIZANDO AÇO CA-50 DE 6,3 MM - MONTAGEM. AF_06/2022</v>
      </c>
      <c r="G47" s="108">
        <v>1287.81</v>
      </c>
      <c r="H47" s="32" t="str">
        <f>IF(C47="SINAPI",VLOOKUP(D47,[2]SINAPI!$A$2:$G$7006,3,FALSE),IF(C47="COMPOSICAO_PROPRIA",VLOOKUP(D47,'[2]COMPOSIÇÕES PRÓPRIAS'!$A$3:$L$1734,6,FALSE)))</f>
        <v>KG</v>
      </c>
      <c r="I47" s="19">
        <f t="shared" ref="I47:I49" si="78">IFERROR(TRUNC(P47*(1+N47),2),"-")</f>
        <v>0</v>
      </c>
      <c r="J47" s="19">
        <f t="shared" ref="J47:J49" si="79">IFERROR(TRUNC(Q47*(1+N47),2),"-")</f>
        <v>0</v>
      </c>
      <c r="K47" s="19">
        <f t="shared" si="75"/>
        <v>0</v>
      </c>
      <c r="L47" s="19">
        <f t="shared" si="76"/>
        <v>0</v>
      </c>
      <c r="M47" s="22">
        <f t="shared" si="77"/>
        <v>0</v>
      </c>
      <c r="N47" s="33">
        <f t="shared" si="0"/>
        <v>0.23150000000000001</v>
      </c>
      <c r="O47" s="34">
        <f t="shared" si="1"/>
        <v>1.1276999999999999</v>
      </c>
      <c r="P47" s="40"/>
      <c r="Q47" s="41"/>
      <c r="R47" s="41"/>
    </row>
    <row r="48" spans="1:19" ht="30" customHeight="1" x14ac:dyDescent="0.2">
      <c r="A48" s="13">
        <v>33</v>
      </c>
      <c r="B48" s="14" t="s">
        <v>76</v>
      </c>
      <c r="C48" s="15" t="s">
        <v>47</v>
      </c>
      <c r="D48" s="16" t="s">
        <v>190</v>
      </c>
      <c r="E48" s="17">
        <f t="shared" ref="E48:E52" si="80">$M$4</f>
        <v>45064</v>
      </c>
      <c r="F48" s="18" t="str">
        <f>IF(C48="SINAPI",VLOOKUP(D48,[2]SINAPI!$A$2:$G$7006,2,FALSE),IF(C48="COMPOSICAO_PROPRIA",VLOOKUP(D48,'[2]COMPOSIÇÕES PRÓPRIAS'!$A$3:$L$1734,4,FALSE)))</f>
        <v>CONCRETAGEM DE VIGAS E LAJES, FCK=25 MPA, PARA QUALQUER TIPO DE LAJE COM BALDES EM EDIFICAÇÃO TÉRREA - LANÇAMENTO, ADENSAMENTO E ACABAMENTO. AF_02/2022</v>
      </c>
      <c r="G48" s="108">
        <v>40.26</v>
      </c>
      <c r="H48" s="32" t="str">
        <f>IF(C48="SINAPI",VLOOKUP(D48,[2]SINAPI!$A$2:$G$7006,3,FALSE),IF(C48="COMPOSICAO_PROPRIA",VLOOKUP(D48,'[2]COMPOSIÇÕES PRÓPRIAS'!$A$3:$L$1734,6,FALSE)))</f>
        <v>M3</v>
      </c>
      <c r="I48" s="19">
        <f t="shared" ref="I48" si="81">IFERROR(TRUNC(P48*(1+N48),2),"-")</f>
        <v>0</v>
      </c>
      <c r="J48" s="19">
        <f t="shared" ref="J48" si="82">IFERROR(TRUNC(Q48*(1+N48),2),"-")</f>
        <v>0</v>
      </c>
      <c r="K48" s="19">
        <f t="shared" si="75"/>
        <v>0</v>
      </c>
      <c r="L48" s="19">
        <f t="shared" si="76"/>
        <v>0</v>
      </c>
      <c r="M48" s="22">
        <f t="shared" si="77"/>
        <v>0</v>
      </c>
      <c r="N48" s="33">
        <f t="shared" si="0"/>
        <v>0.23150000000000001</v>
      </c>
      <c r="O48" s="34">
        <f t="shared" si="1"/>
        <v>1.1276999999999999</v>
      </c>
      <c r="P48" s="40"/>
      <c r="Q48" s="41"/>
      <c r="R48" s="41"/>
    </row>
    <row r="49" spans="1:19" ht="30" customHeight="1" x14ac:dyDescent="0.2">
      <c r="A49" s="13">
        <v>34</v>
      </c>
      <c r="B49" s="14" t="s">
        <v>366</v>
      </c>
      <c r="C49" s="15" t="s">
        <v>47</v>
      </c>
      <c r="D49" s="16" t="s">
        <v>169</v>
      </c>
      <c r="E49" s="17">
        <f t="shared" si="80"/>
        <v>45064</v>
      </c>
      <c r="F49" s="18" t="str">
        <f>IF(C49="SINAPI",VLOOKUP(D49,[2]SINAPI!$A$2:$G$7006,2,FALSE),IF(C49="COMPOSICAO_PROPRIA",VLOOKUP(D49,'[2]COMPOSIÇÕES PRÓPRIAS'!$A$3:$L$1734,4,FALSE)))</f>
        <v>LAJE PRÉ-MOLDADA UNIDIRECIONAL, BIAPOIADA, PARA FORRO, ENCHIMENTO EM CERÂMICA, VIGOTA CONVENCIONAL, ALTURA TOTAL DA LAJE (ENCHIMENTO+CAPA) = (8+3). AF_11/2020</v>
      </c>
      <c r="G49" s="108">
        <v>56.98</v>
      </c>
      <c r="H49" s="32" t="str">
        <f>IF(C49="SINAPI",VLOOKUP(D49,[2]SINAPI!$A$2:$G$7006,3,FALSE),IF(C49="COMPOSICAO_PROPRIA",VLOOKUP(D49,'[2]COMPOSIÇÕES PRÓPRIAS'!$A$3:$L$1734,6,FALSE)))</f>
        <v>M2</v>
      </c>
      <c r="I49" s="19">
        <f t="shared" si="78"/>
        <v>0</v>
      </c>
      <c r="J49" s="19">
        <f t="shared" si="79"/>
        <v>0</v>
      </c>
      <c r="K49" s="19">
        <f t="shared" si="75"/>
        <v>0</v>
      </c>
      <c r="L49" s="19">
        <f t="shared" si="76"/>
        <v>0</v>
      </c>
      <c r="M49" s="22">
        <f t="shared" si="77"/>
        <v>0</v>
      </c>
      <c r="N49" s="33">
        <f t="shared" si="0"/>
        <v>0.23150000000000001</v>
      </c>
      <c r="O49" s="34">
        <f t="shared" si="1"/>
        <v>1.1276999999999999</v>
      </c>
      <c r="P49" s="40"/>
      <c r="Q49" s="41"/>
      <c r="R49" s="41"/>
    </row>
    <row r="50" spans="1:19" ht="30" customHeight="1" x14ac:dyDescent="0.2">
      <c r="A50" s="13">
        <v>35</v>
      </c>
      <c r="B50" s="14" t="s">
        <v>367</v>
      </c>
      <c r="C50" s="15" t="s">
        <v>47</v>
      </c>
      <c r="D50" s="16" t="s">
        <v>189</v>
      </c>
      <c r="E50" s="17">
        <f t="shared" si="80"/>
        <v>45064</v>
      </c>
      <c r="F50" s="18" t="str">
        <f>IF(C50="SINAPI",VLOOKUP(D50,[2]SINAPI!$A$2:$G$7006,2,FALSE),IF(C50="COMPOSICAO_PROPRIA",VLOOKUP(D50,'[2]COMPOSIÇÕES PRÓPRIAS'!$A$3:$L$1734,4,FALSE)))</f>
        <v>CONCRETAGEM DE PILARES, FCK = 25 MPA, COM USO DE BOMBA - LANÇAMENTO, ADENSAMENTO E ACABAMENTO. AF_02/2022_PS</v>
      </c>
      <c r="G50" s="108">
        <v>15.77</v>
      </c>
      <c r="H50" s="32" t="str">
        <f>IF(C50="SINAPI",VLOOKUP(D50,[2]SINAPI!$A$2:$G$7006,3,FALSE),IF(C50="COMPOSICAO_PROPRIA",VLOOKUP(D50,'[2]COMPOSIÇÕES PRÓPRIAS'!$A$3:$L$1734,6,FALSE)))</f>
        <v>M3</v>
      </c>
      <c r="I50" s="19">
        <f t="shared" si="65"/>
        <v>0</v>
      </c>
      <c r="J50" s="19">
        <f t="shared" si="66"/>
        <v>0</v>
      </c>
      <c r="K50" s="19">
        <f t="shared" si="75"/>
        <v>0</v>
      </c>
      <c r="L50" s="19">
        <f t="shared" si="76"/>
        <v>0</v>
      </c>
      <c r="M50" s="22">
        <f t="shared" si="77"/>
        <v>0</v>
      </c>
      <c r="N50" s="33">
        <f t="shared" si="0"/>
        <v>0.23150000000000001</v>
      </c>
      <c r="O50" s="34">
        <f t="shared" si="1"/>
        <v>1.1276999999999999</v>
      </c>
      <c r="P50" s="40"/>
      <c r="Q50" s="41"/>
      <c r="R50" s="41"/>
    </row>
    <row r="51" spans="1:19" ht="15" customHeight="1" x14ac:dyDescent="0.2">
      <c r="A51" s="13">
        <v>36</v>
      </c>
      <c r="B51" s="14" t="s">
        <v>452</v>
      </c>
      <c r="C51" s="15" t="s">
        <v>47</v>
      </c>
      <c r="D51" s="16" t="s">
        <v>7</v>
      </c>
      <c r="E51" s="17">
        <f t="shared" si="80"/>
        <v>45064</v>
      </c>
      <c r="F51" s="18" t="str">
        <f>IF(C51="SINAPI",VLOOKUP(D51,[2]SINAPI!$A$2:$G$7006,2,FALSE),IF(C51="COMPOSICAO_PROPRIA",VLOOKUP(D51,'[2]COMPOSIÇÕES PRÓPRIAS'!$A$3:$L$1734,4,FALSE)))</f>
        <v>FABRICAÇÃO DE FÔRMA PARA VIGAS, COM MADEIRA SERRADA, E = 25 MM. AF_09/2020</v>
      </c>
      <c r="G51" s="108">
        <v>506.34</v>
      </c>
      <c r="H51" s="32" t="str">
        <f>IF(C51="SINAPI",VLOOKUP(D51,[2]SINAPI!$A$2:$G$7006,3,FALSE),IF(C51="COMPOSICAO_PROPRIA",VLOOKUP(D51,'[2]COMPOSIÇÕES PRÓPRIAS'!$A$3:$L$1734,6,FALSE)))</f>
        <v>M2</v>
      </c>
      <c r="I51" s="19">
        <f t="shared" ref="I51" si="83">IFERROR(TRUNC(P51*(1+N51),2),"-")</f>
        <v>0</v>
      </c>
      <c r="J51" s="19">
        <f t="shared" ref="J51" si="84">IFERROR(TRUNC(Q51*(1+N51),2),"-")</f>
        <v>0</v>
      </c>
      <c r="K51" s="19">
        <f t="shared" si="75"/>
        <v>0</v>
      </c>
      <c r="L51" s="19">
        <f t="shared" si="76"/>
        <v>0</v>
      </c>
      <c r="M51" s="22">
        <f t="shared" si="77"/>
        <v>0</v>
      </c>
      <c r="N51" s="33">
        <f t="shared" si="0"/>
        <v>0.23150000000000001</v>
      </c>
      <c r="O51" s="34">
        <f t="shared" si="1"/>
        <v>1.1276999999999999</v>
      </c>
      <c r="P51" s="40"/>
      <c r="Q51" s="41"/>
      <c r="R51" s="41"/>
    </row>
    <row r="52" spans="1:19" ht="30" customHeight="1" x14ac:dyDescent="0.2">
      <c r="A52" s="13">
        <v>37</v>
      </c>
      <c r="B52" s="14" t="s">
        <v>453</v>
      </c>
      <c r="C52" s="15" t="s">
        <v>47</v>
      </c>
      <c r="D52" s="16" t="s">
        <v>252</v>
      </c>
      <c r="E52" s="17">
        <f t="shared" si="80"/>
        <v>45064</v>
      </c>
      <c r="F52" s="18" t="str">
        <f>IF(C52="SINAPI",VLOOKUP(D52,[2]SINAPI!$A$2:$G$7006,2,FALSE),IF(C52="COMPOSICAO_PROPRIA",VLOOKUP(D52,'[2]COMPOSIÇÕES PRÓPRIAS'!$A$3:$L$1734,4,FALSE)))</f>
        <v>MONTAGEM E DESMONTAGEM DE FÔRMA DE VIGA, ESCORAMENTO COM PONTALETE DE MADEIRA, PÉ-DIREITO SIMPLES, EM MADEIRA SERRADA, 2 UTILIZAÇÕES. AF_09/2020</v>
      </c>
      <c r="G52" s="108">
        <v>253.17</v>
      </c>
      <c r="H52" s="32" t="str">
        <f>IF(C52="SINAPI",VLOOKUP(D52,[2]SINAPI!$A$2:$G$7006,3,FALSE),IF(C52="COMPOSICAO_PROPRIA",VLOOKUP(D52,'[2]COMPOSIÇÕES PRÓPRIAS'!$A$3:$L$1734,6,FALSE)))</f>
        <v>M2</v>
      </c>
      <c r="I52" s="19">
        <f t="shared" si="65"/>
        <v>0</v>
      </c>
      <c r="J52" s="19">
        <f t="shared" si="66"/>
        <v>0</v>
      </c>
      <c r="K52" s="19">
        <f t="shared" si="75"/>
        <v>0</v>
      </c>
      <c r="L52" s="19">
        <f t="shared" si="76"/>
        <v>0</v>
      </c>
      <c r="M52" s="22">
        <f t="shared" si="77"/>
        <v>0</v>
      </c>
      <c r="N52" s="33">
        <f t="shared" si="0"/>
        <v>0.23150000000000001</v>
      </c>
      <c r="O52" s="34">
        <f t="shared" si="1"/>
        <v>1.1276999999999999</v>
      </c>
      <c r="P52" s="40"/>
      <c r="Q52" s="41"/>
      <c r="R52" s="41"/>
    </row>
    <row r="53" spans="1:19" x14ac:dyDescent="0.2">
      <c r="A53" s="121"/>
      <c r="B53" s="122"/>
      <c r="C53" s="122"/>
      <c r="D53" s="122"/>
      <c r="E53" s="122"/>
      <c r="F53" s="122"/>
      <c r="G53" s="122"/>
      <c r="H53" s="123"/>
      <c r="I53" s="124" t="s">
        <v>104</v>
      </c>
      <c r="J53" s="130"/>
      <c r="K53" s="54">
        <f t="shared" ref="K53:L53" si="85">SUM(K44:K52)</f>
        <v>0</v>
      </c>
      <c r="L53" s="54">
        <f t="shared" si="85"/>
        <v>0</v>
      </c>
      <c r="M53" s="54">
        <f>SUM(M44:M52)</f>
        <v>0</v>
      </c>
      <c r="N53" s="125"/>
      <c r="O53" s="126"/>
      <c r="P53" s="38"/>
      <c r="Q53" s="39"/>
      <c r="S53" s="109"/>
    </row>
    <row r="54" spans="1:19" x14ac:dyDescent="0.2">
      <c r="A54" s="6"/>
      <c r="B54" s="7">
        <v>5</v>
      </c>
      <c r="C54" s="8"/>
      <c r="D54" s="9"/>
      <c r="E54" s="10"/>
      <c r="F54" s="11" t="s">
        <v>65</v>
      </c>
      <c r="G54" s="97"/>
      <c r="H54" s="27"/>
      <c r="I54" s="28"/>
      <c r="J54" s="28"/>
      <c r="K54" s="28"/>
      <c r="L54" s="28"/>
      <c r="M54" s="29"/>
      <c r="N54" s="30"/>
      <c r="O54" s="31"/>
      <c r="P54" s="38"/>
      <c r="Q54" s="39"/>
    </row>
    <row r="55" spans="1:19" ht="30" customHeight="1" x14ac:dyDescent="0.2">
      <c r="A55" s="13">
        <v>38</v>
      </c>
      <c r="B55" s="14" t="s">
        <v>113</v>
      </c>
      <c r="C55" s="15" t="s">
        <v>47</v>
      </c>
      <c r="D55" s="16" t="s">
        <v>158</v>
      </c>
      <c r="E55" s="17">
        <f>$M$4</f>
        <v>45064</v>
      </c>
      <c r="F55" s="18" t="str">
        <f>IF(C55="SINAPI",VLOOKUP(D55,[2]SINAPI!$A$2:$G$7006,2,FALSE),IF(C55="COMPOSICAO_PROPRIA",VLOOKUP(D55,'[2]COMPOSIÇÕES PRÓPRIAS'!$A$3:$L$1734,4,FALSE)))</f>
        <v>JANELA DE ALUMÍNIO DE CORRER COM 2 FOLHAS PARA VIDROS, COM VIDROS, BATENTE, ACABAMENTO COM ACETATO OU BRILHANTE E FERRAGENS. EXCLUSIVE ALIZAR E CONTRAMARCO. FORNECIMENTO E INSTALAÇÃO. AF_12/2019</v>
      </c>
      <c r="G55" s="108">
        <v>75.239999999999995</v>
      </c>
      <c r="H55" s="32" t="str">
        <f>IF(C55="SINAPI",VLOOKUP(D55,[2]SINAPI!$A$2:$G$7006,3,FALSE),IF(C55="COMPOSICAO_PROPRIA",VLOOKUP(D55,'[2]COMPOSIÇÕES PRÓPRIAS'!$A$3:$L$1734,6,FALSE)))</f>
        <v>M2</v>
      </c>
      <c r="I55" s="19">
        <f t="shared" ref="I55:I66" si="86">IFERROR(TRUNC(P55*(1+N55),2),"-")</f>
        <v>0</v>
      </c>
      <c r="J55" s="19">
        <f t="shared" ref="J55:J66" si="87">IFERROR(TRUNC(Q55*(1+N55),2),"-")</f>
        <v>0</v>
      </c>
      <c r="K55" s="19">
        <f t="shared" ref="K55:K66" si="88">IFERROR(TRUNC(G55*I55,2),"-")</f>
        <v>0</v>
      </c>
      <c r="L55" s="19">
        <f t="shared" ref="L55:L66" si="89">IFERROR(TRUNC(J55*G55,2),"-")</f>
        <v>0</v>
      </c>
      <c r="M55" s="22">
        <f t="shared" ref="M55:M66" si="90">IFERROR(SUM(K55:L55),"-")</f>
        <v>0</v>
      </c>
      <c r="N55" s="33">
        <f t="shared" si="0"/>
        <v>0.23150000000000001</v>
      </c>
      <c r="O55" s="34">
        <f t="shared" si="1"/>
        <v>1.1276999999999999</v>
      </c>
      <c r="P55" s="40"/>
      <c r="Q55" s="41"/>
      <c r="R55" s="41"/>
    </row>
    <row r="56" spans="1:19" ht="30" customHeight="1" x14ac:dyDescent="0.2">
      <c r="A56" s="13">
        <v>39</v>
      </c>
      <c r="B56" s="14" t="s">
        <v>71</v>
      </c>
      <c r="C56" s="15" t="s">
        <v>47</v>
      </c>
      <c r="D56" s="16" t="s">
        <v>248</v>
      </c>
      <c r="E56" s="17">
        <f>$M$4</f>
        <v>45064</v>
      </c>
      <c r="F56" s="18" t="str">
        <f>IF(C56="SINAPI",VLOOKUP(D56,[2]SINAPI!$A$2:$G$7006,2,FALSE),IF(C56="COMPOSICAO_PROPRIA",VLOOKUP(D56,'[2]COMPOSIÇÕES PRÓPRIAS'!$A$3:$L$1734,4,FALSE)))</f>
        <v>JANELA DE ALUMÍNIO TIPO MAXIM-AR, COM VIDROS, BATENTE E FERRAGENS. EXCLUSIVE ALIZAR, ACABAMENTO E CONTRAMARCO. FORNECIMENTO E INSTALAÇÃO. AF_12/2019</v>
      </c>
      <c r="G56" s="108">
        <v>18.190000000000001</v>
      </c>
      <c r="H56" s="32" t="str">
        <f>IF(C56="SINAPI",VLOOKUP(D56,[2]SINAPI!$A$2:$G$7006,3,FALSE),IF(C56="COMPOSICAO_PROPRIA",VLOOKUP(D56,'[2]COMPOSIÇÕES PRÓPRIAS'!$A$3:$L$1734,6,FALSE)))</f>
        <v>M2</v>
      </c>
      <c r="I56" s="19">
        <f t="shared" ref="I56" si="91">IFERROR(TRUNC(P56*(1+N56),2),"-")</f>
        <v>0</v>
      </c>
      <c r="J56" s="19">
        <f t="shared" ref="J56" si="92">IFERROR(TRUNC(Q56*(1+N56),2),"-")</f>
        <v>0</v>
      </c>
      <c r="K56" s="19">
        <f t="shared" ref="K56" si="93">IFERROR(TRUNC(G56*I56,2),"-")</f>
        <v>0</v>
      </c>
      <c r="L56" s="19">
        <f t="shared" ref="L56" si="94">IFERROR(TRUNC(J56*G56,2),"-")</f>
        <v>0</v>
      </c>
      <c r="M56" s="22">
        <f t="shared" ref="M56" si="95">IFERROR(SUM(K56:L56),"-")</f>
        <v>0</v>
      </c>
      <c r="N56" s="33">
        <f t="shared" si="0"/>
        <v>0.23150000000000001</v>
      </c>
      <c r="O56" s="34">
        <f t="shared" si="1"/>
        <v>1.1276999999999999</v>
      </c>
      <c r="P56" s="40"/>
      <c r="Q56" s="41"/>
      <c r="R56" s="41"/>
    </row>
    <row r="57" spans="1:19" ht="30" customHeight="1" x14ac:dyDescent="0.2">
      <c r="A57" s="13">
        <v>40</v>
      </c>
      <c r="B57" s="14" t="s">
        <v>78</v>
      </c>
      <c r="C57" s="15" t="s">
        <v>47</v>
      </c>
      <c r="D57" s="16" t="s">
        <v>249</v>
      </c>
      <c r="E57" s="17">
        <f>$M$4</f>
        <v>45064</v>
      </c>
      <c r="F57" s="18" t="str">
        <f>IF(C57="SINAPI",VLOOKUP(D57,[2]SINAPI!$A$2:$G$7006,2,FALSE),IF(C57="COMPOSICAO_PROPRIA",VLOOKUP(D57,'[2]COMPOSIÇÕES PRÓPRIAS'!$A$3:$L$1734,4,FALSE)))</f>
        <v>JANELA FIXA DE ALUMÍNIO PARA VIDRO, COM VIDRO, BATENTE E FERRAGENS. EXCLUSIVE ACABAMENTO, ALIZAR E CONTRAMARCO. FORNECIMENTO E INSTALAÇÃO. AF_12/2019</v>
      </c>
      <c r="G57" s="108">
        <v>24.3</v>
      </c>
      <c r="H57" s="32" t="str">
        <f>IF(C57="SINAPI",VLOOKUP(D57,[2]SINAPI!$A$2:$G$7006,3,FALSE),IF(C57="COMPOSICAO_PROPRIA",VLOOKUP(D57,'[2]COMPOSIÇÕES PRÓPRIAS'!$A$3:$L$1734,6,FALSE)))</f>
        <v>M2</v>
      </c>
      <c r="I57" s="19">
        <f t="shared" ref="I57" si="96">IFERROR(TRUNC(P57*(1+N57),2),"-")</f>
        <v>0</v>
      </c>
      <c r="J57" s="19">
        <f t="shared" ref="J57" si="97">IFERROR(TRUNC(Q57*(1+N57),2),"-")</f>
        <v>0</v>
      </c>
      <c r="K57" s="19">
        <f t="shared" ref="K57" si="98">IFERROR(TRUNC(G57*I57,2),"-")</f>
        <v>0</v>
      </c>
      <c r="L57" s="19">
        <f t="shared" ref="L57" si="99">IFERROR(TRUNC(J57*G57,2),"-")</f>
        <v>0</v>
      </c>
      <c r="M57" s="22">
        <f t="shared" ref="M57" si="100">IFERROR(SUM(K57:L57),"-")</f>
        <v>0</v>
      </c>
      <c r="N57" s="33">
        <f t="shared" si="0"/>
        <v>0.23150000000000001</v>
      </c>
      <c r="O57" s="34">
        <f t="shared" si="1"/>
        <v>1.1276999999999999</v>
      </c>
      <c r="P57" s="40"/>
      <c r="Q57" s="41"/>
      <c r="R57" s="41"/>
    </row>
    <row r="58" spans="1:19" ht="30" customHeight="1" x14ac:dyDescent="0.2">
      <c r="A58" s="13">
        <v>41</v>
      </c>
      <c r="B58" s="14" t="s">
        <v>140</v>
      </c>
      <c r="C58" s="15" t="s">
        <v>48</v>
      </c>
      <c r="D58" s="16" t="s">
        <v>56</v>
      </c>
      <c r="E58" s="17">
        <f>$M$4</f>
        <v>45064</v>
      </c>
      <c r="F58" s="18" t="s">
        <v>485</v>
      </c>
      <c r="G58" s="108">
        <v>8.64</v>
      </c>
      <c r="H58" s="32" t="s">
        <v>2</v>
      </c>
      <c r="I58" s="19">
        <f>IFERROR(TRUNC(P58*(1+N58),2),"-")</f>
        <v>0</v>
      </c>
      <c r="J58" s="19">
        <f>IFERROR(TRUNC(Q58*(1+N58),2),"-")</f>
        <v>0</v>
      </c>
      <c r="K58" s="19">
        <f>IFERROR(TRUNC(R58*(1+N58),2),"-")</f>
        <v>0</v>
      </c>
      <c r="L58" s="19">
        <f t="shared" ref="L58" si="101">IFERROR(TRUNC(J58*G58,2),"-")</f>
        <v>0</v>
      </c>
      <c r="M58" s="22">
        <f t="shared" ref="M58" si="102">IFERROR(SUM(K58:L58),"-")</f>
        <v>0</v>
      </c>
      <c r="N58" s="33">
        <f t="shared" si="0"/>
        <v>0.23150000000000001</v>
      </c>
      <c r="O58" s="34">
        <f t="shared" si="1"/>
        <v>1.1276999999999999</v>
      </c>
      <c r="P58" s="107"/>
      <c r="Q58" s="107"/>
      <c r="R58" s="107"/>
    </row>
    <row r="59" spans="1:19" ht="30" customHeight="1" x14ac:dyDescent="0.2">
      <c r="A59" s="13">
        <v>42</v>
      </c>
      <c r="B59" s="14" t="s">
        <v>141</v>
      </c>
      <c r="C59" s="15" t="s">
        <v>47</v>
      </c>
      <c r="D59" s="16" t="s">
        <v>349</v>
      </c>
      <c r="E59" s="17">
        <f>$M$4</f>
        <v>45064</v>
      </c>
      <c r="F59" s="18" t="str">
        <f>IF(C59="SINAPI",VLOOKUP(D59,[2]SINAPI!$A$2:$G$7006,2,FALSE),IF(C59="COMPOSICAO_PROPRIA",VLOOKUP(D59,'[2]COMPOSIÇÕES PRÓPRIAS'!$A$3:$L$1734,4,FALSE)))</f>
        <v>PEITORIL LINEAR EM GRANITO OU MÁRMORE, L = 15CM, COMPRIMENTO DE ATÉ 2M, ASSENTADO COM ARGAMASSA 1:6 COM ADITIVO. AF_11/2020</v>
      </c>
      <c r="G59" s="108">
        <v>89.2</v>
      </c>
      <c r="H59" s="32" t="str">
        <f>IF(C59="SINAPI",VLOOKUP(D59,[2]SINAPI!$A$2:$G$7006,3,FALSE),IF(C59="COMPOSICAO_PROPRIA",VLOOKUP(D59,'[2]COMPOSIÇÕES PRÓPRIAS'!$A$3:$L$1734,6,FALSE)))</f>
        <v>M</v>
      </c>
      <c r="I59" s="19">
        <f t="shared" ref="I59" si="103">IFERROR(TRUNC(P59*(1+N59),2),"-")</f>
        <v>0</v>
      </c>
      <c r="J59" s="19">
        <f t="shared" ref="J59" si="104">IFERROR(TRUNC(Q59*(1+N59),2),"-")</f>
        <v>0</v>
      </c>
      <c r="K59" s="19">
        <f t="shared" ref="K59" si="105">IFERROR(TRUNC(G59*I59,2),"-")</f>
        <v>0</v>
      </c>
      <c r="L59" s="19">
        <f t="shared" ref="L59" si="106">IFERROR(TRUNC(J59*G59,2),"-")</f>
        <v>0</v>
      </c>
      <c r="M59" s="22">
        <f t="shared" ref="M59" si="107">IFERROR(SUM(K59:L59),"-")</f>
        <v>0</v>
      </c>
      <c r="N59" s="33">
        <f t="shared" si="0"/>
        <v>0.23150000000000001</v>
      </c>
      <c r="O59" s="34">
        <f t="shared" si="1"/>
        <v>1.1276999999999999</v>
      </c>
      <c r="P59" s="40"/>
      <c r="Q59" s="41"/>
      <c r="R59" s="41"/>
    </row>
    <row r="60" spans="1:19" ht="15" customHeight="1" x14ac:dyDescent="0.2">
      <c r="A60" s="13">
        <v>43</v>
      </c>
      <c r="B60" s="14" t="s">
        <v>154</v>
      </c>
      <c r="C60" s="15" t="s">
        <v>47</v>
      </c>
      <c r="D60" s="16" t="s">
        <v>57</v>
      </c>
      <c r="E60" s="17">
        <f t="shared" ref="E60:E64" si="108">$M$4</f>
        <v>45064</v>
      </c>
      <c r="F60" s="18" t="str">
        <f>IF(C60="SINAPI",VLOOKUP(D60,[2]SINAPI!$A$2:$G$7006,2,FALSE),IF(C60="COMPOSICAO_PROPRIA",VLOOKUP(D60,'[2]COMPOSIÇÕES PRÓPRIAS'!$A$3:$L$1734,4,FALSE)))</f>
        <v>CONTRAMARCO DE ALUMÍNIO, FIXAÇÃO COM PARAFUSO - FORNECIMENTO E INSTALAÇÃO. AF_12/2019</v>
      </c>
      <c r="G60" s="108">
        <v>392.4</v>
      </c>
      <c r="H60" s="32" t="str">
        <f>IF(C60="SINAPI",VLOOKUP(D60,[2]SINAPI!$A$2:$G$7006,3,FALSE),IF(C60="COMPOSICAO_PROPRIA",VLOOKUP(D60,'[2]COMPOSIÇÕES PRÓPRIAS'!$A$3:$L$1734,6,FALSE)))</f>
        <v>M</v>
      </c>
      <c r="I60" s="19">
        <f t="shared" si="86"/>
        <v>0</v>
      </c>
      <c r="J60" s="19">
        <f t="shared" si="87"/>
        <v>0</v>
      </c>
      <c r="K60" s="19">
        <f t="shared" si="88"/>
        <v>0</v>
      </c>
      <c r="L60" s="19">
        <f t="shared" si="89"/>
        <v>0</v>
      </c>
      <c r="M60" s="22">
        <f t="shared" si="90"/>
        <v>0</v>
      </c>
      <c r="N60" s="33">
        <f t="shared" si="0"/>
        <v>0.23150000000000001</v>
      </c>
      <c r="O60" s="34">
        <f t="shared" si="1"/>
        <v>1.1276999999999999</v>
      </c>
      <c r="P60" s="40"/>
      <c r="Q60" s="41"/>
      <c r="R60" s="41"/>
    </row>
    <row r="61" spans="1:19" ht="30" customHeight="1" x14ac:dyDescent="0.2">
      <c r="A61" s="13">
        <v>44</v>
      </c>
      <c r="B61" s="14" t="s">
        <v>146</v>
      </c>
      <c r="C61" s="15" t="s">
        <v>47</v>
      </c>
      <c r="D61" s="16" t="s">
        <v>24</v>
      </c>
      <c r="E61" s="17">
        <f t="shared" si="108"/>
        <v>45064</v>
      </c>
      <c r="F61" s="18" t="str">
        <f>IF(C61="SINAPI",VLOOKUP(D61,[2]SINAPI!$A$2:$G$7006,2,FALSE),IF(C61="COMPOSICAO_PROPRIA",VLOOKUP(D61,'[2]COMPOSIÇÕES PRÓPRIAS'!$A$3:$L$1734,4,FALSE)))</f>
        <v>PINTURA COM TINTA ALQUÍDICA DE FUNDO (TIPO ZARCÃO) APLICADA A ROLO OU PINCEL SOBRE SUPERFÍCIES METÁLICAS (EXCETO PERFIL) EXECUTADO EM OBRA (POR DEMÃO). AF_01/2020</v>
      </c>
      <c r="G61" s="108">
        <f>G60*0.1</f>
        <v>39.24</v>
      </c>
      <c r="H61" s="32" t="str">
        <f>IF(C61="SINAPI",VLOOKUP(D61,[2]SINAPI!$A$2:$G$7006,3,FALSE),IF(C61="COMPOSICAO_PROPRIA",VLOOKUP(D61,'[2]COMPOSIÇÕES PRÓPRIAS'!$A$3:$L$1734,6,FALSE)))</f>
        <v>M2</v>
      </c>
      <c r="I61" s="19">
        <f t="shared" si="86"/>
        <v>0</v>
      </c>
      <c r="J61" s="19">
        <f t="shared" si="87"/>
        <v>0</v>
      </c>
      <c r="K61" s="19">
        <f t="shared" si="88"/>
        <v>0</v>
      </c>
      <c r="L61" s="19">
        <f t="shared" si="89"/>
        <v>0</v>
      </c>
      <c r="M61" s="22">
        <f t="shared" si="90"/>
        <v>0</v>
      </c>
      <c r="N61" s="33">
        <f t="shared" si="0"/>
        <v>0.23150000000000001</v>
      </c>
      <c r="O61" s="34">
        <f t="shared" si="1"/>
        <v>1.1276999999999999</v>
      </c>
      <c r="P61" s="40"/>
      <c r="Q61" s="41"/>
      <c r="R61" s="41"/>
    </row>
    <row r="62" spans="1:19" ht="30" customHeight="1" x14ac:dyDescent="0.2">
      <c r="A62" s="13">
        <v>45</v>
      </c>
      <c r="B62" s="14" t="s">
        <v>368</v>
      </c>
      <c r="C62" s="15" t="s">
        <v>47</v>
      </c>
      <c r="D62" s="16" t="s">
        <v>339</v>
      </c>
      <c r="E62" s="17">
        <f t="shared" si="108"/>
        <v>45064</v>
      </c>
      <c r="F62" s="18" t="str">
        <f>IF(C62="SINAPI",VLOOKUP(D62,[2]SINAPI!$A$2:$G$7006,2,FALSE),IF(C62="COMPOSICAO_PROPRIA",VLOOKUP(D62,'[2]COMPOSIÇÕES PRÓPRIAS'!$A$3:$L$1734,4,FALSE)))</f>
        <v>PINTURA COM TINTA ALQUÍDICA DE ACABAMENTO (ESMALTE SINTÉTICO ACETINADO) PULVERIZADA SOBRE PERFIL METÁLICO EXECUTADO EM FÁBRICA (POR DEMÃO). AF_01/2020_PE</v>
      </c>
      <c r="G62" s="108">
        <f>G61</f>
        <v>39.24</v>
      </c>
      <c r="H62" s="32" t="str">
        <f>IF(C62="SINAPI",VLOOKUP(D62,[2]SINAPI!$A$2:$G$7006,3,FALSE),IF(C62="COMPOSICAO_PROPRIA",VLOOKUP(D62,'[2]COMPOSIÇÕES PRÓPRIAS'!$A$3:$L$1734,6,FALSE)))</f>
        <v>M2</v>
      </c>
      <c r="I62" s="19">
        <f t="shared" si="86"/>
        <v>0</v>
      </c>
      <c r="J62" s="19">
        <f t="shared" si="87"/>
        <v>0</v>
      </c>
      <c r="K62" s="19">
        <f t="shared" si="88"/>
        <v>0</v>
      </c>
      <c r="L62" s="19">
        <f t="shared" si="89"/>
        <v>0</v>
      </c>
      <c r="M62" s="22">
        <f t="shared" si="90"/>
        <v>0</v>
      </c>
      <c r="N62" s="33">
        <f t="shared" si="0"/>
        <v>0.23150000000000001</v>
      </c>
      <c r="O62" s="34">
        <f t="shared" si="1"/>
        <v>1.1276999999999999</v>
      </c>
      <c r="P62" s="40"/>
      <c r="Q62" s="41"/>
      <c r="R62" s="41"/>
    </row>
    <row r="63" spans="1:19" ht="15" customHeight="1" x14ac:dyDescent="0.2">
      <c r="A63" s="13">
        <v>46</v>
      </c>
      <c r="B63" s="14" t="s">
        <v>369</v>
      </c>
      <c r="C63" s="15" t="s">
        <v>47</v>
      </c>
      <c r="D63" s="16" t="s">
        <v>191</v>
      </c>
      <c r="E63" s="17">
        <f t="shared" si="108"/>
        <v>45064</v>
      </c>
      <c r="F63" s="18" t="str">
        <f>IF(C63="SINAPI",VLOOKUP(D63,[2]SINAPI!$A$2:$G$7006,2,FALSE),IF(C63="COMPOSICAO_PROPRIA",VLOOKUP(D63,'[2]COMPOSIÇÕES PRÓPRIAS'!$A$3:$L$1734,4,FALSE)))</f>
        <v>PUXADOR PARA PCD, FIXADO NA PORTA - FORNECIMENTO E INSTALAÇÃO. AF_01/2020</v>
      </c>
      <c r="G63" s="108">
        <v>1</v>
      </c>
      <c r="H63" s="32" t="str">
        <f>IF(C63="SINAPI",VLOOKUP(D63,[2]SINAPI!$A$2:$G$7006,3,FALSE),IF(C63="COMPOSICAO_PROPRIA",VLOOKUP(D63,'[2]COMPOSIÇÕES PRÓPRIAS'!$A$3:$L$1734,6,FALSE)))</f>
        <v>UN</v>
      </c>
      <c r="I63" s="19">
        <f t="shared" ref="I63" si="109">IFERROR(TRUNC(P63*(1+N63),2),"-")</f>
        <v>0</v>
      </c>
      <c r="J63" s="19">
        <f t="shared" ref="J63" si="110">IFERROR(TRUNC(Q63*(1+N63),2),"-")</f>
        <v>0</v>
      </c>
      <c r="K63" s="19">
        <f t="shared" ref="K63" si="111">IFERROR(TRUNC(G63*I63,2),"-")</f>
        <v>0</v>
      </c>
      <c r="L63" s="19">
        <f t="shared" ref="L63" si="112">IFERROR(TRUNC(J63*G63,2),"-")</f>
        <v>0</v>
      </c>
      <c r="M63" s="22">
        <f t="shared" ref="M63" si="113">IFERROR(SUM(K63:L63),"-")</f>
        <v>0</v>
      </c>
      <c r="N63" s="33">
        <f t="shared" si="0"/>
        <v>0.23150000000000001</v>
      </c>
      <c r="O63" s="34">
        <f t="shared" si="1"/>
        <v>1.1276999999999999</v>
      </c>
      <c r="P63" s="40"/>
      <c r="Q63" s="41"/>
      <c r="R63" s="41"/>
    </row>
    <row r="64" spans="1:19" ht="30" customHeight="1" x14ac:dyDescent="0.2">
      <c r="A64" s="13">
        <v>47</v>
      </c>
      <c r="B64" s="14" t="s">
        <v>370</v>
      </c>
      <c r="C64" s="15" t="s">
        <v>47</v>
      </c>
      <c r="D64" s="16" t="s">
        <v>247</v>
      </c>
      <c r="E64" s="17">
        <f t="shared" si="108"/>
        <v>45064</v>
      </c>
      <c r="F64" s="18" t="str">
        <f>IF(C64="SINAPI",VLOOKUP(D64,[2]SINAPI!$A$2:$G$7006,2,FALSE),IF(C64="COMPOSICAO_PROPRIA",VLOOKUP(D64,'[2]COMPOSIÇÕES PRÓPRIAS'!$A$3:$L$1734,4,FALSE)))</f>
        <v>FECHADURA DE EMBUTIR PARA PORTA DE BANHEIRO, COMPLETA, ACABAMENTO PADRÃO POPULAR, INCLUSO EXECUÇÃO DE FURO - FORNECIMENTO E INSTALAÇÃO. AF_12/2019</v>
      </c>
      <c r="G64" s="108">
        <f>SUM(G66:G68)</f>
        <v>38</v>
      </c>
      <c r="H64" s="32" t="str">
        <f>IF(C64="SINAPI",VLOOKUP(D64,[2]SINAPI!$A$2:$G$7006,3,FALSE),IF(C64="COMPOSICAO_PROPRIA",VLOOKUP(D64,'[2]COMPOSIÇÕES PRÓPRIAS'!$A$3:$L$1734,6,FALSE)))</f>
        <v>UN</v>
      </c>
      <c r="I64" s="19">
        <f t="shared" ref="I64:I65" si="114">IFERROR(TRUNC(P64*(1+N64),2),"-")</f>
        <v>0</v>
      </c>
      <c r="J64" s="19">
        <f t="shared" ref="J64:J65" si="115">IFERROR(TRUNC(Q64*(1+N64),2),"-")</f>
        <v>0</v>
      </c>
      <c r="K64" s="19">
        <f t="shared" ref="K64:K65" si="116">IFERROR(TRUNC(G64*I64,2),"-")</f>
        <v>0</v>
      </c>
      <c r="L64" s="19">
        <f t="shared" ref="L64:L65" si="117">IFERROR(TRUNC(J64*G64,2),"-")</f>
        <v>0</v>
      </c>
      <c r="M64" s="22">
        <f t="shared" ref="M64:M65" si="118">IFERROR(SUM(K64:L64),"-")</f>
        <v>0</v>
      </c>
      <c r="N64" s="33">
        <f t="shared" si="0"/>
        <v>0.23150000000000001</v>
      </c>
      <c r="O64" s="34">
        <f t="shared" si="1"/>
        <v>1.1276999999999999</v>
      </c>
      <c r="P64" s="40"/>
      <c r="Q64" s="41"/>
      <c r="R64" s="41"/>
    </row>
    <row r="65" spans="1:19" ht="30" customHeight="1" x14ac:dyDescent="0.2">
      <c r="A65" s="13">
        <v>48</v>
      </c>
      <c r="B65" s="14" t="s">
        <v>371</v>
      </c>
      <c r="C65" s="15" t="s">
        <v>47</v>
      </c>
      <c r="D65" s="16" t="s">
        <v>153</v>
      </c>
      <c r="E65" s="17">
        <f t="shared" ref="E65:E68" si="119">$M$4</f>
        <v>45064</v>
      </c>
      <c r="F65" s="18" t="str">
        <f>IF(C65="SINAPI",VLOOKUP(D65,[2]SINAPI!$A$2:$G$7006,2,FALSE),IF(C65="COMPOSICAO_PROPRIA",VLOOKUP(D65,'[2]COMPOSIÇÕES PRÓPRIAS'!$A$3:$L$1734,4,FALSE)))</f>
        <v>KIT DE PORTA-PRONTA DE MADEIRA EM ACABAMENTO MELAMÍNICO BRANCO, FOLHA LEVE OU MÉDIA, 60X210CM, EXCLUSIVE FECHADURA, FIXAÇÃO COM PREENCHIMENTO PARCIAL DE ESPUMA EXPANSIVA - FORNECIMENTO E INSTALAÇÃO. AF_12/2019</v>
      </c>
      <c r="G65" s="108">
        <v>6</v>
      </c>
      <c r="H65" s="32" t="str">
        <f>IF(C65="SINAPI",VLOOKUP(D65,[2]SINAPI!$A$2:$G$7006,3,FALSE),IF(C65="COMPOSICAO_PROPRIA",VLOOKUP(D65,'[2]COMPOSIÇÕES PRÓPRIAS'!$A$3:$L$1734,6,FALSE)))</f>
        <v>UN</v>
      </c>
      <c r="I65" s="19">
        <f t="shared" si="114"/>
        <v>0</v>
      </c>
      <c r="J65" s="19">
        <f t="shared" si="115"/>
        <v>0</v>
      </c>
      <c r="K65" s="19">
        <f t="shared" si="116"/>
        <v>0</v>
      </c>
      <c r="L65" s="19">
        <f t="shared" si="117"/>
        <v>0</v>
      </c>
      <c r="M65" s="22">
        <f t="shared" si="118"/>
        <v>0</v>
      </c>
      <c r="N65" s="33">
        <f t="shared" si="0"/>
        <v>0.23150000000000001</v>
      </c>
      <c r="O65" s="34">
        <f t="shared" si="1"/>
        <v>1.1276999999999999</v>
      </c>
      <c r="P65" s="40"/>
      <c r="Q65" s="41"/>
      <c r="R65" s="41"/>
    </row>
    <row r="66" spans="1:19" ht="30" customHeight="1" x14ac:dyDescent="0.2">
      <c r="A66" s="13">
        <v>49</v>
      </c>
      <c r="B66" s="14" t="s">
        <v>372</v>
      </c>
      <c r="C66" s="15" t="s">
        <v>47</v>
      </c>
      <c r="D66" s="16" t="s">
        <v>245</v>
      </c>
      <c r="E66" s="17">
        <f t="shared" si="119"/>
        <v>45064</v>
      </c>
      <c r="F66" s="18" t="str">
        <f>IF(C66="SINAPI",VLOOKUP(D66,[2]SINAPI!$A$2:$G$7006,2,FALSE),IF(C66="COMPOSICAO_PROPRIA",VLOOKUP(D66,'[2]COMPOSIÇÕES PRÓPRIAS'!$A$3:$L$1734,4,FALSE)))</f>
        <v>KIT DE PORTA-PRONTA DE MADEIRA EM ACABAMENTO MELAMÍNICO BRANCO, FOLHA LEVE OU MÉDIA, 70X210CM, EXCLUSIVE FECHADURA, FIXAÇÃO COM PREENCHIMENTO PARCIAL DE ESPUMA EXPANSIVA - FORNECIMENTO E INSTALAÇÃO. AF_12/2019</v>
      </c>
      <c r="G66" s="108">
        <v>6</v>
      </c>
      <c r="H66" s="32" t="str">
        <f>IF(C66="SINAPI",VLOOKUP(D66,[2]SINAPI!$A$2:$G$7006,3,FALSE),IF(C66="COMPOSICAO_PROPRIA",VLOOKUP(D66,'[2]COMPOSIÇÕES PRÓPRIAS'!$A$3:$L$1734,6,FALSE)))</f>
        <v>UN</v>
      </c>
      <c r="I66" s="19">
        <f t="shared" si="86"/>
        <v>0</v>
      </c>
      <c r="J66" s="19">
        <f t="shared" si="87"/>
        <v>0</v>
      </c>
      <c r="K66" s="19">
        <f t="shared" si="88"/>
        <v>0</v>
      </c>
      <c r="L66" s="19">
        <f t="shared" si="89"/>
        <v>0</v>
      </c>
      <c r="M66" s="22">
        <f t="shared" si="90"/>
        <v>0</v>
      </c>
      <c r="N66" s="33">
        <f t="shared" si="0"/>
        <v>0.23150000000000001</v>
      </c>
      <c r="O66" s="34">
        <f t="shared" si="1"/>
        <v>1.1276999999999999</v>
      </c>
      <c r="P66" s="40"/>
      <c r="Q66" s="41"/>
      <c r="R66" s="41"/>
    </row>
    <row r="67" spans="1:19" ht="30" customHeight="1" x14ac:dyDescent="0.2">
      <c r="A67" s="13">
        <v>50</v>
      </c>
      <c r="B67" s="14" t="s">
        <v>484</v>
      </c>
      <c r="C67" s="15" t="s">
        <v>47</v>
      </c>
      <c r="D67" s="16" t="s">
        <v>152</v>
      </c>
      <c r="E67" s="17">
        <f t="shared" si="119"/>
        <v>45064</v>
      </c>
      <c r="F67" s="18" t="str">
        <f>IF(C67="SINAPI",VLOOKUP(D67,[2]SINAPI!$A$2:$G$7006,2,FALSE),IF(C67="COMPOSICAO_PROPRIA",VLOOKUP(D67,'[2]COMPOSIÇÕES PRÓPRIAS'!$A$3:$L$1734,4,FALSE)))</f>
        <v>KIT DE PORTA-PRONTA DE MADEIRA EM ACABAMENTO MELAMÍNICO BRANCO, FOLHA LEVE OU MÉDIA, 80X210CM, EXCLUSIVE FECHADURA, FIXAÇÃO COM PREENCHIMENTO PARCIAL DE ESPUMA EXPANSIVA - FORNECIMENTO E INSTALAÇÃO. AF_12/2019</v>
      </c>
      <c r="G67" s="108">
        <v>18</v>
      </c>
      <c r="H67" s="32" t="str">
        <f>IF(C67="SINAPI",VLOOKUP(D67,[2]SINAPI!$A$2:$G$7006,3,FALSE),IF(C67="COMPOSICAO_PROPRIA",VLOOKUP(D67,'[2]COMPOSIÇÕES PRÓPRIAS'!$A$3:$L$1734,6,FALSE)))</f>
        <v>UN</v>
      </c>
      <c r="I67" s="19">
        <f t="shared" ref="I67" si="120">IFERROR(TRUNC(P67*(1+N67),2),"-")</f>
        <v>0</v>
      </c>
      <c r="J67" s="19">
        <f t="shared" ref="J67" si="121">IFERROR(TRUNC(Q67*(1+N67),2),"-")</f>
        <v>0</v>
      </c>
      <c r="K67" s="19">
        <f t="shared" ref="K67" si="122">IFERROR(TRUNC(G67*I67,2),"-")</f>
        <v>0</v>
      </c>
      <c r="L67" s="19">
        <f t="shared" ref="L67" si="123">IFERROR(TRUNC(J67*G67,2),"-")</f>
        <v>0</v>
      </c>
      <c r="M67" s="22">
        <f t="shared" ref="M67" si="124">IFERROR(SUM(K67:L67),"-")</f>
        <v>0</v>
      </c>
      <c r="N67" s="33">
        <f t="shared" si="0"/>
        <v>0.23150000000000001</v>
      </c>
      <c r="O67" s="34">
        <f t="shared" si="1"/>
        <v>1.1276999999999999</v>
      </c>
      <c r="P67" s="40"/>
      <c r="Q67" s="41"/>
      <c r="R67" s="41"/>
    </row>
    <row r="68" spans="1:19" ht="30" customHeight="1" x14ac:dyDescent="0.2">
      <c r="A68" s="13">
        <v>51</v>
      </c>
      <c r="B68" s="14" t="s">
        <v>486</v>
      </c>
      <c r="C68" s="15" t="s">
        <v>47</v>
      </c>
      <c r="D68" s="16" t="s">
        <v>246</v>
      </c>
      <c r="E68" s="17">
        <f t="shared" si="119"/>
        <v>45064</v>
      </c>
      <c r="F68" s="18" t="str">
        <f>IF(C68="SINAPI",VLOOKUP(D68,[2]SINAPI!$A$2:$G$7006,2,FALSE),IF(C68="COMPOSICAO_PROPRIA",VLOOKUP(D68,'[2]COMPOSIÇÕES PRÓPRIAS'!$A$3:$L$1734,4,FALSE)))</f>
        <v>KIT DE PORTA-PRONTA DE MADEIRA EM ACABAMENTO MELAMÍNICO BRANCO, FOLHA LEVE OU MÉDIA, E BATENTE METÁLICO, 90X210CM, FIXAÇÃO COM ARGAMASSA - FORNECIMENTO E INSTALAÇÃO. AF_12/2019</v>
      </c>
      <c r="G68" s="108">
        <v>14</v>
      </c>
      <c r="H68" s="32" t="str">
        <f>IF(C68="SINAPI",VLOOKUP(D68,[2]SINAPI!$A$2:$G$7006,3,FALSE),IF(C68="COMPOSICAO_PROPRIA",VLOOKUP(D68,'[2]COMPOSIÇÕES PRÓPRIAS'!$A$3:$L$1734,6,FALSE)))</f>
        <v>UN</v>
      </c>
      <c r="I68" s="19">
        <f t="shared" ref="I68" si="125">IFERROR(TRUNC(P68*(1+N68),2),"-")</f>
        <v>0</v>
      </c>
      <c r="J68" s="19">
        <f t="shared" ref="J68" si="126">IFERROR(TRUNC(Q68*(1+N68),2),"-")</f>
        <v>0</v>
      </c>
      <c r="K68" s="19">
        <f t="shared" ref="K68" si="127">IFERROR(TRUNC(G68*I68,2),"-")</f>
        <v>0</v>
      </c>
      <c r="L68" s="19">
        <f t="shared" ref="L68" si="128">IFERROR(TRUNC(J68*G68,2),"-")</f>
        <v>0</v>
      </c>
      <c r="M68" s="22">
        <f t="shared" ref="M68" si="129">IFERROR(SUM(K68:L68),"-")</f>
        <v>0</v>
      </c>
      <c r="N68" s="33">
        <f t="shared" si="0"/>
        <v>0.23150000000000001</v>
      </c>
      <c r="O68" s="34">
        <f t="shared" si="1"/>
        <v>1.1276999999999999</v>
      </c>
      <c r="P68" s="40"/>
      <c r="Q68" s="41"/>
      <c r="R68" s="41"/>
    </row>
    <row r="69" spans="1:19" x14ac:dyDescent="0.2">
      <c r="A69" s="121"/>
      <c r="B69" s="122"/>
      <c r="C69" s="122"/>
      <c r="D69" s="122"/>
      <c r="E69" s="122"/>
      <c r="F69" s="122"/>
      <c r="G69" s="122"/>
      <c r="H69" s="123"/>
      <c r="I69" s="124" t="s">
        <v>104</v>
      </c>
      <c r="J69" s="124"/>
      <c r="K69" s="54">
        <f>SUM(K55:K68)</f>
        <v>0</v>
      </c>
      <c r="L69" s="54">
        <f>SUM(L55:L68)</f>
        <v>0</v>
      </c>
      <c r="M69" s="54">
        <f>SUM(M55:M68)</f>
        <v>0</v>
      </c>
      <c r="N69" s="125"/>
      <c r="O69" s="126"/>
      <c r="P69" s="38"/>
      <c r="Q69" s="39"/>
      <c r="S69" s="109"/>
    </row>
    <row r="70" spans="1:19" x14ac:dyDescent="0.2">
      <c r="A70" s="6"/>
      <c r="B70" s="7">
        <v>6</v>
      </c>
      <c r="C70" s="8"/>
      <c r="D70" s="9"/>
      <c r="E70" s="10"/>
      <c r="F70" s="11" t="s">
        <v>450</v>
      </c>
      <c r="G70" s="97"/>
      <c r="H70" s="27"/>
      <c r="I70" s="28"/>
      <c r="J70" s="28"/>
      <c r="K70" s="28"/>
      <c r="L70" s="28"/>
      <c r="M70" s="29"/>
      <c r="N70" s="30"/>
      <c r="O70" s="31"/>
      <c r="P70" s="38"/>
      <c r="Q70" s="39"/>
    </row>
    <row r="71" spans="1:19" ht="30" customHeight="1" x14ac:dyDescent="0.2">
      <c r="A71" s="13">
        <v>52</v>
      </c>
      <c r="B71" s="14" t="s">
        <v>77</v>
      </c>
      <c r="C71" s="15" t="s">
        <v>47</v>
      </c>
      <c r="D71" s="16" t="s">
        <v>26</v>
      </c>
      <c r="E71" s="17">
        <f t="shared" ref="E71:E76" si="130">$M$4</f>
        <v>45064</v>
      </c>
      <c r="F71" s="18" t="str">
        <f>IF(C71="SINAPI",VLOOKUP(D71,[2]SINAPI!$A$2:$G$7006,2,FALSE),IF(C71="COMPOSICAO_PROPRIA",VLOOKUP(D71,'[2]COMPOSIÇÕES PRÓPRIAS'!$A$3:$L$1734,4,FALSE)))</f>
        <v>CHAPISCO APLICADO EM ALVENARIAS E ESTRUTURAS DE CONCRETO INTERNAS, COM COLHER DE PEDREIRO.  ARGAMASSA TRAÇO 1:3 COM PREPARO MANUAL. AF_10/2022</v>
      </c>
      <c r="G71" s="108">
        <v>1343.7</v>
      </c>
      <c r="H71" s="32" t="str">
        <f>IF(C71="SINAPI",VLOOKUP(D71,[2]SINAPI!$A$2:$G$7006,3,FALSE),IF(C71="COMPOSICAO_PROPRIA",VLOOKUP(D71,'[2]COMPOSIÇÕES PRÓPRIAS'!$A$3:$L$1734,6,FALSE)))</f>
        <v>M2</v>
      </c>
      <c r="I71" s="19">
        <f t="shared" ref="I71:I94" si="131">IFERROR(TRUNC(P71*(1+N71),2),"-")</f>
        <v>0</v>
      </c>
      <c r="J71" s="19">
        <f t="shared" ref="J71:J94" si="132">IFERROR(TRUNC(Q71*(1+N71),2),"-")</f>
        <v>0</v>
      </c>
      <c r="K71" s="19">
        <f t="shared" ref="K71" si="133">IFERROR(TRUNC(G71*I71,2),"-")</f>
        <v>0</v>
      </c>
      <c r="L71" s="19">
        <f t="shared" ref="L71" si="134">IFERROR(TRUNC(J71*G71,2),"-")</f>
        <v>0</v>
      </c>
      <c r="M71" s="22">
        <f t="shared" ref="M71" si="135">IFERROR(SUM(K71:L71),"-")</f>
        <v>0</v>
      </c>
      <c r="N71" s="33">
        <f t="shared" si="0"/>
        <v>0.23150000000000001</v>
      </c>
      <c r="O71" s="34">
        <f t="shared" si="1"/>
        <v>1.1276999999999999</v>
      </c>
      <c r="P71" s="40"/>
      <c r="Q71" s="41"/>
      <c r="R71" s="41"/>
    </row>
    <row r="72" spans="1:19" ht="30" customHeight="1" x14ac:dyDescent="0.2">
      <c r="A72" s="13">
        <v>53</v>
      </c>
      <c r="B72" s="14" t="s">
        <v>114</v>
      </c>
      <c r="C72" s="15" t="s">
        <v>47</v>
      </c>
      <c r="D72" s="16" t="s">
        <v>162</v>
      </c>
      <c r="E72" s="17">
        <f t="shared" si="130"/>
        <v>45064</v>
      </c>
      <c r="F72" s="18" t="str">
        <f>IF(C72="SINAPI",VLOOKUP(D72,[2]SINAPI!$A$2:$G$7006,2,FALSE),IF(C72="COMPOSICAO_PROPRIA",VLOOKUP(D72,'[2]COMPOSIÇÕES PRÓPRIAS'!$A$3:$L$1734,4,FALSE)))</f>
        <v>CHAPISCO APLICADO EM ALVENARIA (COM PRESENÇA DE VÃOS) E ESTRUTURAS DE CONCRETO DE FACHADA, COM COLHER DE PEDREIRO.  ARGAMASSA TRAÇO 1:3 COM PREPARO MANUAL. AF_10/2022</v>
      </c>
      <c r="G72" s="108">
        <v>677.24</v>
      </c>
      <c r="H72" s="32" t="str">
        <f>IF(C72="SINAPI",VLOOKUP(D72,[2]SINAPI!$A$2:$G$7006,3,FALSE),IF(C72="COMPOSICAO_PROPRIA",VLOOKUP(D72,'[2]COMPOSIÇÕES PRÓPRIAS'!$A$3:$L$1734,6,FALSE)))</f>
        <v>M2</v>
      </c>
      <c r="I72" s="19">
        <f t="shared" ref="I72" si="136">IFERROR(TRUNC(P72*(1+N72),2),"-")</f>
        <v>0</v>
      </c>
      <c r="J72" s="19">
        <f t="shared" ref="J72" si="137">IFERROR(TRUNC(Q72*(1+N72),2),"-")</f>
        <v>0</v>
      </c>
      <c r="K72" s="19">
        <f t="shared" ref="K72" si="138">IFERROR(TRUNC(G72*I72,2),"-")</f>
        <v>0</v>
      </c>
      <c r="L72" s="19">
        <f t="shared" ref="L72" si="139">IFERROR(TRUNC(J72*G72,2),"-")</f>
        <v>0</v>
      </c>
      <c r="M72" s="22">
        <f t="shared" ref="M72" si="140">IFERROR(SUM(K72:L72),"-")</f>
        <v>0</v>
      </c>
      <c r="N72" s="33">
        <f t="shared" si="0"/>
        <v>0.23150000000000001</v>
      </c>
      <c r="O72" s="34">
        <f t="shared" si="1"/>
        <v>1.1276999999999999</v>
      </c>
      <c r="P72" s="40"/>
      <c r="Q72" s="41"/>
      <c r="R72" s="41"/>
    </row>
    <row r="73" spans="1:19" ht="30" customHeight="1" x14ac:dyDescent="0.2">
      <c r="A73" s="13">
        <v>54</v>
      </c>
      <c r="B73" s="14" t="s">
        <v>115</v>
      </c>
      <c r="C73" s="15" t="s">
        <v>47</v>
      </c>
      <c r="D73" s="16" t="s">
        <v>192</v>
      </c>
      <c r="E73" s="17">
        <f t="shared" si="130"/>
        <v>45064</v>
      </c>
      <c r="F73" s="18" t="str">
        <f>IF(C73="SINAPI",VLOOKUP(D73,[2]SINAPI!$A$2:$G$7006,2,FALSE),IF(C73="COMPOSICAO_PROPRIA",VLOOKUP(D73,'[2]COMPOSIÇÕES PRÓPRIAS'!$A$3:$L$1734,4,FALSE)))</f>
        <v>CHAPISCO APLICADO NO TETO OU EM ALVENARIA E ESTRUTURA, COM ROLO PARA TEXTURA ACRÍLICA. ARGAMASSA TRAÇO 1:4 E EMULSÃO POLIMÉRICA (ADESIVO) COM PREPARO MANUAL. AF_10/2022</v>
      </c>
      <c r="G73" s="108">
        <v>56.69</v>
      </c>
      <c r="H73" s="32" t="str">
        <f>IF(C73="SINAPI",VLOOKUP(D73,[2]SINAPI!$A$2:$G$7006,3,FALSE),IF(C73="COMPOSICAO_PROPRIA",VLOOKUP(D73,'[2]COMPOSIÇÕES PRÓPRIAS'!$A$3:$L$1734,6,FALSE)))</f>
        <v>M2</v>
      </c>
      <c r="I73" s="19">
        <f t="shared" ref="I73" si="141">IFERROR(TRUNC(P73*(1+N73),2),"-")</f>
        <v>0</v>
      </c>
      <c r="J73" s="19">
        <f t="shared" ref="J73" si="142">IFERROR(TRUNC(Q73*(1+N73),2),"-")</f>
        <v>0</v>
      </c>
      <c r="K73" s="19">
        <f t="shared" ref="K73" si="143">IFERROR(TRUNC(G73*I73,2),"-")</f>
        <v>0</v>
      </c>
      <c r="L73" s="19">
        <f t="shared" ref="L73" si="144">IFERROR(TRUNC(J73*G73,2),"-")</f>
        <v>0</v>
      </c>
      <c r="M73" s="22">
        <f t="shared" ref="M73" si="145">IFERROR(SUM(K73:L73),"-")</f>
        <v>0</v>
      </c>
      <c r="N73" s="33">
        <f t="shared" si="0"/>
        <v>0.23150000000000001</v>
      </c>
      <c r="O73" s="34">
        <f t="shared" si="1"/>
        <v>1.1276999999999999</v>
      </c>
      <c r="P73" s="40"/>
      <c r="Q73" s="41"/>
      <c r="R73" s="41"/>
    </row>
    <row r="74" spans="1:19" ht="45" customHeight="1" x14ac:dyDescent="0.2">
      <c r="A74" s="13">
        <v>55</v>
      </c>
      <c r="B74" s="14" t="s">
        <v>123</v>
      </c>
      <c r="C74" s="15" t="s">
        <v>47</v>
      </c>
      <c r="D74" s="16" t="s">
        <v>163</v>
      </c>
      <c r="E74" s="17">
        <f t="shared" si="130"/>
        <v>45064</v>
      </c>
      <c r="F74" s="18" t="str">
        <f>IF(C74="SINAPI",VLOOKUP(D74,[2]SINAPI!$A$2:$G$7006,2,FALSE),IF(C74="COMPOSICAO_PROPRIA",VLOOKUP(D74,'[2]COMPOSIÇÕES PRÓPRIAS'!$A$3:$L$1734,4,FALSE)))</f>
        <v>EMBOÇO, PARA RECEBIMENTO DE CERÂMICA, EM ARGAMASSA TRAÇO 1:2:8, PREPARO MECÂNICO COM BETONEIRA 400L, APLICADO MANUALMENTE EM FACES INTERNAS DE PAREDES, PARA AMBIENTE COM ÁREA MENOR QUE 5M2, ESPESSURA DE 10MM, COM EXECUÇÃO DE TALISCAS. AF_06/2014</v>
      </c>
      <c r="G74" s="108">
        <v>30.02</v>
      </c>
      <c r="H74" s="32" t="str">
        <f>IF(C74="SINAPI",VLOOKUP(D74,[2]SINAPI!$A$2:$G$7006,3,FALSE),IF(C74="COMPOSICAO_PROPRIA",VLOOKUP(D74,'[2]COMPOSIÇÕES PRÓPRIAS'!$A$3:$L$1734,6,FALSE)))</f>
        <v>M2</v>
      </c>
      <c r="I74" s="19">
        <f t="shared" ref="I74" si="146">IFERROR(TRUNC(P74*(1+N74),2),"-")</f>
        <v>0</v>
      </c>
      <c r="J74" s="19">
        <f t="shared" ref="J74" si="147">IFERROR(TRUNC(Q74*(1+N74),2),"-")</f>
        <v>0</v>
      </c>
      <c r="K74" s="19">
        <f t="shared" ref="K74" si="148">IFERROR(TRUNC(G74*I74,2),"-")</f>
        <v>0</v>
      </c>
      <c r="L74" s="19">
        <f t="shared" ref="L74" si="149">IFERROR(TRUNC(J74*G74,2),"-")</f>
        <v>0</v>
      </c>
      <c r="M74" s="22">
        <f t="shared" ref="M74" si="150">IFERROR(SUM(K74:L74),"-")</f>
        <v>0</v>
      </c>
      <c r="N74" s="33">
        <f t="shared" si="0"/>
        <v>0.23150000000000001</v>
      </c>
      <c r="O74" s="34">
        <f t="shared" si="1"/>
        <v>1.1276999999999999</v>
      </c>
      <c r="P74" s="40"/>
      <c r="Q74" s="41"/>
      <c r="R74" s="41"/>
    </row>
    <row r="75" spans="1:19" ht="45" customHeight="1" x14ac:dyDescent="0.2">
      <c r="A75" s="13">
        <v>56</v>
      </c>
      <c r="B75" s="14" t="s">
        <v>124</v>
      </c>
      <c r="C75" s="15" t="s">
        <v>47</v>
      </c>
      <c r="D75" s="16" t="s">
        <v>164</v>
      </c>
      <c r="E75" s="17">
        <f t="shared" si="130"/>
        <v>45064</v>
      </c>
      <c r="F75" s="18" t="str">
        <f>IF(C75="SINAPI",VLOOKUP(D75,[2]SINAPI!$A$2:$G$7006,2,FALSE),IF(C75="COMPOSICAO_PROPRIA",VLOOKUP(D75,'[2]COMPOSIÇÕES PRÓPRIAS'!$A$3:$L$1734,4,FALSE)))</f>
        <v>EMBOÇO, PARA RECEBIMENTO DE CERÂMICA, EM ARGAMASSA TRAÇO 1:2:8, PREPARO MECÂNICO COM BETONEIRA 400L, APLICADO MANUALMENTE EM FACES INTERNAS DE PAREDES, PARA AMBIENTE COM ÁREA ENTRE 5M2 E 10M2, ESPESSURA DE 10MM, COM EXECUÇÃO DE TALISCAS. AF_06/2014</v>
      </c>
      <c r="G75" s="108">
        <v>92</v>
      </c>
      <c r="H75" s="32" t="str">
        <f>IF(C75="SINAPI",VLOOKUP(D75,[2]SINAPI!$A$2:$G$7006,3,FALSE),IF(C75="COMPOSICAO_PROPRIA",VLOOKUP(D75,'[2]COMPOSIÇÕES PRÓPRIAS'!$A$3:$L$1734,6,FALSE)))</f>
        <v>M2</v>
      </c>
      <c r="I75" s="19">
        <f t="shared" ref="I75" si="151">IFERROR(TRUNC(P75*(1+N75),2),"-")</f>
        <v>0</v>
      </c>
      <c r="J75" s="19">
        <f t="shared" ref="J75" si="152">IFERROR(TRUNC(Q75*(1+N75),2),"-")</f>
        <v>0</v>
      </c>
      <c r="K75" s="19">
        <f t="shared" ref="K75:K77" si="153">IFERROR(TRUNC(G75*I75,2),"-")</f>
        <v>0</v>
      </c>
      <c r="L75" s="19">
        <f t="shared" ref="L75:L77" si="154">IFERROR(TRUNC(J75*G75,2),"-")</f>
        <v>0</v>
      </c>
      <c r="M75" s="22">
        <f t="shared" ref="M75:M77" si="155">IFERROR(SUM(K75:L75),"-")</f>
        <v>0</v>
      </c>
      <c r="N75" s="33">
        <f t="shared" si="0"/>
        <v>0.23150000000000001</v>
      </c>
      <c r="O75" s="34">
        <f t="shared" si="1"/>
        <v>1.1276999999999999</v>
      </c>
      <c r="P75" s="40"/>
      <c r="Q75" s="41"/>
      <c r="R75" s="41"/>
    </row>
    <row r="76" spans="1:19" ht="45" customHeight="1" x14ac:dyDescent="0.2">
      <c r="A76" s="13">
        <v>57</v>
      </c>
      <c r="B76" s="14" t="s">
        <v>175</v>
      </c>
      <c r="C76" s="15" t="s">
        <v>47</v>
      </c>
      <c r="D76" s="16" t="s">
        <v>165</v>
      </c>
      <c r="E76" s="17">
        <f t="shared" si="130"/>
        <v>45064</v>
      </c>
      <c r="F76" s="18" t="str">
        <f>IF(C76="SINAPI",VLOOKUP(D76,[2]SINAPI!$A$2:$G$7006,2,FALSE),IF(C76="COMPOSICAO_PROPRIA",VLOOKUP(D76,'[2]COMPOSIÇÕES PRÓPRIAS'!$A$3:$L$1734,4,FALSE)))</f>
        <v>EMBOÇO, PARA RECEBIMENTO DE CERÂMICA, EM ARGAMASSA TRAÇO 1:2:8, PREPARO MANUAL, APLICADO MANUALMENTE EM FACES INTERNAS DE PAREDES, PARA AMBIENTE COM ÁREA MAIOR QUE 10M2, ESPESSURA DE 10MM, COM EXECUÇÃO DE TALISCAS. AF_06/2014</v>
      </c>
      <c r="G76" s="108">
        <v>156.91999999999999</v>
      </c>
      <c r="H76" s="32" t="str">
        <f>IF(C76="SINAPI",VLOOKUP(D76,[2]SINAPI!$A$2:$G$7006,3,FALSE),IF(C76="COMPOSICAO_PROPRIA",VLOOKUP(D76,'[2]COMPOSIÇÕES PRÓPRIAS'!$A$3:$L$1734,6,FALSE)))</f>
        <v>M2</v>
      </c>
      <c r="I76" s="19">
        <f t="shared" ref="I76" si="156">IFERROR(TRUNC(P76*(1+N76),2),"-")</f>
        <v>0</v>
      </c>
      <c r="J76" s="19">
        <f t="shared" ref="J76" si="157">IFERROR(TRUNC(Q76*(1+N76),2),"-")</f>
        <v>0</v>
      </c>
      <c r="K76" s="19">
        <f t="shared" si="153"/>
        <v>0</v>
      </c>
      <c r="L76" s="19">
        <f t="shared" si="154"/>
        <v>0</v>
      </c>
      <c r="M76" s="22">
        <f t="shared" si="155"/>
        <v>0</v>
      </c>
      <c r="N76" s="33">
        <f t="shared" si="0"/>
        <v>0.23150000000000001</v>
      </c>
      <c r="O76" s="34">
        <f t="shared" si="1"/>
        <v>1.1276999999999999</v>
      </c>
      <c r="P76" s="40"/>
      <c r="Q76" s="41"/>
      <c r="R76" s="41"/>
    </row>
    <row r="77" spans="1:19" ht="30" customHeight="1" x14ac:dyDescent="0.2">
      <c r="A77" s="13">
        <v>58</v>
      </c>
      <c r="B77" s="14" t="s">
        <v>176</v>
      </c>
      <c r="C77" s="15" t="s">
        <v>47</v>
      </c>
      <c r="D77" s="16" t="s">
        <v>27</v>
      </c>
      <c r="E77" s="17">
        <f t="shared" ref="E77:E101" si="158">$M$4</f>
        <v>45064</v>
      </c>
      <c r="F77" s="18" t="str">
        <f>IF(C77="SINAPI",VLOOKUP(D77,[2]SINAPI!$A$2:$G$7006,2,FALSE),IF(C77="COMPOSICAO_PROPRIA",VLOOKUP(D77,'[2]COMPOSIÇÕES PRÓPRIAS'!$A$3:$L$1734,4,FALSE)))</f>
        <v>MASSA ÚNICA, PARA RECEBIMENTO DE PINTURA, EM ARGAMASSA TRAÇO 1:2:8, PREPARO MECÂNICO COM BETONEIRA 400L, APLICADA MANUALMENTE EM FACES INTERNAS DE PAREDES, ESPESSURA DE 20MM, COM EXECUÇÃO DE TALISCAS. AF_06/2014</v>
      </c>
      <c r="G77" s="108">
        <v>1064.77</v>
      </c>
      <c r="H77" s="32" t="str">
        <f>IF(C77="SINAPI",VLOOKUP(D77,[2]SINAPI!$A$2:$G$7006,3,FALSE),IF(C77="COMPOSICAO_PROPRIA",VLOOKUP(D77,'[2]COMPOSIÇÕES PRÓPRIAS'!$A$3:$L$1734,6,FALSE)))</f>
        <v>M2</v>
      </c>
      <c r="I77" s="19">
        <f t="shared" si="131"/>
        <v>0</v>
      </c>
      <c r="J77" s="19">
        <f t="shared" si="132"/>
        <v>0</v>
      </c>
      <c r="K77" s="19">
        <f t="shared" si="153"/>
        <v>0</v>
      </c>
      <c r="L77" s="19">
        <f t="shared" si="154"/>
        <v>0</v>
      </c>
      <c r="M77" s="22">
        <f t="shared" si="155"/>
        <v>0</v>
      </c>
      <c r="N77" s="33">
        <f t="shared" si="0"/>
        <v>0.23150000000000001</v>
      </c>
      <c r="O77" s="34">
        <f t="shared" si="1"/>
        <v>1.1276999999999999</v>
      </c>
      <c r="P77" s="40"/>
      <c r="Q77" s="41"/>
      <c r="R77" s="41"/>
    </row>
    <row r="78" spans="1:19" ht="30" customHeight="1" x14ac:dyDescent="0.2">
      <c r="A78" s="13">
        <v>59</v>
      </c>
      <c r="B78" s="14" t="s">
        <v>177</v>
      </c>
      <c r="C78" s="15" t="s">
        <v>47</v>
      </c>
      <c r="D78" s="16" t="s">
        <v>347</v>
      </c>
      <c r="E78" s="17">
        <f t="shared" si="158"/>
        <v>45064</v>
      </c>
      <c r="F78" s="18" t="str">
        <f>IF(C78="SINAPI",VLOOKUP(D78,[2]SINAPI!$A$2:$G$7006,2,FALSE),IF(C78="COMPOSICAO_PROPRIA",VLOOKUP(D78,'[2]COMPOSIÇÕES PRÓPRIAS'!$A$3:$L$1734,4,FALSE)))</f>
        <v>EMBOÇO OU MASSA ÚNICA EM ARGAMASSA TRAÇO 1:2:8, PREPARO MANUAL, APLICADA MANUALMENTE EM PANOS DE FACHADA COM PRESENÇA DE VÃOS, ESPESSURA DE 25 MM. AF_08/2022</v>
      </c>
      <c r="G78" s="108">
        <f>G72</f>
        <v>677.24</v>
      </c>
      <c r="H78" s="32" t="str">
        <f>IF(C78="SINAPI",VLOOKUP(D78,[2]SINAPI!$A$2:$G$7006,3,FALSE),IF(C78="COMPOSICAO_PROPRIA",VLOOKUP(D78,'[2]COMPOSIÇÕES PRÓPRIAS'!$A$3:$L$1734,6,FALSE)))</f>
        <v>M2</v>
      </c>
      <c r="I78" s="19">
        <f t="shared" ref="I78" si="159">IFERROR(TRUNC(P78*(1+N78),2),"-")</f>
        <v>0</v>
      </c>
      <c r="J78" s="19">
        <f t="shared" ref="J78" si="160">IFERROR(TRUNC(Q78*(1+N78),2),"-")</f>
        <v>0</v>
      </c>
      <c r="K78" s="19">
        <f t="shared" ref="K78" si="161">IFERROR(TRUNC(G78*I78,2),"-")</f>
        <v>0</v>
      </c>
      <c r="L78" s="19">
        <f t="shared" ref="L78" si="162">IFERROR(TRUNC(J78*G78,2),"-")</f>
        <v>0</v>
      </c>
      <c r="M78" s="22">
        <f t="shared" ref="M78" si="163">IFERROR(SUM(K78:L78),"-")</f>
        <v>0</v>
      </c>
      <c r="N78" s="33">
        <f t="shared" si="0"/>
        <v>0.23150000000000001</v>
      </c>
      <c r="O78" s="34">
        <f t="shared" si="1"/>
        <v>1.1276999999999999</v>
      </c>
      <c r="P78" s="40"/>
      <c r="Q78" s="41"/>
      <c r="R78" s="41"/>
    </row>
    <row r="79" spans="1:19" ht="30" customHeight="1" x14ac:dyDescent="0.2">
      <c r="A79" s="13">
        <v>60</v>
      </c>
      <c r="B79" s="14" t="s">
        <v>220</v>
      </c>
      <c r="C79" s="15" t="s">
        <v>47</v>
      </c>
      <c r="D79" s="16" t="s">
        <v>348</v>
      </c>
      <c r="E79" s="17">
        <f t="shared" si="158"/>
        <v>45064</v>
      </c>
      <c r="F79" s="18" t="str">
        <f>IF(C79="SINAPI",VLOOKUP(D79,[2]SINAPI!$A$2:$G$7006,2,FALSE),IF(C79="COMPOSICAO_PROPRIA",VLOOKUP(D79,'[2]COMPOSIÇÕES PRÓPRIAS'!$A$3:$L$1734,4,FALSE)))</f>
        <v>MASSA ÚNICA, PARA RECEBIMENTO DE PINTURA, EM ARGAMASSA TRAÇO 1:2:8, PREPARO MECÂNICO COM BETONEIRA 400L, APLICADA MANUALMENTE EM TETO, ESPESSURA DE 10MM, COM EXECUÇÃO DE TALISCAS. AF_03/2015</v>
      </c>
      <c r="G79" s="108">
        <f>G73</f>
        <v>56.69</v>
      </c>
      <c r="H79" s="32" t="str">
        <f>IF(C79="SINAPI",VLOOKUP(D79,[2]SINAPI!$A$2:$G$7006,3,FALSE),IF(C79="COMPOSICAO_PROPRIA",VLOOKUP(D79,'[2]COMPOSIÇÕES PRÓPRIAS'!$A$3:$L$1734,6,FALSE)))</f>
        <v>M2</v>
      </c>
      <c r="I79" s="19">
        <f t="shared" ref="I79:I80" si="164">IFERROR(TRUNC(P79*(1+N79),2),"-")</f>
        <v>0</v>
      </c>
      <c r="J79" s="19">
        <f t="shared" ref="J79:J80" si="165">IFERROR(TRUNC(Q79*(1+N79),2),"-")</f>
        <v>0</v>
      </c>
      <c r="K79" s="19">
        <f t="shared" ref="K79:K80" si="166">IFERROR(TRUNC(G79*I79,2),"-")</f>
        <v>0</v>
      </c>
      <c r="L79" s="19">
        <f t="shared" ref="L79:L80" si="167">IFERROR(TRUNC(J79*G79,2),"-")</f>
        <v>0</v>
      </c>
      <c r="M79" s="22">
        <f t="shared" ref="M79:M80" si="168">IFERROR(SUM(K79:L79),"-")</f>
        <v>0</v>
      </c>
      <c r="N79" s="33">
        <f t="shared" si="0"/>
        <v>0.23150000000000001</v>
      </c>
      <c r="O79" s="34">
        <f t="shared" si="1"/>
        <v>1.1276999999999999</v>
      </c>
      <c r="P79" s="40"/>
      <c r="Q79" s="41"/>
      <c r="R79" s="41"/>
    </row>
    <row r="80" spans="1:19" ht="15" customHeight="1" x14ac:dyDescent="0.2">
      <c r="A80" s="13">
        <v>61</v>
      </c>
      <c r="B80" s="14" t="s">
        <v>355</v>
      </c>
      <c r="C80" s="15" t="s">
        <v>47</v>
      </c>
      <c r="D80" s="16" t="s">
        <v>337</v>
      </c>
      <c r="E80" s="17">
        <f t="shared" si="158"/>
        <v>45064</v>
      </c>
      <c r="F80" s="18" t="str">
        <f>IF(C80="SINAPI",VLOOKUP(D80,[2]SINAPI!$A$2:$G$7006,2,FALSE),IF(C80="COMPOSICAO_PROPRIA",VLOOKUP(D80,'[2]COMPOSIÇÕES PRÓPRIAS'!$A$3:$L$1734,4,FALSE)))</f>
        <v>FUNDO SELADOR ACRÍLICO, APLICAÇÃO MANUAL EM TETO, UMA DEMÃO. AF_04/2023</v>
      </c>
      <c r="G80" s="108">
        <f>G79</f>
        <v>56.69</v>
      </c>
      <c r="H80" s="32" t="str">
        <f>IF(C80="SINAPI",VLOOKUP(D80,[2]SINAPI!$A$2:$G$7006,3,FALSE),IF(C80="COMPOSICAO_PROPRIA",VLOOKUP(D80,'[2]COMPOSIÇÕES PRÓPRIAS'!$A$3:$L$1734,6,FALSE)))</f>
        <v>M2</v>
      </c>
      <c r="I80" s="19">
        <f t="shared" si="164"/>
        <v>0</v>
      </c>
      <c r="J80" s="19">
        <f t="shared" si="165"/>
        <v>0</v>
      </c>
      <c r="K80" s="19">
        <f t="shared" si="166"/>
        <v>0</v>
      </c>
      <c r="L80" s="19">
        <f t="shared" si="167"/>
        <v>0</v>
      </c>
      <c r="M80" s="22">
        <f t="shared" si="168"/>
        <v>0</v>
      </c>
      <c r="N80" s="33">
        <f t="shared" si="0"/>
        <v>0.23150000000000001</v>
      </c>
      <c r="O80" s="34">
        <f t="shared" si="1"/>
        <v>1.1276999999999999</v>
      </c>
      <c r="P80" s="40"/>
      <c r="Q80" s="41"/>
      <c r="R80" s="41"/>
    </row>
    <row r="81" spans="1:18" ht="15" customHeight="1" x14ac:dyDescent="0.2">
      <c r="A81" s="13">
        <v>62</v>
      </c>
      <c r="B81" s="14" t="s">
        <v>373</v>
      </c>
      <c r="C81" s="15" t="s">
        <v>47</v>
      </c>
      <c r="D81" s="16" t="s">
        <v>338</v>
      </c>
      <c r="E81" s="17">
        <f t="shared" si="158"/>
        <v>45064</v>
      </c>
      <c r="F81" s="18" t="str">
        <f>IF(C81="SINAPI",VLOOKUP(D81,[2]SINAPI!$A$2:$G$7006,2,FALSE),IF(C81="COMPOSICAO_PROPRIA",VLOOKUP(D81,'[2]COMPOSIÇÕES PRÓPRIAS'!$A$3:$L$1734,4,FALSE)))</f>
        <v>FUNDO SELADOR ACRÍLICO, APLICAÇÃO MANUAL EM PAREDE, UMA DEMÃO. AF_04/2023</v>
      </c>
      <c r="G81" s="108">
        <f>G77+G78</f>
        <v>1742.01</v>
      </c>
      <c r="H81" s="32" t="str">
        <f>IF(C81="SINAPI",VLOOKUP(D81,[2]SINAPI!$A$2:$G$7006,3,FALSE),IF(C81="COMPOSICAO_PROPRIA",VLOOKUP(D81,'[2]COMPOSIÇÕES PRÓPRIAS'!$A$3:$L$1734,6,FALSE)))</f>
        <v>M2</v>
      </c>
      <c r="I81" s="19">
        <f t="shared" si="131"/>
        <v>0</v>
      </c>
      <c r="J81" s="19">
        <f t="shared" si="132"/>
        <v>0</v>
      </c>
      <c r="K81" s="19">
        <f t="shared" ref="K81:K83" si="169">IFERROR(TRUNC(G81*I81,2),"-")</f>
        <v>0</v>
      </c>
      <c r="L81" s="19">
        <f t="shared" ref="L81:L83" si="170">IFERROR(TRUNC(J81*G81,2),"-")</f>
        <v>0</v>
      </c>
      <c r="M81" s="22">
        <f t="shared" ref="M81:M83" si="171">IFERROR(SUM(K81:L81),"-")</f>
        <v>0</v>
      </c>
      <c r="N81" s="33">
        <f t="shared" si="0"/>
        <v>0.23150000000000001</v>
      </c>
      <c r="O81" s="34">
        <f t="shared" si="1"/>
        <v>1.1276999999999999</v>
      </c>
      <c r="P81" s="40"/>
      <c r="Q81" s="41"/>
      <c r="R81" s="41"/>
    </row>
    <row r="82" spans="1:18" ht="15" customHeight="1" x14ac:dyDescent="0.2">
      <c r="A82" s="13">
        <v>63</v>
      </c>
      <c r="B82" s="14" t="s">
        <v>374</v>
      </c>
      <c r="C82" s="15" t="s">
        <v>47</v>
      </c>
      <c r="D82" s="16" t="s">
        <v>194</v>
      </c>
      <c r="E82" s="17">
        <f t="shared" si="158"/>
        <v>45064</v>
      </c>
      <c r="F82" s="18" t="str">
        <f>IF(C82="SINAPI",VLOOKUP(D82,[2]SINAPI!$A$2:$G$7006,2,FALSE),IF(C82="COMPOSICAO_PROPRIA",VLOOKUP(D82,'[2]COMPOSIÇÕES PRÓPRIAS'!$A$3:$L$1734,4,FALSE)))</f>
        <v>PINTURA LÁTEX ACRÍLICA PREMIUM, APLICAÇÃO MANUAL EM TETO, DUAS DEMÃOS. AF_04/2023</v>
      </c>
      <c r="G82" s="108">
        <f>G73</f>
        <v>56.69</v>
      </c>
      <c r="H82" s="32" t="str">
        <f>IF(C82="SINAPI",VLOOKUP(D82,[2]SINAPI!$A$2:$G$7006,3,FALSE),IF(C82="COMPOSICAO_PROPRIA",VLOOKUP(D82,'[2]COMPOSIÇÕES PRÓPRIAS'!$A$3:$L$1734,6,FALSE)))</f>
        <v>M2</v>
      </c>
      <c r="I82" s="19">
        <f t="shared" si="131"/>
        <v>0</v>
      </c>
      <c r="J82" s="19">
        <f t="shared" si="132"/>
        <v>0</v>
      </c>
      <c r="K82" s="19">
        <f t="shared" si="169"/>
        <v>0</v>
      </c>
      <c r="L82" s="19">
        <f t="shared" si="170"/>
        <v>0</v>
      </c>
      <c r="M82" s="22">
        <f t="shared" si="171"/>
        <v>0</v>
      </c>
      <c r="N82" s="33">
        <f t="shared" si="0"/>
        <v>0.23150000000000001</v>
      </c>
      <c r="O82" s="34">
        <f t="shared" si="1"/>
        <v>1.1276999999999999</v>
      </c>
      <c r="P82" s="40"/>
      <c r="Q82" s="41"/>
      <c r="R82" s="41"/>
    </row>
    <row r="83" spans="1:18" ht="15" customHeight="1" x14ac:dyDescent="0.2">
      <c r="A83" s="13">
        <v>64</v>
      </c>
      <c r="B83" s="14" t="s">
        <v>375</v>
      </c>
      <c r="C83" s="15" t="s">
        <v>47</v>
      </c>
      <c r="D83" s="16" t="s">
        <v>21</v>
      </c>
      <c r="E83" s="17">
        <f t="shared" si="158"/>
        <v>45064</v>
      </c>
      <c r="F83" s="18" t="str">
        <f>IF(C83="SINAPI",VLOOKUP(D83,[2]SINAPI!$A$2:$G$7006,2,FALSE),IF(C83="COMPOSICAO_PROPRIA",VLOOKUP(D83,'[2]COMPOSIÇÕES PRÓPRIAS'!$A$3:$L$1734,4,FALSE)))</f>
        <v>PINTURA LÁTEX ACRÍLICA PREMIUM, APLICAÇÃO MANUAL EM PAREDES, DUAS DEMÃOS. AF_04/2023</v>
      </c>
      <c r="G83" s="108">
        <f>G78+G77</f>
        <v>1742.01</v>
      </c>
      <c r="H83" s="32" t="str">
        <f>IF(C83="SINAPI",VLOOKUP(D83,[2]SINAPI!$A$2:$G$7006,3,FALSE),IF(C83="COMPOSICAO_PROPRIA",VLOOKUP(D83,'[2]COMPOSIÇÕES PRÓPRIAS'!$A$3:$L$1734,6,FALSE)))</f>
        <v>M2</v>
      </c>
      <c r="I83" s="19">
        <f t="shared" ref="I83" si="172">IFERROR(TRUNC(P83*(1+N83),2),"-")</f>
        <v>0</v>
      </c>
      <c r="J83" s="19">
        <f t="shared" ref="J83" si="173">IFERROR(TRUNC(Q83*(1+N83),2),"-")</f>
        <v>0</v>
      </c>
      <c r="K83" s="19">
        <f t="shared" si="169"/>
        <v>0</v>
      </c>
      <c r="L83" s="19">
        <f t="shared" si="170"/>
        <v>0</v>
      </c>
      <c r="M83" s="22">
        <f t="shared" si="171"/>
        <v>0</v>
      </c>
      <c r="N83" s="33">
        <f t="shared" si="0"/>
        <v>0.23150000000000001</v>
      </c>
      <c r="O83" s="34">
        <f t="shared" si="1"/>
        <v>1.1276999999999999</v>
      </c>
      <c r="P83" s="40"/>
      <c r="Q83" s="41"/>
      <c r="R83" s="41"/>
    </row>
    <row r="84" spans="1:18" ht="30" customHeight="1" x14ac:dyDescent="0.2">
      <c r="A84" s="13">
        <v>65</v>
      </c>
      <c r="B84" s="14" t="s">
        <v>376</v>
      </c>
      <c r="C84" s="15" t="s">
        <v>47</v>
      </c>
      <c r="D84" s="16" t="s">
        <v>193</v>
      </c>
      <c r="E84" s="17">
        <f t="shared" si="158"/>
        <v>45064</v>
      </c>
      <c r="F84" s="18" t="str">
        <f>IF(C84="SINAPI",VLOOKUP(D84,[2]SINAPI!$A$2:$G$7006,2,FALSE),IF(C84="COMPOSICAO_PROPRIA",VLOOKUP(D84,'[2]COMPOSIÇÕES PRÓPRIAS'!$A$3:$L$1734,4,FALSE)))</f>
        <v>REVESTIMENTO CERÂMICO PARA PAREDES INTERNAS COM PLACAS TIPO ESMALTADA EXTRA  DE DIMENSÕES 33X45 CM APLICADAS NA ALTURA INTEIRA DAS PAREDES. AF_02/2023_PE</v>
      </c>
      <c r="G84" s="108">
        <v>278.93</v>
      </c>
      <c r="H84" s="32" t="str">
        <f>IF(C84="SINAPI",VLOOKUP(D84,[2]SINAPI!$A$2:$G$7006,3,FALSE),IF(C84="COMPOSICAO_PROPRIA",VLOOKUP(D84,'[2]COMPOSIÇÕES PRÓPRIAS'!$A$3:$L$1734,6,FALSE)))</f>
        <v>M2</v>
      </c>
      <c r="I84" s="19">
        <f t="shared" ref="I84" si="174">IFERROR(TRUNC(P84*(1+N84),2),"-")</f>
        <v>0</v>
      </c>
      <c r="J84" s="19">
        <f t="shared" ref="J84" si="175">IFERROR(TRUNC(Q84*(1+N84),2),"-")</f>
        <v>0</v>
      </c>
      <c r="K84" s="19">
        <f t="shared" ref="K84" si="176">IFERROR(TRUNC(G84*I84,2),"-")</f>
        <v>0</v>
      </c>
      <c r="L84" s="19">
        <f t="shared" ref="L84" si="177">IFERROR(TRUNC(J84*G84,2),"-")</f>
        <v>0</v>
      </c>
      <c r="M84" s="22">
        <f t="shared" ref="M84" si="178">IFERROR(SUM(K84:L84),"-")</f>
        <v>0</v>
      </c>
      <c r="N84" s="33">
        <f t="shared" si="0"/>
        <v>0.23150000000000001</v>
      </c>
      <c r="O84" s="34">
        <f t="shared" si="1"/>
        <v>1.1276999999999999</v>
      </c>
      <c r="P84" s="40"/>
      <c r="Q84" s="41"/>
      <c r="R84" s="41"/>
    </row>
    <row r="85" spans="1:18" ht="30" customHeight="1" x14ac:dyDescent="0.2">
      <c r="A85" s="13">
        <v>66</v>
      </c>
      <c r="B85" s="14" t="s">
        <v>377</v>
      </c>
      <c r="C85" s="15" t="s">
        <v>47</v>
      </c>
      <c r="D85" s="16" t="s">
        <v>151</v>
      </c>
      <c r="E85" s="17">
        <f t="shared" si="158"/>
        <v>45064</v>
      </c>
      <c r="F85" s="18" t="str">
        <f>IF(C85="SINAPI",VLOOKUP(D85,[2]SINAPI!$A$2:$G$7006,2,FALSE),IF(C85="COMPOSICAO_PROPRIA",VLOOKUP(D85,'[2]COMPOSIÇÕES PRÓPRIAS'!$A$3:$L$1734,4,FALSE)))</f>
        <v>REVESTIMENTO CERÂMICO PARA PISO COM PLACAS TIPO ESMALTADA EXTRA DE DIMENSÕES 60X60 CM APLICADA EM AMBIENTES DE ÁREA MENOR QUE 5 M2. AF_02/2023_PE</v>
      </c>
      <c r="G85" s="108">
        <v>33.590000000000003</v>
      </c>
      <c r="H85" s="32" t="str">
        <f>IF(C85="SINAPI",VLOOKUP(D85,[2]SINAPI!$A$2:$G$7006,3,FALSE),IF(C85="COMPOSICAO_PROPRIA",VLOOKUP(D85,'[2]COMPOSIÇÕES PRÓPRIAS'!$A$3:$L$1734,6,FALSE)))</f>
        <v>M2</v>
      </c>
      <c r="I85" s="19">
        <f t="shared" si="131"/>
        <v>0</v>
      </c>
      <c r="J85" s="19">
        <f t="shared" si="132"/>
        <v>0</v>
      </c>
      <c r="K85" s="19">
        <f t="shared" ref="K85:K94" si="179">IFERROR(TRUNC(G85*I85,2),"-")</f>
        <v>0</v>
      </c>
      <c r="L85" s="19">
        <f t="shared" ref="L85:L94" si="180">IFERROR(TRUNC(J85*G85,2),"-")</f>
        <v>0</v>
      </c>
      <c r="M85" s="22">
        <f t="shared" ref="M85:M94" si="181">IFERROR(SUM(K85:L85),"-")</f>
        <v>0</v>
      </c>
      <c r="N85" s="33">
        <f t="shared" si="0"/>
        <v>0.23150000000000001</v>
      </c>
      <c r="O85" s="34">
        <f t="shared" si="1"/>
        <v>1.1276999999999999</v>
      </c>
      <c r="P85" s="40"/>
      <c r="Q85" s="41"/>
      <c r="R85" s="41"/>
    </row>
    <row r="86" spans="1:18" ht="30" customHeight="1" x14ac:dyDescent="0.2">
      <c r="A86" s="13">
        <v>67</v>
      </c>
      <c r="B86" s="14" t="s">
        <v>378</v>
      </c>
      <c r="C86" s="15" t="s">
        <v>47</v>
      </c>
      <c r="D86" s="16" t="s">
        <v>150</v>
      </c>
      <c r="E86" s="17">
        <f t="shared" si="158"/>
        <v>45064</v>
      </c>
      <c r="F86" s="18" t="str">
        <f>IF(C86="SINAPI",VLOOKUP(D86,[2]SINAPI!$A$2:$G$7006,2,FALSE),IF(C86="COMPOSICAO_PROPRIA",VLOOKUP(D86,'[2]COMPOSIÇÕES PRÓPRIAS'!$A$3:$L$1734,4,FALSE)))</f>
        <v>REVESTIMENTO CERÂMICO PARA PISO COM PLACAS TIPO ESMALTADA EXTRA DE DIMENSÕES 60X60 CM APLICADA EM AMBIENTES DE ÁREA ENTRE 5 M2 E 10 M2. AF_02/2023_PE</v>
      </c>
      <c r="G86" s="108">
        <v>19.87</v>
      </c>
      <c r="H86" s="32" t="str">
        <f>IF(C86="SINAPI",VLOOKUP(D86,[2]SINAPI!$A$2:$G$7006,3,FALSE),IF(C86="COMPOSICAO_PROPRIA",VLOOKUP(D86,'[2]COMPOSIÇÕES PRÓPRIAS'!$A$3:$L$1734,6,FALSE)))</f>
        <v>M2</v>
      </c>
      <c r="I86" s="19">
        <f t="shared" ref="I86" si="182">IFERROR(TRUNC(P86*(1+N86),2),"-")</f>
        <v>0</v>
      </c>
      <c r="J86" s="19">
        <f t="shared" ref="J86" si="183">IFERROR(TRUNC(Q86*(1+N86),2),"-")</f>
        <v>0</v>
      </c>
      <c r="K86" s="19">
        <f t="shared" ref="K86" si="184">IFERROR(TRUNC(G86*I86,2),"-")</f>
        <v>0</v>
      </c>
      <c r="L86" s="19">
        <f t="shared" ref="L86" si="185">IFERROR(TRUNC(J86*G86,2),"-")</f>
        <v>0</v>
      </c>
      <c r="M86" s="22">
        <f t="shared" ref="M86" si="186">IFERROR(SUM(K86:L86),"-")</f>
        <v>0</v>
      </c>
      <c r="N86" s="33">
        <f t="shared" si="0"/>
        <v>0.23150000000000001</v>
      </c>
      <c r="O86" s="34">
        <f t="shared" si="1"/>
        <v>1.1276999999999999</v>
      </c>
      <c r="P86" s="40"/>
      <c r="Q86" s="41"/>
      <c r="R86" s="41"/>
    </row>
    <row r="87" spans="1:18" ht="30" customHeight="1" x14ac:dyDescent="0.2">
      <c r="A87" s="13">
        <v>68</v>
      </c>
      <c r="B87" s="14" t="s">
        <v>379</v>
      </c>
      <c r="C87" s="15" t="s">
        <v>47</v>
      </c>
      <c r="D87" s="16" t="s">
        <v>25</v>
      </c>
      <c r="E87" s="17">
        <f t="shared" si="158"/>
        <v>45064</v>
      </c>
      <c r="F87" s="18" t="str">
        <f>IF(C87="SINAPI",VLOOKUP(D87,[2]SINAPI!$A$2:$G$7006,2,FALSE),IF(C87="COMPOSICAO_PROPRIA",VLOOKUP(D87,'[2]COMPOSIÇÕES PRÓPRIAS'!$A$3:$L$1734,4,FALSE)))</f>
        <v>REVESTIMENTO CERÂMICO PARA PISO COM PLACAS TIPO ESMALTADA EXTRA DE DIMENSÕES 60X60 CM APLICADA EM AMBIENTES DE ÁREA MAIOR QUE 10 M2. AF_02/2023_PE</v>
      </c>
      <c r="G87" s="108">
        <v>267.45999999999998</v>
      </c>
      <c r="H87" s="32" t="str">
        <f>IF(C87="SINAPI",VLOOKUP(D87,[2]SINAPI!$A$2:$G$7006,3,FALSE),IF(C87="COMPOSICAO_PROPRIA",VLOOKUP(D87,'[2]COMPOSIÇÕES PRÓPRIAS'!$A$3:$L$1734,6,FALSE)))</f>
        <v>M2</v>
      </c>
      <c r="I87" s="19">
        <f t="shared" si="131"/>
        <v>0</v>
      </c>
      <c r="J87" s="19">
        <f t="shared" si="132"/>
        <v>0</v>
      </c>
      <c r="K87" s="19">
        <f t="shared" si="179"/>
        <v>0</v>
      </c>
      <c r="L87" s="19">
        <f t="shared" si="180"/>
        <v>0</v>
      </c>
      <c r="M87" s="22">
        <f t="shared" si="181"/>
        <v>0</v>
      </c>
      <c r="N87" s="33">
        <f t="shared" si="0"/>
        <v>0.23150000000000001</v>
      </c>
      <c r="O87" s="34">
        <f t="shared" si="1"/>
        <v>1.1276999999999999</v>
      </c>
      <c r="P87" s="40"/>
      <c r="Q87" s="41"/>
      <c r="R87" s="41"/>
    </row>
    <row r="88" spans="1:18" ht="30" customHeight="1" x14ac:dyDescent="0.2">
      <c r="A88" s="13">
        <v>69</v>
      </c>
      <c r="B88" s="14" t="s">
        <v>380</v>
      </c>
      <c r="C88" s="15" t="s">
        <v>48</v>
      </c>
      <c r="D88" s="16" t="s">
        <v>499</v>
      </c>
      <c r="E88" s="17">
        <f>$M$4</f>
        <v>45064</v>
      </c>
      <c r="F88" s="18" t="s">
        <v>498</v>
      </c>
      <c r="G88" s="108">
        <f>(220.58/4)*3</f>
        <v>165.435</v>
      </c>
      <c r="H88" s="32" t="str">
        <f>IF(C88="SINAPI",VLOOKUP(D88,[2]SINAPI!$A$2:$G$7006,3,FALSE),IF(C88="COMPOSICAO_PROPRIA",VLOOKUP(D88,'[2]COMPOSIÇÕES PRÓPRIAS'!$A$3:$L$1734,6,FALSE)))</f>
        <v>un</v>
      </c>
      <c r="I88" s="19">
        <f>IFERROR(TRUNC(P88*(1+N88),2),"-")</f>
        <v>0</v>
      </c>
      <c r="J88" s="19">
        <f>IFERROR(TRUNC(Q88*(1+N88),2),"-")</f>
        <v>0</v>
      </c>
      <c r="K88" s="19">
        <f>IFERROR(TRUNC(G88*I88,2),"-")</f>
        <v>0</v>
      </c>
      <c r="L88" s="19">
        <f>IFERROR(TRUNC(J88*G88,2),"-")</f>
        <v>0</v>
      </c>
      <c r="M88" s="22">
        <f>IFERROR(SUM(K88:L88),"-")</f>
        <v>0</v>
      </c>
      <c r="N88" s="33">
        <f t="shared" si="0"/>
        <v>0.23150000000000001</v>
      </c>
      <c r="O88" s="34">
        <f t="shared" si="1"/>
        <v>1.1276999999999999</v>
      </c>
      <c r="P88" s="107"/>
      <c r="Q88" s="111"/>
      <c r="R88" s="41"/>
    </row>
    <row r="89" spans="1:18" ht="30" customHeight="1" x14ac:dyDescent="0.2">
      <c r="A89" s="13">
        <v>70</v>
      </c>
      <c r="B89" s="14" t="s">
        <v>404</v>
      </c>
      <c r="C89" s="15" t="s">
        <v>48</v>
      </c>
      <c r="D89" s="16" t="s">
        <v>54</v>
      </c>
      <c r="E89" s="17">
        <f>$M$4</f>
        <v>45064</v>
      </c>
      <c r="F89" s="18" t="s">
        <v>490</v>
      </c>
      <c r="G89" s="108">
        <f>G87</f>
        <v>267.45999999999998</v>
      </c>
      <c r="H89" s="32" t="str">
        <f>IF(C89="SINAPI",VLOOKUP(D89,[2]SINAPI!$A$2:$G$7006,3,FALSE),IF(C89="COMPOSICAO_PROPRIA",VLOOKUP(D89,'[2]COMPOSIÇÕES PRÓPRIAS'!$A$3:$L$1734,6,FALSE)))</f>
        <v>un</v>
      </c>
      <c r="I89" s="19">
        <f>IFERROR(TRUNC(P89*(1+N89),2),"-")</f>
        <v>0</v>
      </c>
      <c r="J89" s="19">
        <f>IFERROR(TRUNC(Q89*(1+N89),2),"-")</f>
        <v>0</v>
      </c>
      <c r="K89" s="19">
        <f>IFERROR(TRUNC(G89*I89,2),"-")</f>
        <v>0</v>
      </c>
      <c r="L89" s="19">
        <f>IFERROR(TRUNC(J89*G89,2),"-")</f>
        <v>0</v>
      </c>
      <c r="M89" s="22">
        <f>IFERROR(SUM(K89:L89),"-")</f>
        <v>0</v>
      </c>
      <c r="N89" s="33">
        <f t="shared" si="0"/>
        <v>0.23150000000000001</v>
      </c>
      <c r="O89" s="34">
        <f t="shared" si="1"/>
        <v>1.1276999999999999</v>
      </c>
      <c r="P89" s="40"/>
      <c r="Q89" s="41"/>
      <c r="R89" s="41"/>
    </row>
    <row r="90" spans="1:18" ht="15" customHeight="1" x14ac:dyDescent="0.2">
      <c r="A90" s="13">
        <v>71</v>
      </c>
      <c r="B90" s="14" t="s">
        <v>405</v>
      </c>
      <c r="C90" s="15" t="s">
        <v>47</v>
      </c>
      <c r="D90" s="16" t="s">
        <v>342</v>
      </c>
      <c r="E90" s="17">
        <f t="shared" si="158"/>
        <v>45064</v>
      </c>
      <c r="F90" s="18" t="s">
        <v>451</v>
      </c>
      <c r="G90" s="108">
        <v>144.88</v>
      </c>
      <c r="H90" s="32" t="str">
        <f>IF(C90="SINAPI",VLOOKUP(D90,[2]SINAPI!$A$2:$G$7006,3,FALSE),IF(C90="COMPOSICAO_PROPRIA",VLOOKUP(D90,'[2]COMPOSIÇÕES PRÓPRIAS'!$A$3:$L$1734,6,FALSE)))</f>
        <v>M</v>
      </c>
      <c r="I90" s="19">
        <f t="shared" ref="I90" si="187">IFERROR(TRUNC(P90*(1+N90),2),"-")</f>
        <v>0</v>
      </c>
      <c r="J90" s="19">
        <f t="shared" ref="J90" si="188">IFERROR(TRUNC(Q90*(1+N90),2),"-")</f>
        <v>0</v>
      </c>
      <c r="K90" s="19">
        <f t="shared" ref="K90" si="189">IFERROR(TRUNC(G90*I90,2),"-")</f>
        <v>0</v>
      </c>
      <c r="L90" s="19">
        <f t="shared" ref="L90" si="190">IFERROR(TRUNC(J90*G90,2),"-")</f>
        <v>0</v>
      </c>
      <c r="M90" s="22">
        <f t="shared" ref="M90" si="191">IFERROR(SUM(K90:L90),"-")</f>
        <v>0</v>
      </c>
      <c r="N90" s="33">
        <f t="shared" si="0"/>
        <v>0.23150000000000001</v>
      </c>
      <c r="O90" s="34">
        <f t="shared" si="1"/>
        <v>1.1276999999999999</v>
      </c>
      <c r="P90" s="40"/>
      <c r="Q90" s="41"/>
      <c r="R90" s="41"/>
    </row>
    <row r="91" spans="1:18" ht="30" customHeight="1" x14ac:dyDescent="0.2">
      <c r="A91" s="13">
        <v>72</v>
      </c>
      <c r="B91" s="14" t="s">
        <v>406</v>
      </c>
      <c r="C91" s="15" t="s">
        <v>48</v>
      </c>
      <c r="D91" s="16" t="s">
        <v>55</v>
      </c>
      <c r="E91" s="17">
        <f>$M$4</f>
        <v>45064</v>
      </c>
      <c r="F91" s="18" t="s">
        <v>61</v>
      </c>
      <c r="G91" s="108">
        <v>192.98</v>
      </c>
      <c r="H91" s="32" t="s">
        <v>0</v>
      </c>
      <c r="I91" s="19">
        <f>IFERROR(TRUNC(P91*(1+N91),2),"-")</f>
        <v>0</v>
      </c>
      <c r="J91" s="19">
        <f>IFERROR(TRUNC(Q91*(1+N91),2),"-")</f>
        <v>0</v>
      </c>
      <c r="K91" s="19">
        <f>IFERROR(TRUNC(G91*I91,2),"-")</f>
        <v>0</v>
      </c>
      <c r="L91" s="19">
        <f>IFERROR(TRUNC(J91*G91,2),"-")</f>
        <v>0</v>
      </c>
      <c r="M91" s="22">
        <f>IFERROR(SUM(K91:L91),"-")</f>
        <v>0</v>
      </c>
      <c r="N91" s="33">
        <f t="shared" si="0"/>
        <v>0.23150000000000001</v>
      </c>
      <c r="O91" s="34">
        <f t="shared" si="1"/>
        <v>1.1276999999999999</v>
      </c>
      <c r="P91" s="40"/>
      <c r="Q91" s="41"/>
      <c r="R91" s="41"/>
    </row>
    <row r="92" spans="1:18" ht="15" customHeight="1" x14ac:dyDescent="0.2">
      <c r="A92" s="13">
        <v>73</v>
      </c>
      <c r="B92" s="14" t="s">
        <v>407</v>
      </c>
      <c r="C92" s="15" t="s">
        <v>47</v>
      </c>
      <c r="D92" s="16" t="s">
        <v>343</v>
      </c>
      <c r="E92" s="17">
        <f t="shared" si="158"/>
        <v>45064</v>
      </c>
      <c r="F92" s="18" t="str">
        <f>IF(C92="SINAPI",VLOOKUP(D92,[2]SINAPI!$A$2:$G$7006,2,FALSE),IF(C92="COMPOSICAO_PROPRIA",VLOOKUP(D92,'[2]COMPOSIÇÕES PRÓPRIAS'!$A$3:$L$1734,4,FALSE)))</f>
        <v>RODAPÉ CERÂMICO DE 7CM DE ALTURA COM PLACAS TIPO ESMALTADA EXTRA DE DIMENSÕES 60X60CM. AF_02/2023</v>
      </c>
      <c r="G92" s="108">
        <v>352.68</v>
      </c>
      <c r="H92" s="32" t="str">
        <f>IF(C92="SINAPI",VLOOKUP(D92,[2]SINAPI!$A$2:$G$7006,3,FALSE),IF(C92="COMPOSICAO_PROPRIA",VLOOKUP(D92,'[2]COMPOSIÇÕES PRÓPRIAS'!$A$3:$L$1734,6,FALSE)))</f>
        <v>M</v>
      </c>
      <c r="I92" s="19">
        <f t="shared" ref="I92" si="192">IFERROR(TRUNC(P92*(1+N92),2),"-")</f>
        <v>0</v>
      </c>
      <c r="J92" s="19">
        <f t="shared" ref="J92" si="193">IFERROR(TRUNC(Q92*(1+N92),2),"-")</f>
        <v>0</v>
      </c>
      <c r="K92" s="19">
        <f t="shared" ref="K92" si="194">IFERROR(TRUNC(G92*I92,2),"-")</f>
        <v>0</v>
      </c>
      <c r="L92" s="19">
        <f t="shared" ref="L92" si="195">IFERROR(TRUNC(J92*G92,2),"-")</f>
        <v>0</v>
      </c>
      <c r="M92" s="22">
        <f t="shared" ref="M92" si="196">IFERROR(SUM(K92:L92),"-")</f>
        <v>0</v>
      </c>
      <c r="N92" s="33">
        <f t="shared" si="0"/>
        <v>0.23150000000000001</v>
      </c>
      <c r="O92" s="34">
        <f t="shared" si="1"/>
        <v>1.1276999999999999</v>
      </c>
      <c r="P92" s="40"/>
      <c r="Q92" s="41"/>
      <c r="R92" s="41"/>
    </row>
    <row r="93" spans="1:18" ht="15" customHeight="1" x14ac:dyDescent="0.2">
      <c r="A93" s="13">
        <v>74</v>
      </c>
      <c r="B93" s="14" t="s">
        <v>408</v>
      </c>
      <c r="C93" s="15" t="s">
        <v>47</v>
      </c>
      <c r="D93" s="16" t="s">
        <v>23</v>
      </c>
      <c r="E93" s="17">
        <f t="shared" si="158"/>
        <v>45064</v>
      </c>
      <c r="F93" s="18" t="str">
        <f>IF(C93="SINAPI",VLOOKUP(D93,[2]SINAPI!$A$2:$G$7006,2,FALSE),IF(C93="COMPOSICAO_PROPRIA",VLOOKUP(D93,'[2]COMPOSIÇÕES PRÓPRIAS'!$A$3:$L$1734,4,FALSE)))</f>
        <v>PINTURA TINTA DE ACABAMENTO (PIGMENTADA) ESMALTE SINTÉTICO FOSCO EM MADEIRA, 1 DEMÃO. AF_01/2021</v>
      </c>
      <c r="G93" s="108">
        <f>G90*0.07</f>
        <v>10.1416</v>
      </c>
      <c r="H93" s="32" t="str">
        <f>IF(C93="SINAPI",VLOOKUP(D93,[2]SINAPI!$A$2:$G$7006,3,FALSE),IF(C93="COMPOSICAO_PROPRIA",VLOOKUP(D93,'[2]COMPOSIÇÕES PRÓPRIAS'!$A$3:$L$1734,6,FALSE)))</f>
        <v>M2</v>
      </c>
      <c r="I93" s="19">
        <f t="shared" si="131"/>
        <v>0</v>
      </c>
      <c r="J93" s="19">
        <f t="shared" si="132"/>
        <v>0</v>
      </c>
      <c r="K93" s="19">
        <f t="shared" si="179"/>
        <v>0</v>
      </c>
      <c r="L93" s="19">
        <f t="shared" si="180"/>
        <v>0</v>
      </c>
      <c r="M93" s="22">
        <f t="shared" si="181"/>
        <v>0</v>
      </c>
      <c r="N93" s="33">
        <f t="shared" si="0"/>
        <v>0.23150000000000001</v>
      </c>
      <c r="O93" s="34">
        <f t="shared" si="1"/>
        <v>1.1276999999999999</v>
      </c>
      <c r="P93" s="40"/>
      <c r="Q93" s="41"/>
      <c r="R93" s="41"/>
    </row>
    <row r="94" spans="1:18" ht="15" customHeight="1" x14ac:dyDescent="0.2">
      <c r="A94" s="13">
        <v>75</v>
      </c>
      <c r="B94" s="14" t="s">
        <v>454</v>
      </c>
      <c r="C94" s="15" t="s">
        <v>47</v>
      </c>
      <c r="D94" s="16" t="s">
        <v>22</v>
      </c>
      <c r="E94" s="17">
        <f t="shared" si="158"/>
        <v>45064</v>
      </c>
      <c r="F94" s="18" t="str">
        <f>IF(C94="SINAPI",VLOOKUP(D94,[2]SINAPI!$A$2:$G$7006,2,FALSE),IF(C94="COMPOSICAO_PROPRIA",VLOOKUP(D94,'[2]COMPOSIÇÕES PRÓPRIAS'!$A$3:$L$1734,4,FALSE)))</f>
        <v>PINTURA FUNDO NIVELADOR ALQUÍDICO BRANCO EM MADEIRA. AF_01/2021</v>
      </c>
      <c r="G94" s="108">
        <f>G90*0.07</f>
        <v>10.1416</v>
      </c>
      <c r="H94" s="32" t="str">
        <f>IF(C94="SINAPI",VLOOKUP(D94,[2]SINAPI!$A$2:$G$7006,3,FALSE),IF(C94="COMPOSICAO_PROPRIA",VLOOKUP(D94,'[2]COMPOSIÇÕES PRÓPRIAS'!$A$3:$L$1734,6,FALSE)))</f>
        <v>M2</v>
      </c>
      <c r="I94" s="19">
        <f t="shared" si="131"/>
        <v>0</v>
      </c>
      <c r="J94" s="19">
        <f t="shared" si="132"/>
        <v>0</v>
      </c>
      <c r="K94" s="19">
        <f t="shared" si="179"/>
        <v>0</v>
      </c>
      <c r="L94" s="19">
        <f t="shared" si="180"/>
        <v>0</v>
      </c>
      <c r="M94" s="22">
        <f t="shared" si="181"/>
        <v>0</v>
      </c>
      <c r="N94" s="33">
        <f t="shared" si="0"/>
        <v>0.23150000000000001</v>
      </c>
      <c r="O94" s="34">
        <f t="shared" si="1"/>
        <v>1.1276999999999999</v>
      </c>
      <c r="P94" s="40"/>
      <c r="Q94" s="41"/>
      <c r="R94" s="41"/>
    </row>
    <row r="95" spans="1:18" ht="15" customHeight="1" x14ac:dyDescent="0.2">
      <c r="A95" s="13">
        <v>76</v>
      </c>
      <c r="B95" s="14" t="s">
        <v>455</v>
      </c>
      <c r="C95" s="15" t="s">
        <v>47</v>
      </c>
      <c r="D95" s="16" t="s">
        <v>166</v>
      </c>
      <c r="E95" s="17">
        <f t="shared" si="158"/>
        <v>45064</v>
      </c>
      <c r="F95" s="18" t="str">
        <f>IF(C95="SINAPI",VLOOKUP(D95,[2]SINAPI!$A$2:$G$7006,2,FALSE),IF(C95="COMPOSICAO_PROPRIA",VLOOKUP(D95,'[2]COMPOSIÇÕES PRÓPRIAS'!$A$3:$L$1734,4,FALSE)))</f>
        <v>IMPERMEABILIZAÇÃO DE SUPERFÍCIE COM ARGAMASSA POLIMÉRICA / MEMBRANA ACRÍLICA, 3 DEMÃOS. AF_06/2018</v>
      </c>
      <c r="G95" s="108">
        <v>141.59</v>
      </c>
      <c r="H95" s="32" t="str">
        <f>IF(C95="SINAPI",VLOOKUP(D95,[2]SINAPI!$A$2:$G$7006,3,FALSE),IF(C95="COMPOSICAO_PROPRIA",VLOOKUP(D95,'[2]COMPOSIÇÕES PRÓPRIAS'!$A$3:$L$1734,6,FALSE)))</f>
        <v>M2</v>
      </c>
      <c r="I95" s="19">
        <f t="shared" ref="I95:I100" si="197">IFERROR(TRUNC(P95*(1+N95),2),"-")</f>
        <v>0</v>
      </c>
      <c r="J95" s="19">
        <f t="shared" ref="J95:J100" si="198">IFERROR(TRUNC(Q95*(1+N95),2),"-")</f>
        <v>0</v>
      </c>
      <c r="K95" s="19">
        <f t="shared" ref="K95" si="199">IFERROR(TRUNC(G95*I95,2),"-")</f>
        <v>0</v>
      </c>
      <c r="L95" s="19">
        <f t="shared" ref="L95" si="200">IFERROR(TRUNC(J95*G95,2),"-")</f>
        <v>0</v>
      </c>
      <c r="M95" s="22">
        <f t="shared" ref="M95" si="201">IFERROR(SUM(K95:L95),"-")</f>
        <v>0</v>
      </c>
      <c r="N95" s="33">
        <f t="shared" si="0"/>
        <v>0.23150000000000001</v>
      </c>
      <c r="O95" s="34">
        <f t="shared" si="1"/>
        <v>1.1276999999999999</v>
      </c>
      <c r="P95" s="40"/>
      <c r="Q95" s="41"/>
      <c r="R95" s="41"/>
    </row>
    <row r="96" spans="1:18" ht="30" customHeight="1" x14ac:dyDescent="0.2">
      <c r="A96" s="13">
        <v>77</v>
      </c>
      <c r="B96" s="14" t="s">
        <v>456</v>
      </c>
      <c r="C96" s="15" t="s">
        <v>47</v>
      </c>
      <c r="D96" s="16" t="s">
        <v>250</v>
      </c>
      <c r="E96" s="17">
        <f t="shared" si="158"/>
        <v>45064</v>
      </c>
      <c r="F96" s="18" t="str">
        <f>IF(C96="SINAPI",VLOOKUP(D96,[2]SINAPI!$A$2:$G$7006,2,FALSE),IF(C96="COMPOSICAO_PROPRIA",VLOOKUP(D96,'[2]COMPOSIÇÕES PRÓPRIAS'!$A$3:$L$1734,4,FALSE)))</f>
        <v>LASTRO COM MATERIAL GRANULAR (PEDRA BRITADA N.3), APLICADO EM PISOS OU LAJES SOBRE SOLO, ESPESSURA DE *10 CM*. AF_07/2019</v>
      </c>
      <c r="G96" s="108">
        <f>55.76*0.1</f>
        <v>5.5760000000000005</v>
      </c>
      <c r="H96" s="32" t="str">
        <f>IF(C96="SINAPI",VLOOKUP(D96,[2]SINAPI!$A$2:$G$7006,3,FALSE),IF(C96="COMPOSICAO_PROPRIA",VLOOKUP(D96,'[2]COMPOSIÇÕES PRÓPRIAS'!$A$3:$L$1734,6,FALSE)))</f>
        <v>M3</v>
      </c>
      <c r="I96" s="19">
        <f t="shared" ref="I96" si="202">IFERROR(TRUNC(P96*(1+N96),2),"-")</f>
        <v>0</v>
      </c>
      <c r="J96" s="19">
        <f t="shared" ref="J96" si="203">IFERROR(TRUNC(Q96*(1+N96),2),"-")</f>
        <v>0</v>
      </c>
      <c r="K96" s="19">
        <f t="shared" ref="K96" si="204">IFERROR(TRUNC(G96*I96,2),"-")</f>
        <v>0</v>
      </c>
      <c r="L96" s="19">
        <f t="shared" ref="L96" si="205">IFERROR(TRUNC(J96*G96,2),"-")</f>
        <v>0</v>
      </c>
      <c r="M96" s="22">
        <f t="shared" ref="M96" si="206">IFERROR(SUM(K96:L96),"-")</f>
        <v>0</v>
      </c>
      <c r="N96" s="33">
        <f t="shared" si="0"/>
        <v>0.23150000000000001</v>
      </c>
      <c r="O96" s="34">
        <f t="shared" si="1"/>
        <v>1.1276999999999999</v>
      </c>
      <c r="P96" s="40"/>
      <c r="Q96" s="41"/>
      <c r="R96" s="41"/>
    </row>
    <row r="97" spans="1:19" ht="15" customHeight="1" x14ac:dyDescent="0.2">
      <c r="A97" s="13">
        <v>78</v>
      </c>
      <c r="B97" s="14" t="s">
        <v>457</v>
      </c>
      <c r="C97" s="15" t="s">
        <v>47</v>
      </c>
      <c r="D97" s="16" t="s">
        <v>336</v>
      </c>
      <c r="E97" s="17">
        <f t="shared" si="158"/>
        <v>45064</v>
      </c>
      <c r="F97" s="18" t="str">
        <f>IF(C97="SINAPI",VLOOKUP(D97,[2]SINAPI!$A$2:$G$7006,2,FALSE),IF(C97="COMPOSICAO_PROPRIA",VLOOKUP(D97,'[2]COMPOSIÇÕES PRÓPRIAS'!$A$3:$L$1734,4,FALSE)))</f>
        <v>EXECUÇÃO DE PAVIMENTO EM PISO INTERTRAVADO, COM BLOCO SEXTAVADO DE 25 X 25 CM, ESPESSURA 6 CM. AF_10/2022</v>
      </c>
      <c r="G97" s="108">
        <f>18.37-(8.35*0.2)</f>
        <v>16.700000000000003</v>
      </c>
      <c r="H97" s="32" t="str">
        <f>IF(C97="SINAPI",VLOOKUP(D97,[2]SINAPI!$A$2:$G$7006,3,FALSE),IF(C97="COMPOSICAO_PROPRIA",VLOOKUP(D97,'[2]COMPOSIÇÕES PRÓPRIAS'!$A$3:$L$1734,6,FALSE)))</f>
        <v>M2</v>
      </c>
      <c r="I97" s="19">
        <f t="shared" ref="I97" si="207">IFERROR(TRUNC(P97*(1+N97),2),"-")</f>
        <v>0</v>
      </c>
      <c r="J97" s="19">
        <f t="shared" ref="J97" si="208">IFERROR(TRUNC(Q97*(1+N97),2),"-")</f>
        <v>0</v>
      </c>
      <c r="K97" s="19">
        <f t="shared" ref="K97" si="209">IFERROR(TRUNC(G97*I97,2),"-")</f>
        <v>0</v>
      </c>
      <c r="L97" s="19">
        <f t="shared" ref="L97" si="210">IFERROR(TRUNC(J97*G97,2),"-")</f>
        <v>0</v>
      </c>
      <c r="M97" s="22">
        <f t="shared" ref="M97" si="211">IFERROR(SUM(K97:L97),"-")</f>
        <v>0</v>
      </c>
      <c r="N97" s="33">
        <f t="shared" si="0"/>
        <v>0.23150000000000001</v>
      </c>
      <c r="O97" s="34">
        <f t="shared" si="1"/>
        <v>1.1276999999999999</v>
      </c>
      <c r="P97" s="40"/>
      <c r="Q97" s="41"/>
      <c r="R97" s="41"/>
    </row>
    <row r="98" spans="1:19" ht="15" customHeight="1" x14ac:dyDescent="0.2">
      <c r="A98" s="13">
        <v>79</v>
      </c>
      <c r="B98" s="14" t="s">
        <v>495</v>
      </c>
      <c r="C98" s="15" t="s">
        <v>47</v>
      </c>
      <c r="D98" s="16" t="s">
        <v>341</v>
      </c>
      <c r="E98" s="17">
        <f t="shared" si="158"/>
        <v>45064</v>
      </c>
      <c r="F98" s="18" t="str">
        <f>IF(C98="SINAPI",VLOOKUP(D98,[2]SINAPI!$A$2:$G$7006,2,FALSE),IF(C98="COMPOSICAO_PROPRIA",VLOOKUP(D98,'[2]COMPOSIÇÕES PRÓPRIAS'!$A$3:$L$1734,4,FALSE)))</f>
        <v>PISO PODOTÁTIL DE ALERTA OU DIRECIONAL, DE BORRACHA, ASSENTADO SOBRE ARGAMASSA. AF_05/2020</v>
      </c>
      <c r="G98" s="108">
        <v>8.35</v>
      </c>
      <c r="H98" s="32" t="str">
        <f>IF(C98="SINAPI",VLOOKUP(D98,[2]SINAPI!$A$2:$G$7006,3,FALSE),IF(C98="COMPOSICAO_PROPRIA",VLOOKUP(D98,'[2]COMPOSIÇÕES PRÓPRIAS'!$A$3:$L$1734,6,FALSE)))</f>
        <v>M</v>
      </c>
      <c r="I98" s="19">
        <f t="shared" ref="I98" si="212">IFERROR(TRUNC(P98*(1+N98),2),"-")</f>
        <v>0</v>
      </c>
      <c r="J98" s="19">
        <f t="shared" ref="J98" si="213">IFERROR(TRUNC(Q98*(1+N98),2),"-")</f>
        <v>0</v>
      </c>
      <c r="K98" s="19">
        <f t="shared" ref="K98" si="214">IFERROR(TRUNC(G98*I98,2),"-")</f>
        <v>0</v>
      </c>
      <c r="L98" s="19">
        <f t="shared" ref="L98" si="215">IFERROR(TRUNC(J98*G98,2),"-")</f>
        <v>0</v>
      </c>
      <c r="M98" s="22">
        <f t="shared" ref="M98" si="216">IFERROR(SUM(K98:L98),"-")</f>
        <v>0</v>
      </c>
      <c r="N98" s="33">
        <f t="shared" si="0"/>
        <v>0.23150000000000001</v>
      </c>
      <c r="O98" s="34">
        <f t="shared" si="1"/>
        <v>1.1276999999999999</v>
      </c>
      <c r="P98" s="40"/>
      <c r="Q98" s="41"/>
      <c r="R98" s="41"/>
    </row>
    <row r="99" spans="1:19" ht="15" customHeight="1" x14ac:dyDescent="0.2">
      <c r="A99" s="13">
        <v>80</v>
      </c>
      <c r="B99" s="14" t="s">
        <v>496</v>
      </c>
      <c r="C99" s="15" t="s">
        <v>47</v>
      </c>
      <c r="D99" s="16" t="s">
        <v>340</v>
      </c>
      <c r="E99" s="17">
        <f t="shared" si="158"/>
        <v>45064</v>
      </c>
      <c r="F99" s="18" t="str">
        <f>IF(C99="SINAPI",VLOOKUP(D99,[2]SINAPI!$A$2:$G$7006,2,FALSE),IF(C99="COMPOSICAO_PROPRIA",VLOOKUP(D99,'[2]COMPOSIÇÕES PRÓPRIAS'!$A$3:$L$1734,4,FALSE)))</f>
        <v>PINTURA DE PISO COM TINTA EPÓXI, APLICAÇÃO MANUAL, 2 DEMÃOS, INCLUSO PRIMER EPÓXI. AF_05/2021</v>
      </c>
      <c r="G99" s="108">
        <v>47.72</v>
      </c>
      <c r="H99" s="32" t="str">
        <f>IF(C99="SINAPI",VLOOKUP(D99,[2]SINAPI!$A$2:$G$7006,3,FALSE),IF(C99="COMPOSICAO_PROPRIA",VLOOKUP(D99,'[2]COMPOSIÇÕES PRÓPRIAS'!$A$3:$L$1734,6,FALSE)))</f>
        <v>M2</v>
      </c>
      <c r="I99" s="19">
        <f t="shared" ref="I99" si="217">IFERROR(TRUNC(P99*(1+N99),2),"-")</f>
        <v>0</v>
      </c>
      <c r="J99" s="19">
        <f t="shared" ref="J99" si="218">IFERROR(TRUNC(Q99*(1+N99),2),"-")</f>
        <v>0</v>
      </c>
      <c r="K99" s="19">
        <f t="shared" ref="K99" si="219">IFERROR(TRUNC(G99*I99,2),"-")</f>
        <v>0</v>
      </c>
      <c r="L99" s="19">
        <f t="shared" ref="L99" si="220">IFERROR(TRUNC(J99*G99,2),"-")</f>
        <v>0</v>
      </c>
      <c r="M99" s="22">
        <f t="shared" ref="M99" si="221">IFERROR(SUM(K99:L99),"-")</f>
        <v>0</v>
      </c>
      <c r="N99" s="33">
        <f t="shared" si="0"/>
        <v>0.23150000000000001</v>
      </c>
      <c r="O99" s="34">
        <f t="shared" si="1"/>
        <v>1.1276999999999999</v>
      </c>
      <c r="P99" s="40"/>
      <c r="Q99" s="41"/>
      <c r="R99" s="41"/>
    </row>
    <row r="100" spans="1:19" ht="15" customHeight="1" x14ac:dyDescent="0.2">
      <c r="A100" s="13">
        <v>81</v>
      </c>
      <c r="B100" s="14" t="s">
        <v>497</v>
      </c>
      <c r="C100" s="15" t="s">
        <v>47</v>
      </c>
      <c r="D100" s="16" t="s">
        <v>353</v>
      </c>
      <c r="E100" s="17">
        <f t="shared" si="158"/>
        <v>45064</v>
      </c>
      <c r="F100" s="18" t="s">
        <v>88</v>
      </c>
      <c r="G100" s="108">
        <f>((220.58/4)+(122.12+78.74+35.23+50.98+77.9))+15</f>
        <v>435.11500000000001</v>
      </c>
      <c r="H100" s="32" t="s">
        <v>2</v>
      </c>
      <c r="I100" s="19">
        <f t="shared" si="197"/>
        <v>0</v>
      </c>
      <c r="J100" s="19">
        <f t="shared" si="198"/>
        <v>0</v>
      </c>
      <c r="K100" s="19">
        <f t="shared" ref="K100" si="222">IFERROR(TRUNC(G100*I100,2),"-")</f>
        <v>0</v>
      </c>
      <c r="L100" s="19">
        <f t="shared" ref="L100" si="223">IFERROR(TRUNC(J100*G100,2),"-")</f>
        <v>0</v>
      </c>
      <c r="M100" s="22">
        <f t="shared" ref="M100" si="224">IFERROR(SUM(K100:L100),"-")</f>
        <v>0</v>
      </c>
      <c r="N100" s="33">
        <f t="shared" si="0"/>
        <v>0.23150000000000001</v>
      </c>
      <c r="O100" s="34">
        <f t="shared" si="1"/>
        <v>1.1276999999999999</v>
      </c>
      <c r="P100" s="40"/>
      <c r="Q100" s="41"/>
      <c r="R100" s="41"/>
    </row>
    <row r="101" spans="1:19" ht="30" customHeight="1" x14ac:dyDescent="0.2">
      <c r="A101" s="13">
        <v>82</v>
      </c>
      <c r="B101" s="14" t="s">
        <v>500</v>
      </c>
      <c r="C101" s="15" t="s">
        <v>47</v>
      </c>
      <c r="D101" s="16" t="s">
        <v>344</v>
      </c>
      <c r="E101" s="17">
        <f t="shared" si="158"/>
        <v>45064</v>
      </c>
      <c r="F101" s="18" t="str">
        <f>IF(C101="SINAPI",VLOOKUP(D101,[2]SINAPI!$A$2:$G$7006,2,FALSE),IF(C101="COMPOSICAO_PROPRIA",VLOOKUP(D101,'[2]COMPOSIÇÕES PRÓPRIAS'!$A$3:$L$1734,4,FALSE)))</f>
        <v>EXECUÇÃO DE PASSEIO (CALÇADA) OU PISO DE CONCRETO COM CONCRETO MOLDADO IN LOCO, FEITO EM OBRA, ACABAMENTO CONVENCIONAL, ESPESSURA 6 CM, ARMADO. AF_08/2022</v>
      </c>
      <c r="G101" s="108">
        <f>((220.58/4)*3)+47.72</f>
        <v>213.155</v>
      </c>
      <c r="H101" s="32" t="str">
        <f>IF(C101="SINAPI",VLOOKUP(D101,[2]SINAPI!$A$2:$G$7006,3,FALSE),IF(C101="COMPOSICAO_PROPRIA",VLOOKUP(D101,'[2]COMPOSIÇÕES PRÓPRIAS'!$A$3:$L$1734,6,FALSE)))</f>
        <v>M2</v>
      </c>
      <c r="I101" s="19">
        <f t="shared" ref="I101" si="225">IFERROR(TRUNC(P101*(1+N101),2),"-")</f>
        <v>0</v>
      </c>
      <c r="J101" s="19">
        <f t="shared" ref="J101" si="226">IFERROR(TRUNC(Q101*(1+N101),2),"-")</f>
        <v>0</v>
      </c>
      <c r="K101" s="19">
        <f t="shared" ref="K101" si="227">IFERROR(TRUNC(G101*I101,2),"-")</f>
        <v>0</v>
      </c>
      <c r="L101" s="19">
        <f t="shared" ref="L101" si="228">IFERROR(TRUNC(J101*G101,2),"-")</f>
        <v>0</v>
      </c>
      <c r="M101" s="22">
        <f t="shared" ref="M101" si="229">IFERROR(SUM(K101:L101),"-")</f>
        <v>0</v>
      </c>
      <c r="N101" s="33">
        <f t="shared" si="0"/>
        <v>0.23150000000000001</v>
      </c>
      <c r="O101" s="34">
        <f t="shared" si="1"/>
        <v>1.1276999999999999</v>
      </c>
      <c r="P101" s="40"/>
      <c r="Q101" s="41"/>
      <c r="R101" s="41"/>
    </row>
    <row r="102" spans="1:19" x14ac:dyDescent="0.2">
      <c r="A102" s="121"/>
      <c r="B102" s="122"/>
      <c r="C102" s="122"/>
      <c r="D102" s="122"/>
      <c r="E102" s="122"/>
      <c r="F102" s="122"/>
      <c r="G102" s="122"/>
      <c r="H102" s="123"/>
      <c r="I102" s="124" t="s">
        <v>104</v>
      </c>
      <c r="J102" s="124"/>
      <c r="K102" s="54">
        <f>SUM(K71:K101)</f>
        <v>0</v>
      </c>
      <c r="L102" s="54">
        <f>SUM(L71:L101)</f>
        <v>0</v>
      </c>
      <c r="M102" s="54">
        <f>SUM(M71:M101)</f>
        <v>0</v>
      </c>
      <c r="N102" s="125"/>
      <c r="O102" s="126"/>
      <c r="P102" s="38"/>
      <c r="Q102" s="39"/>
      <c r="S102" s="109"/>
    </row>
    <row r="103" spans="1:19" x14ac:dyDescent="0.2">
      <c r="A103" s="6"/>
      <c r="B103" s="7">
        <v>7</v>
      </c>
      <c r="C103" s="8"/>
      <c r="D103" s="9"/>
      <c r="E103" s="10"/>
      <c r="F103" s="11" t="s">
        <v>91</v>
      </c>
      <c r="G103" s="97"/>
      <c r="H103" s="27"/>
      <c r="I103" s="28"/>
      <c r="J103" s="28"/>
      <c r="K103" s="28"/>
      <c r="L103" s="28"/>
      <c r="M103" s="29"/>
      <c r="N103" s="30"/>
      <c r="O103" s="31"/>
      <c r="P103" s="38"/>
      <c r="Q103" s="39"/>
    </row>
    <row r="104" spans="1:19" ht="30" customHeight="1" x14ac:dyDescent="0.2">
      <c r="A104" s="13">
        <v>83</v>
      </c>
      <c r="B104" s="14" t="s">
        <v>79</v>
      </c>
      <c r="C104" s="15" t="s">
        <v>47</v>
      </c>
      <c r="D104" s="16" t="s">
        <v>242</v>
      </c>
      <c r="E104" s="17">
        <f t="shared" ref="E104:E110" si="230">$M$4</f>
        <v>45064</v>
      </c>
      <c r="F104" s="18" t="str">
        <f>IF(C104="SINAPI",VLOOKUP(D104,[2]SINAPI!$A$2:$G$7006,2,FALSE),IF(C104="COMPOSICAO_PROPRIA",VLOOKUP(D104,'[2]COMPOSIÇÕES PRÓPRIAS'!$A$3:$L$1734,4,FALSE)))</f>
        <v>INSTALAÇÃO DE TESOURA (INTEIRA OU MEIA), EM AÇO, PARA VÃOS MAIORES OU IGUAIS A 6,0 M E MENORES QUE 8,0 M, INCLUSO IÇAMENTO. AF_07/2019</v>
      </c>
      <c r="G104" s="108">
        <f>18+18+8</f>
        <v>44</v>
      </c>
      <c r="H104" s="32" t="str">
        <f>IF(C104="SINAPI",VLOOKUP(D104,[2]SINAPI!$A$2:$G$7006,3,FALSE),IF(C104="COMPOSICAO_PROPRIA",VLOOKUP(D104,'[2]COMPOSIÇÕES PRÓPRIAS'!$A$3:$L$1734,6,FALSE)))</f>
        <v>UN</v>
      </c>
      <c r="I104" s="19">
        <f t="shared" ref="I104:I110" si="231">IFERROR(TRUNC(P104*(1+N104),2),"-")</f>
        <v>0</v>
      </c>
      <c r="J104" s="19">
        <f t="shared" ref="J104:J110" si="232">IFERROR(TRUNC(Q104*(1+N104),2),"-")</f>
        <v>0</v>
      </c>
      <c r="K104" s="19">
        <f t="shared" ref="K104:K110" si="233">IFERROR(TRUNC(G104*I104,2),"-")</f>
        <v>0</v>
      </c>
      <c r="L104" s="19">
        <f t="shared" ref="L104:L110" si="234">IFERROR(TRUNC(J104*G104,2),"-")</f>
        <v>0</v>
      </c>
      <c r="M104" s="22">
        <f t="shared" ref="M104:M110" si="235">IFERROR(SUM(K104:L104),"-")</f>
        <v>0</v>
      </c>
      <c r="N104" s="33">
        <f t="shared" si="0"/>
        <v>0.23150000000000001</v>
      </c>
      <c r="O104" s="34">
        <f t="shared" si="1"/>
        <v>1.1276999999999999</v>
      </c>
      <c r="P104" s="40"/>
      <c r="Q104" s="41"/>
      <c r="R104" s="41"/>
    </row>
    <row r="105" spans="1:19" ht="30" customHeight="1" x14ac:dyDescent="0.2">
      <c r="A105" s="13">
        <v>84</v>
      </c>
      <c r="B105" s="14" t="s">
        <v>116</v>
      </c>
      <c r="C105" s="15" t="s">
        <v>47</v>
      </c>
      <c r="D105" s="16" t="s">
        <v>183</v>
      </c>
      <c r="E105" s="17">
        <f t="shared" si="230"/>
        <v>45064</v>
      </c>
      <c r="F105" s="18" t="str">
        <f>IF(C105="SINAPI",VLOOKUP(D105,[2]SINAPI!$A$2:$G$7006,2,FALSE),IF(C105="COMPOSICAO_PROPRIA",VLOOKUP(D105,'[2]COMPOSIÇÕES PRÓPRIAS'!$A$3:$L$1734,4,FALSE)))</f>
        <v>INSTALAÇÃO DE TESOURA (INTEIRA OU MEIA), EM AÇO, PARA VÃOS MAIORES OU IGUAIS A 3,0 M E MENORES QUE 6,0 M, INCLUSO IÇAMENTO. AF_07/2019</v>
      </c>
      <c r="G105" s="108">
        <f>8+8+8</f>
        <v>24</v>
      </c>
      <c r="H105" s="32" t="str">
        <f>IF(C105="SINAPI",VLOOKUP(D105,[2]SINAPI!$A$2:$G$7006,3,FALSE),IF(C105="COMPOSICAO_PROPRIA",VLOOKUP(D105,'[2]COMPOSIÇÕES PRÓPRIAS'!$A$3:$L$1734,6,FALSE)))</f>
        <v>UN</v>
      </c>
      <c r="I105" s="19">
        <f t="shared" ref="I105" si="236">IFERROR(TRUNC(P105*(1+N105),2),"-")</f>
        <v>0</v>
      </c>
      <c r="J105" s="19">
        <f t="shared" ref="J105" si="237">IFERROR(TRUNC(Q105*(1+N105),2),"-")</f>
        <v>0</v>
      </c>
      <c r="K105" s="19">
        <f t="shared" ref="K105" si="238">IFERROR(TRUNC(G105*I105,2),"-")</f>
        <v>0</v>
      </c>
      <c r="L105" s="19">
        <f t="shared" ref="L105" si="239">IFERROR(TRUNC(J105*G105,2),"-")</f>
        <v>0</v>
      </c>
      <c r="M105" s="22">
        <f t="shared" ref="M105" si="240">IFERROR(SUM(K105:L105),"-")</f>
        <v>0</v>
      </c>
      <c r="N105" s="33">
        <f t="shared" si="0"/>
        <v>0.23150000000000001</v>
      </c>
      <c r="O105" s="34">
        <f t="shared" si="1"/>
        <v>1.1276999999999999</v>
      </c>
      <c r="P105" s="40"/>
      <c r="Q105" s="41"/>
      <c r="R105" s="41"/>
    </row>
    <row r="106" spans="1:19" ht="30" customHeight="1" x14ac:dyDescent="0.2">
      <c r="A106" s="13">
        <v>85</v>
      </c>
      <c r="B106" s="14" t="s">
        <v>117</v>
      </c>
      <c r="C106" s="15" t="s">
        <v>47</v>
      </c>
      <c r="D106" s="16" t="s">
        <v>243</v>
      </c>
      <c r="E106" s="17">
        <f t="shared" si="230"/>
        <v>45064</v>
      </c>
      <c r="F106" s="18" t="str">
        <f>IF(C106="SINAPI",VLOOKUP(D106,[2]SINAPI!$A$2:$G$7006,2,FALSE),IF(C106="COMPOSICAO_PROPRIA",VLOOKUP(D106,'[2]COMPOSIÇÕES PRÓPRIAS'!$A$3:$L$1734,4,FALSE)))</f>
        <v>TRAMA DE AÇO COMPOSTA POR TERÇAS PARA TELHADOS DE ATÉ 2 ÁGUAS PARA TELHA ONDULADA DE FIBROCIMENTO, METÁLICA, PLÁSTICA OU TERMOACÚSTICA, INCLUSO TRANSPORTE VERTICAL. AF_07/2019</v>
      </c>
      <c r="G106" s="108">
        <f>G107</f>
        <v>736.16840000000002</v>
      </c>
      <c r="H106" s="32" t="str">
        <f>IF(C106="SINAPI",VLOOKUP(D106,[2]SINAPI!$A$2:$G$7006,3,FALSE),IF(C106="COMPOSICAO_PROPRIA",VLOOKUP(D106,'[2]COMPOSIÇÕES PRÓPRIAS'!$A$3:$L$1734,6,FALSE)))</f>
        <v>M2</v>
      </c>
      <c r="I106" s="19">
        <f t="shared" si="231"/>
        <v>0</v>
      </c>
      <c r="J106" s="19">
        <f t="shared" si="232"/>
        <v>0</v>
      </c>
      <c r="K106" s="19">
        <f t="shared" si="233"/>
        <v>0</v>
      </c>
      <c r="L106" s="19">
        <f t="shared" si="234"/>
        <v>0</v>
      </c>
      <c r="M106" s="22">
        <f t="shared" si="235"/>
        <v>0</v>
      </c>
      <c r="N106" s="33">
        <f t="shared" si="0"/>
        <v>0.23150000000000001</v>
      </c>
      <c r="O106" s="34">
        <f t="shared" si="1"/>
        <v>1.1276999999999999</v>
      </c>
      <c r="P106" s="40"/>
      <c r="Q106" s="41"/>
      <c r="R106" s="41"/>
    </row>
    <row r="107" spans="1:19" ht="15" customHeight="1" x14ac:dyDescent="0.2">
      <c r="A107" s="13">
        <v>86</v>
      </c>
      <c r="B107" s="14" t="s">
        <v>118</v>
      </c>
      <c r="C107" s="15" t="s">
        <v>47</v>
      </c>
      <c r="D107" s="16" t="s">
        <v>241</v>
      </c>
      <c r="E107" s="17">
        <f t="shared" si="230"/>
        <v>45064</v>
      </c>
      <c r="F107" s="18" t="str">
        <f>IF(C107="SINAPI",VLOOKUP(D107,[2]SINAPI!$A$2:$G$7006,2,FALSE),IF(C107="COMPOSICAO_PROPRIA",VLOOKUP(D107,'[2]COMPOSIÇÕES PRÓPRIAS'!$A$3:$L$1734,4,FALSE)))</f>
        <v>TELHAMENTO COM TELHA METÁLICA TERMOACÚSTICA E = 30 MM, COM ATÉ 2 ÁGUAS, INCLUSO IÇAMENTO. AF_07/2019</v>
      </c>
      <c r="G107" s="108">
        <v>736.16840000000002</v>
      </c>
      <c r="H107" s="32" t="str">
        <f>IF(C107="SINAPI",VLOOKUP(D107,[2]SINAPI!$A$2:$G$7006,3,FALSE),IF(C107="COMPOSICAO_PROPRIA",VLOOKUP(D107,'[2]COMPOSIÇÕES PRÓPRIAS'!$A$3:$L$1734,6,FALSE)))</f>
        <v>M2</v>
      </c>
      <c r="I107" s="19">
        <f t="shared" si="231"/>
        <v>0</v>
      </c>
      <c r="J107" s="19">
        <f t="shared" si="232"/>
        <v>0</v>
      </c>
      <c r="K107" s="19">
        <f t="shared" si="233"/>
        <v>0</v>
      </c>
      <c r="L107" s="19">
        <f t="shared" si="234"/>
        <v>0</v>
      </c>
      <c r="M107" s="22">
        <f t="shared" si="235"/>
        <v>0</v>
      </c>
      <c r="N107" s="33">
        <f t="shared" si="0"/>
        <v>0.23150000000000001</v>
      </c>
      <c r="O107" s="34">
        <f t="shared" si="1"/>
        <v>1.1276999999999999</v>
      </c>
      <c r="P107" s="40"/>
      <c r="Q107" s="41"/>
      <c r="R107" s="41"/>
    </row>
    <row r="108" spans="1:19" ht="30" customHeight="1" x14ac:dyDescent="0.2">
      <c r="A108" s="13">
        <v>87</v>
      </c>
      <c r="B108" s="14" t="s">
        <v>409</v>
      </c>
      <c r="C108" s="15" t="s">
        <v>47</v>
      </c>
      <c r="D108" s="16" t="s">
        <v>3</v>
      </c>
      <c r="E108" s="17">
        <f t="shared" si="230"/>
        <v>45064</v>
      </c>
      <c r="F108" s="18" t="str">
        <f>IF(C108="SINAPI",VLOOKUP(D108,[2]SINAPI!$A$2:$G$7006,2,FALSE),IF(C108="COMPOSICAO_PROPRIA",VLOOKUP(D108,'[2]COMPOSIÇÕES PRÓPRIAS'!$A$3:$L$1734,4,FALSE)))</f>
        <v>CALHA EM CHAPA DE AÇO GALVANIZADO NÚMERO 24, DESENVOLVIMENTO DE 50 CM, INCLUSO TRANSPORTE VERTICAL. AF_07/2019</v>
      </c>
      <c r="G108" s="108">
        <f>(14.2*3)+(34.15)+(37)</f>
        <v>113.75</v>
      </c>
      <c r="H108" s="32" t="str">
        <f>IF(C108="SINAPI",VLOOKUP(D108,[2]SINAPI!$A$2:$G$7006,3,FALSE),IF(C108="COMPOSICAO_PROPRIA",VLOOKUP(D108,'[2]COMPOSIÇÕES PRÓPRIAS'!$A$3:$L$1734,6,FALSE)))</f>
        <v>M</v>
      </c>
      <c r="I108" s="19">
        <f t="shared" ref="I108" si="241">IFERROR(TRUNC(P108*(1+N108),2),"-")</f>
        <v>0</v>
      </c>
      <c r="J108" s="19">
        <f t="shared" ref="J108" si="242">IFERROR(TRUNC(Q108*(1+N108),2),"-")</f>
        <v>0</v>
      </c>
      <c r="K108" s="19">
        <f t="shared" ref="K108" si="243">IFERROR(TRUNC(G108*I108,2),"-")</f>
        <v>0</v>
      </c>
      <c r="L108" s="19">
        <f t="shared" ref="L108" si="244">IFERROR(TRUNC(J108*G108,2),"-")</f>
        <v>0</v>
      </c>
      <c r="M108" s="22">
        <f t="shared" ref="M108" si="245">IFERROR(SUM(K108:L108),"-")</f>
        <v>0</v>
      </c>
      <c r="N108" s="33">
        <f t="shared" si="0"/>
        <v>0.23150000000000001</v>
      </c>
      <c r="O108" s="34">
        <f t="shared" si="1"/>
        <v>1.1276999999999999</v>
      </c>
      <c r="P108" s="40"/>
      <c r="Q108" s="41"/>
      <c r="R108" s="41"/>
    </row>
    <row r="109" spans="1:19" ht="15" customHeight="1" x14ac:dyDescent="0.2">
      <c r="A109" s="13">
        <v>88</v>
      </c>
      <c r="B109" s="14" t="s">
        <v>119</v>
      </c>
      <c r="C109" s="15" t="s">
        <v>47</v>
      </c>
      <c r="D109" s="16" t="s">
        <v>168</v>
      </c>
      <c r="E109" s="17">
        <f t="shared" si="230"/>
        <v>45064</v>
      </c>
      <c r="F109" s="18" t="str">
        <f>IF(C109="SINAPI",VLOOKUP(D109,[2]SINAPI!$A$2:$G$7006,2,FALSE),IF(C109="COMPOSICAO_PROPRIA",VLOOKUP(D109,'[2]COMPOSIÇÕES PRÓPRIAS'!$A$3:$L$1734,4,FALSE)))</f>
        <v>CHAPIM (RUFO CAPA) EM AÇO GALVANIZADO, CORTE 33. AF_11/2020</v>
      </c>
      <c r="G109" s="108">
        <f>(14.2*3)+13.73+10.82</f>
        <v>67.150000000000006</v>
      </c>
      <c r="H109" s="32" t="str">
        <f>IF(C109="SINAPI",VLOOKUP(D109,[2]SINAPI!$A$2:$G$7006,3,FALSE),IF(C109="COMPOSICAO_PROPRIA",VLOOKUP(D109,'[2]COMPOSIÇÕES PRÓPRIAS'!$A$3:$L$1734,6,FALSE)))</f>
        <v>M</v>
      </c>
      <c r="I109" s="19">
        <f t="shared" si="231"/>
        <v>0</v>
      </c>
      <c r="J109" s="19">
        <f t="shared" si="232"/>
        <v>0</v>
      </c>
      <c r="K109" s="19">
        <f t="shared" si="233"/>
        <v>0</v>
      </c>
      <c r="L109" s="19">
        <f t="shared" si="234"/>
        <v>0</v>
      </c>
      <c r="M109" s="22">
        <f t="shared" si="235"/>
        <v>0</v>
      </c>
      <c r="N109" s="33">
        <f t="shared" si="0"/>
        <v>0.23150000000000001</v>
      </c>
      <c r="O109" s="34">
        <f t="shared" si="1"/>
        <v>1.1276999999999999</v>
      </c>
      <c r="P109" s="40"/>
      <c r="Q109" s="41"/>
      <c r="R109" s="41"/>
    </row>
    <row r="110" spans="1:19" ht="15" customHeight="1" x14ac:dyDescent="0.2">
      <c r="A110" s="13">
        <v>89</v>
      </c>
      <c r="B110" s="14" t="s">
        <v>410</v>
      </c>
      <c r="C110" s="15" t="s">
        <v>47</v>
      </c>
      <c r="D110" s="16" t="s">
        <v>350</v>
      </c>
      <c r="E110" s="17">
        <f t="shared" si="230"/>
        <v>45064</v>
      </c>
      <c r="F110" s="18" t="str">
        <f>IF(C110="SINAPI",VLOOKUP(D110,[2]SINAPI!$A$2:$G$7006,2,FALSE),IF(C110="COMPOSICAO_PROPRIA",VLOOKUP(D110,'[2]COMPOSIÇÕES PRÓPRIAS'!$A$3:$L$1734,4,FALSE)))</f>
        <v>FORRO EM DRYWALL, PARA AMBIENTES RESIDENCIAIS, INCLUSIVE ESTRUTURA DE FIXAÇÃO. AF_05/2017_PS</v>
      </c>
      <c r="G110" s="108">
        <v>615.09</v>
      </c>
      <c r="H110" s="32" t="str">
        <f>IF(C110="SINAPI",VLOOKUP(D110,[2]SINAPI!$A$2:$G$7006,3,FALSE),IF(C110="COMPOSICAO_PROPRIA",VLOOKUP(D110,'[2]COMPOSIÇÕES PRÓPRIAS'!$A$3:$L$1734,6,FALSE)))</f>
        <v>M2</v>
      </c>
      <c r="I110" s="19">
        <f t="shared" si="231"/>
        <v>0</v>
      </c>
      <c r="J110" s="19">
        <f t="shared" si="232"/>
        <v>0</v>
      </c>
      <c r="K110" s="19">
        <f t="shared" si="233"/>
        <v>0</v>
      </c>
      <c r="L110" s="19">
        <f t="shared" si="234"/>
        <v>0</v>
      </c>
      <c r="M110" s="22">
        <f t="shared" si="235"/>
        <v>0</v>
      </c>
      <c r="N110" s="33">
        <f t="shared" si="0"/>
        <v>0.23150000000000001</v>
      </c>
      <c r="O110" s="34">
        <f t="shared" si="1"/>
        <v>1.1276999999999999</v>
      </c>
      <c r="P110" s="40"/>
      <c r="Q110" s="41"/>
      <c r="R110" s="41"/>
    </row>
    <row r="111" spans="1:19" x14ac:dyDescent="0.2">
      <c r="A111" s="121"/>
      <c r="B111" s="122"/>
      <c r="C111" s="122"/>
      <c r="D111" s="122"/>
      <c r="E111" s="122"/>
      <c r="F111" s="122"/>
      <c r="G111" s="122"/>
      <c r="H111" s="123"/>
      <c r="I111" s="124" t="s">
        <v>104</v>
      </c>
      <c r="J111" s="124"/>
      <c r="K111" s="54">
        <f>SUM(K104:K110)</f>
        <v>0</v>
      </c>
      <c r="L111" s="54">
        <f>SUM(L104:L110)</f>
        <v>0</v>
      </c>
      <c r="M111" s="54">
        <f>SUM(M104:M110)</f>
        <v>0</v>
      </c>
      <c r="N111" s="125"/>
      <c r="O111" s="126"/>
      <c r="P111" s="38"/>
      <c r="Q111" s="39"/>
    </row>
    <row r="112" spans="1:19" x14ac:dyDescent="0.2">
      <c r="A112" s="6"/>
      <c r="B112" s="7">
        <v>8</v>
      </c>
      <c r="C112" s="8"/>
      <c r="D112" s="9"/>
      <c r="E112" s="10"/>
      <c r="F112" s="11" t="s">
        <v>125</v>
      </c>
      <c r="G112" s="97"/>
      <c r="H112" s="27"/>
      <c r="I112" s="28"/>
      <c r="J112" s="28"/>
      <c r="K112" s="28"/>
      <c r="L112" s="28"/>
      <c r="M112" s="29"/>
      <c r="N112" s="30"/>
      <c r="O112" s="31"/>
      <c r="P112" s="38"/>
      <c r="Q112" s="39"/>
    </row>
    <row r="113" spans="1:18" ht="30" customHeight="1" x14ac:dyDescent="0.2">
      <c r="A113" s="13">
        <v>90</v>
      </c>
      <c r="B113" s="14" t="s">
        <v>120</v>
      </c>
      <c r="C113" s="15" t="s">
        <v>47</v>
      </c>
      <c r="D113" s="16" t="s">
        <v>268</v>
      </c>
      <c r="E113" s="17">
        <f t="shared" ref="E113:E118" si="246">$M$4</f>
        <v>45064</v>
      </c>
      <c r="F113" s="18" t="str">
        <f>IF(C113="SINAPI",VLOOKUP(D113,[2]SINAPI!$A$2:$G$7006,2,FALSE),IF(C113="COMPOSICAO_PROPRIA",VLOOKUP(D113,'[2]COMPOSIÇÕES PRÓPRIAS'!$A$3:$L$1734,4,FALSE)))</f>
        <v>QUADRO DE DISTRIBUIÇÃO DE ENERGIA EM CHAPA DE AÇO GALVANIZADO, DE EMBUTIR, COM BARRAMENTO TRIFÁSICO, PARA 18 DISJUNTORES DIN 100A - FORNECIMENTO E INSTALAÇÃO. AF_10/2020</v>
      </c>
      <c r="G113" s="108">
        <v>3</v>
      </c>
      <c r="H113" s="32" t="str">
        <f>IF(C113="SINAPI",VLOOKUP(D113,[2]SINAPI!$A$2:$G$7006,3,FALSE),IF(C113="COMPOSICAO_PROPRIA",VLOOKUP(D113,'[2]COMPOSIÇÕES PRÓPRIAS'!$A$3:$L$1734,6,FALSE)))</f>
        <v>UN</v>
      </c>
      <c r="I113" s="19">
        <f t="shared" ref="I113:I147" si="247">IFERROR(TRUNC(P113*(1+N113),2),"-")</f>
        <v>0</v>
      </c>
      <c r="J113" s="19">
        <f t="shared" ref="J113:J147" si="248">IFERROR(TRUNC(Q113*(1+N113),2),"-")</f>
        <v>0</v>
      </c>
      <c r="K113" s="19">
        <f t="shared" ref="K113:K147" si="249">IFERROR(TRUNC(G113*I113,2),"-")</f>
        <v>0</v>
      </c>
      <c r="L113" s="19">
        <f t="shared" ref="L113:L147" si="250">IFERROR(TRUNC(J113*G113,2),"-")</f>
        <v>0</v>
      </c>
      <c r="M113" s="22">
        <f t="shared" ref="M113:M147" si="251">IFERROR(SUM(K113:L113),"-")</f>
        <v>0</v>
      </c>
      <c r="N113" s="33">
        <f t="shared" si="0"/>
        <v>0.23150000000000001</v>
      </c>
      <c r="O113" s="34">
        <f t="shared" si="1"/>
        <v>1.1276999999999999</v>
      </c>
      <c r="P113" s="40"/>
      <c r="Q113" s="41"/>
      <c r="R113" s="41"/>
    </row>
    <row r="114" spans="1:18" ht="30" customHeight="1" x14ac:dyDescent="0.2">
      <c r="A114" s="13">
        <v>91</v>
      </c>
      <c r="B114" s="14" t="s">
        <v>80</v>
      </c>
      <c r="C114" s="15" t="s">
        <v>47</v>
      </c>
      <c r="D114" s="16" t="s">
        <v>504</v>
      </c>
      <c r="E114" s="17">
        <f t="shared" si="246"/>
        <v>45064</v>
      </c>
      <c r="F114" s="18" t="s">
        <v>62</v>
      </c>
      <c r="G114" s="108">
        <v>1</v>
      </c>
      <c r="H114" s="32" t="s">
        <v>1</v>
      </c>
      <c r="I114" s="19">
        <f t="shared" ref="I114" si="252">IFERROR(TRUNC(P114*(1+N114),2),"-")</f>
        <v>0</v>
      </c>
      <c r="J114" s="19">
        <f t="shared" ref="J114" si="253">IFERROR(TRUNC(Q114*(1+N114),2),"-")</f>
        <v>0</v>
      </c>
      <c r="K114" s="19">
        <f t="shared" ref="K114" si="254">IFERROR(TRUNC(G114*I114,2),"-")</f>
        <v>0</v>
      </c>
      <c r="L114" s="19">
        <f t="shared" ref="L114" si="255">IFERROR(TRUNC(J114*G114,2),"-")</f>
        <v>0</v>
      </c>
      <c r="M114" s="22">
        <f t="shared" ref="M114" si="256">IFERROR(SUM(K114:L114),"-")</f>
        <v>0</v>
      </c>
      <c r="N114" s="33">
        <f t="shared" si="0"/>
        <v>0.23150000000000001</v>
      </c>
      <c r="O114" s="34">
        <f t="shared" si="1"/>
        <v>1.1276999999999999</v>
      </c>
      <c r="P114" s="40"/>
      <c r="Q114" s="112"/>
      <c r="R114" s="112"/>
    </row>
    <row r="115" spans="1:18" ht="30" customHeight="1" x14ac:dyDescent="0.2">
      <c r="A115" s="13">
        <v>92</v>
      </c>
      <c r="B115" s="14" t="s">
        <v>121</v>
      </c>
      <c r="C115" s="15" t="s">
        <v>47</v>
      </c>
      <c r="D115" s="16" t="s">
        <v>280</v>
      </c>
      <c r="E115" s="17">
        <f t="shared" si="246"/>
        <v>45064</v>
      </c>
      <c r="F115" s="18" t="str">
        <f>IF(C115="SINAPI",VLOOKUP(D115,[2]SINAPI!$A$2:$G$7006,2,FALSE),IF(C115="COMPOSICAO_PROPRIA",VLOOKUP(D115,'[2]COMPOSIÇÕES PRÓPRIAS'!$A$3:$L$1734,4,FALSE)))</f>
        <v>ENTRADA DE ENERGIA ELÉTRICA, AÉREA, BIFÁSICA, COM CAIXA DE SOBREPOR, CABO DE 16 MM2 E DISJUNTOR DIN 50A (NÃO INCLUSO O POSTE DE CONCRETO). AF_07/2020_PS</v>
      </c>
      <c r="G115" s="108">
        <v>1</v>
      </c>
      <c r="H115" s="32" t="str">
        <f>IF(C115="SINAPI",VLOOKUP(D115,[2]SINAPI!$A$2:$G$7006,3,FALSE),IF(C115="COMPOSICAO_PROPRIA",VLOOKUP(D115,'[2]COMPOSIÇÕES PRÓPRIAS'!$A$3:$L$1734,6,FALSE)))</f>
        <v>UN</v>
      </c>
      <c r="I115" s="19">
        <f t="shared" ref="I115" si="257">IFERROR(TRUNC(P115*(1+N115),2),"-")</f>
        <v>0</v>
      </c>
      <c r="J115" s="19">
        <f t="shared" ref="J115" si="258">IFERROR(TRUNC(Q115*(1+N115),2),"-")</f>
        <v>0</v>
      </c>
      <c r="K115" s="19">
        <f t="shared" ref="K115" si="259">IFERROR(TRUNC(G115*I115,2),"-")</f>
        <v>0</v>
      </c>
      <c r="L115" s="19">
        <f t="shared" ref="L115" si="260">IFERROR(TRUNC(J115*G115,2),"-")</f>
        <v>0</v>
      </c>
      <c r="M115" s="22">
        <f t="shared" ref="M115" si="261">IFERROR(SUM(K115:L115),"-")</f>
        <v>0</v>
      </c>
      <c r="N115" s="33">
        <f t="shared" si="0"/>
        <v>0.23150000000000001</v>
      </c>
      <c r="O115" s="34">
        <f t="shared" si="1"/>
        <v>1.1276999999999999</v>
      </c>
      <c r="P115" s="40"/>
      <c r="Q115" s="41"/>
      <c r="R115" s="41"/>
    </row>
    <row r="116" spans="1:18" ht="30" customHeight="1" x14ac:dyDescent="0.2">
      <c r="A116" s="13">
        <v>93</v>
      </c>
      <c r="B116" s="14" t="s">
        <v>122</v>
      </c>
      <c r="C116" s="15" t="s">
        <v>47</v>
      </c>
      <c r="D116" s="16" t="s">
        <v>281</v>
      </c>
      <c r="E116" s="17">
        <f t="shared" si="246"/>
        <v>45064</v>
      </c>
      <c r="F116" s="18" t="str">
        <f>IF(C116="SINAPI",VLOOKUP(D116,[2]SINAPI!$A$2:$G$7006,2,FALSE),IF(C116="COMPOSICAO_PROPRIA",VLOOKUP(D116,'[2]COMPOSIÇÕES PRÓPRIAS'!$A$3:$L$1734,4,FALSE)))</f>
        <v>ASSENTAMENTO DE POSTE DE CONCRETO COM COMPRIMENTO NOMINAL DE 10 M, CARGA NOMINAL MENOR OU IGUAL A 1000 DAN, ENGASTAMENTO SIMPLES COM 1,6 M DE SOLO (NÃO INCLUI FORNECIMENTO). AF_11/2019</v>
      </c>
      <c r="G116" s="108">
        <v>1</v>
      </c>
      <c r="H116" s="32" t="str">
        <f>IF(C116="SINAPI",VLOOKUP(D116,[2]SINAPI!$A$2:$G$7006,3,FALSE),IF(C116="COMPOSICAO_PROPRIA",VLOOKUP(D116,'[2]COMPOSIÇÕES PRÓPRIAS'!$A$3:$L$1734,6,FALSE)))</f>
        <v>UN</v>
      </c>
      <c r="I116" s="19">
        <f t="shared" ref="I116" si="262">IFERROR(TRUNC(P116*(1+N116),2),"-")</f>
        <v>0</v>
      </c>
      <c r="J116" s="19">
        <f t="shared" ref="J116" si="263">IFERROR(TRUNC(Q116*(1+N116),2),"-")</f>
        <v>0</v>
      </c>
      <c r="K116" s="19">
        <f t="shared" ref="K116" si="264">IFERROR(TRUNC(G116*I116,2),"-")</f>
        <v>0</v>
      </c>
      <c r="L116" s="19">
        <f t="shared" ref="L116" si="265">IFERROR(TRUNC(J116*G116,2),"-")</f>
        <v>0</v>
      </c>
      <c r="M116" s="22">
        <f t="shared" ref="M116" si="266">IFERROR(SUM(K116:L116),"-")</f>
        <v>0</v>
      </c>
      <c r="N116" s="33">
        <f t="shared" si="0"/>
        <v>0.23150000000000001</v>
      </c>
      <c r="O116" s="34">
        <f t="shared" si="1"/>
        <v>1.1276999999999999</v>
      </c>
      <c r="P116" s="40"/>
      <c r="Q116" s="41"/>
      <c r="R116" s="41"/>
    </row>
    <row r="117" spans="1:18" ht="15" customHeight="1" x14ac:dyDescent="0.2">
      <c r="A117" s="13">
        <v>94</v>
      </c>
      <c r="B117" s="14" t="s">
        <v>82</v>
      </c>
      <c r="C117" s="15" t="s">
        <v>47</v>
      </c>
      <c r="D117" s="16" t="s">
        <v>269</v>
      </c>
      <c r="E117" s="17">
        <f t="shared" si="246"/>
        <v>45064</v>
      </c>
      <c r="F117" s="18" t="str">
        <f>IF(C117="SINAPI",VLOOKUP(D117,[2]SINAPI!$A$2:$G$7006,2,FALSE),IF(C117="COMPOSICAO_PROPRIA",VLOOKUP(D117,'[2]COMPOSIÇÕES PRÓPRIAS'!$A$3:$L$1734,4,FALSE)))</f>
        <v>CAIXA DE PROTEÇÃO PARA MEDIDOR MONOFÁSICO DE EMBUTIR - FORNECIMENTO E INSTALAÇÃO. AF_10/2020</v>
      </c>
      <c r="G117" s="108">
        <f>G113</f>
        <v>3</v>
      </c>
      <c r="H117" s="32" t="str">
        <f>IF(C117="SINAPI",VLOOKUP(D117,[2]SINAPI!$A$2:$G$7006,3,FALSE),IF(C117="COMPOSICAO_PROPRIA",VLOOKUP(D117,'[2]COMPOSIÇÕES PRÓPRIAS'!$A$3:$L$1734,6,FALSE)))</f>
        <v>UN</v>
      </c>
      <c r="I117" s="19">
        <f t="shared" ref="I117" si="267">IFERROR(TRUNC(P117*(1+N117),2),"-")</f>
        <v>0</v>
      </c>
      <c r="J117" s="19">
        <f t="shared" ref="J117" si="268">IFERROR(TRUNC(Q117*(1+N117),2),"-")</f>
        <v>0</v>
      </c>
      <c r="K117" s="19">
        <f t="shared" ref="K117" si="269">IFERROR(TRUNC(G117*I117,2),"-")</f>
        <v>0</v>
      </c>
      <c r="L117" s="19">
        <f t="shared" ref="L117" si="270">IFERROR(TRUNC(J117*G117,2),"-")</f>
        <v>0</v>
      </c>
      <c r="M117" s="22">
        <f t="shared" ref="M117" si="271">IFERROR(SUM(K117:L117),"-")</f>
        <v>0</v>
      </c>
      <c r="N117" s="33">
        <f t="shared" si="0"/>
        <v>0.23150000000000001</v>
      </c>
      <c r="O117" s="34">
        <f t="shared" si="1"/>
        <v>1.1276999999999999</v>
      </c>
      <c r="P117" s="40"/>
      <c r="Q117" s="41"/>
      <c r="R117" s="41"/>
    </row>
    <row r="118" spans="1:18" ht="30" customHeight="1" x14ac:dyDescent="0.2">
      <c r="A118" s="13">
        <v>95</v>
      </c>
      <c r="B118" s="14" t="s">
        <v>83</v>
      </c>
      <c r="C118" s="15" t="s">
        <v>47</v>
      </c>
      <c r="D118" s="16" t="s">
        <v>219</v>
      </c>
      <c r="E118" s="17">
        <f t="shared" si="246"/>
        <v>45064</v>
      </c>
      <c r="F118" s="18" t="str">
        <f>IF(C118="SINAPI",VLOOKUP(D118,[2]SINAPI!$A$2:$G$7006,2,FALSE),IF(C118="COMPOSICAO_PROPRIA",VLOOKUP(D118,'[2]COMPOSIÇÕES PRÓPRIAS'!$A$3:$L$1734,4,FALSE)))</f>
        <v>CAIXA ENTERRADA ELÉTRICA RETANGULAR, EM CONCRETO PRÉ-MOLDADO, FUNDO COM BRITA, DIMENSÕES INTERNAS: 0,3X0,3X0,3 M. AF_12/2020</v>
      </c>
      <c r="G118" s="108">
        <v>6</v>
      </c>
      <c r="H118" s="32" t="str">
        <f>IF(C118="SINAPI",VLOOKUP(D118,[2]SINAPI!$A$2:$G$7006,3,FALSE),IF(C118="COMPOSICAO_PROPRIA",VLOOKUP(D118,'[2]COMPOSIÇÕES PRÓPRIAS'!$A$3:$L$1734,6,FALSE)))</f>
        <v>UN</v>
      </c>
      <c r="I118" s="19">
        <f t="shared" ref="I118" si="272">IFERROR(TRUNC(P118*(1+N118),2),"-")</f>
        <v>0</v>
      </c>
      <c r="J118" s="19">
        <f t="shared" ref="J118" si="273">IFERROR(TRUNC(Q118*(1+N118),2),"-")</f>
        <v>0</v>
      </c>
      <c r="K118" s="19">
        <f t="shared" ref="K118" si="274">IFERROR(TRUNC(G118*I118,2),"-")</f>
        <v>0</v>
      </c>
      <c r="L118" s="19">
        <f t="shared" ref="L118" si="275">IFERROR(TRUNC(J118*G118,2),"-")</f>
        <v>0</v>
      </c>
      <c r="M118" s="22">
        <f t="shared" ref="M118" si="276">IFERROR(SUM(K118:L118),"-")</f>
        <v>0</v>
      </c>
      <c r="N118" s="33">
        <f t="shared" si="0"/>
        <v>0.23150000000000001</v>
      </c>
      <c r="O118" s="34">
        <f t="shared" si="1"/>
        <v>1.1276999999999999</v>
      </c>
      <c r="P118" s="40"/>
      <c r="Q118" s="41"/>
      <c r="R118" s="41"/>
    </row>
    <row r="119" spans="1:18" ht="30" customHeight="1" x14ac:dyDescent="0.2">
      <c r="A119" s="13">
        <v>96</v>
      </c>
      <c r="B119" s="14" t="s">
        <v>81</v>
      </c>
      <c r="C119" s="15" t="s">
        <v>47</v>
      </c>
      <c r="D119" s="16" t="s">
        <v>258</v>
      </c>
      <c r="E119" s="17">
        <f t="shared" ref="E119:E147" si="277">$M$4</f>
        <v>45064</v>
      </c>
      <c r="F119" s="18" t="str">
        <f>IF(C119="SINAPI",VLOOKUP(D119,[2]SINAPI!$A$2:$G$7006,2,FALSE),IF(C119="COMPOSICAO_PROPRIA",VLOOKUP(D119,'[2]COMPOSIÇÕES PRÓPRIAS'!$A$3:$L$1734,4,FALSE)))</f>
        <v>ELETRODUTO FLEXÍVEL CORRUGADO, PVC, DN 25 MM (3/4"), PARA CIRCUITOS TERMINAIS, INSTALADO EM FORRO - FORNECIMENTO E INSTALAÇÃO. AF_03/2023</v>
      </c>
      <c r="G119" s="108">
        <f>((G126/3)*2)/2</f>
        <v>85.2</v>
      </c>
      <c r="H119" s="32" t="str">
        <f>IF(C119="SINAPI",VLOOKUP(D119,[2]SINAPI!$A$2:$G$7006,3,FALSE),IF(C119="COMPOSICAO_PROPRIA",VLOOKUP(D119,'[2]COMPOSIÇÕES PRÓPRIAS'!$A$3:$L$1734,6,FALSE)))</f>
        <v>M</v>
      </c>
      <c r="I119" s="19">
        <f t="shared" si="247"/>
        <v>0</v>
      </c>
      <c r="J119" s="19">
        <f t="shared" si="248"/>
        <v>0</v>
      </c>
      <c r="K119" s="19">
        <f t="shared" si="249"/>
        <v>0</v>
      </c>
      <c r="L119" s="19">
        <f t="shared" si="250"/>
        <v>0</v>
      </c>
      <c r="M119" s="22">
        <f t="shared" si="251"/>
        <v>0</v>
      </c>
      <c r="N119" s="33">
        <f t="shared" si="0"/>
        <v>0.23150000000000001</v>
      </c>
      <c r="O119" s="34">
        <f t="shared" si="1"/>
        <v>1.1276999999999999</v>
      </c>
      <c r="P119" s="40"/>
      <c r="Q119" s="41"/>
      <c r="R119" s="41"/>
    </row>
    <row r="120" spans="1:18" ht="30" customHeight="1" x14ac:dyDescent="0.2">
      <c r="A120" s="13">
        <v>97</v>
      </c>
      <c r="B120" s="14" t="s">
        <v>84</v>
      </c>
      <c r="C120" s="15" t="s">
        <v>47</v>
      </c>
      <c r="D120" s="16" t="s">
        <v>14</v>
      </c>
      <c r="E120" s="17">
        <f t="shared" si="277"/>
        <v>45064</v>
      </c>
      <c r="F120" s="18" t="str">
        <f>IF(C120="SINAPI",VLOOKUP(D120,[2]SINAPI!$A$2:$G$7006,2,FALSE),IF(C120="COMPOSICAO_PROPRIA",VLOOKUP(D120,'[2]COMPOSIÇÕES PRÓPRIAS'!$A$3:$L$1734,4,FALSE)))</f>
        <v>ELETRODUTO FLEXÍVEL CORRUGADO, PVC, DN 25 MM (3/4"), PARA CIRCUITOS TERMINAIS, INSTALADO EM PAREDE - FORNECIMENTO E INSTALAÇÃO. AF_03/2023</v>
      </c>
      <c r="G120" s="108">
        <f>((G126/3)*1)/2</f>
        <v>42.6</v>
      </c>
      <c r="H120" s="32" t="str">
        <f>IF(C120="SINAPI",VLOOKUP(D120,[2]SINAPI!$A$2:$G$7006,3,FALSE),IF(C120="COMPOSICAO_PROPRIA",VLOOKUP(D120,'[2]COMPOSIÇÕES PRÓPRIAS'!$A$3:$L$1734,6,FALSE)))</f>
        <v>M</v>
      </c>
      <c r="I120" s="19">
        <f t="shared" ref="I120" si="278">IFERROR(TRUNC(P120*(1+N120),2),"-")</f>
        <v>0</v>
      </c>
      <c r="J120" s="19">
        <f t="shared" ref="J120" si="279">IFERROR(TRUNC(Q120*(1+N120),2),"-")</f>
        <v>0</v>
      </c>
      <c r="K120" s="19">
        <f t="shared" ref="K120" si="280">IFERROR(TRUNC(G120*I120,2),"-")</f>
        <v>0</v>
      </c>
      <c r="L120" s="19">
        <f t="shared" ref="L120" si="281">IFERROR(TRUNC(J120*G120,2),"-")</f>
        <v>0</v>
      </c>
      <c r="M120" s="22">
        <f t="shared" ref="M120" si="282">IFERROR(SUM(K120:L120),"-")</f>
        <v>0</v>
      </c>
      <c r="N120" s="33">
        <f t="shared" si="0"/>
        <v>0.23150000000000001</v>
      </c>
      <c r="O120" s="34">
        <f t="shared" si="1"/>
        <v>1.1276999999999999</v>
      </c>
      <c r="P120" s="40"/>
      <c r="Q120" s="41"/>
      <c r="R120" s="41"/>
    </row>
    <row r="121" spans="1:18" ht="30" customHeight="1" x14ac:dyDescent="0.2">
      <c r="A121" s="13">
        <v>98</v>
      </c>
      <c r="B121" s="14" t="s">
        <v>85</v>
      </c>
      <c r="C121" s="15" t="s">
        <v>47</v>
      </c>
      <c r="D121" s="16" t="s">
        <v>259</v>
      </c>
      <c r="E121" s="17">
        <f t="shared" si="277"/>
        <v>45064</v>
      </c>
      <c r="F121" s="18" t="str">
        <f>IF(C121="SINAPI",VLOOKUP(D121,[2]SINAPI!$A$2:$G$7006,2,FALSE),IF(C121="COMPOSICAO_PROPRIA",VLOOKUP(D121,'[2]COMPOSIÇÕES PRÓPRIAS'!$A$3:$L$1734,4,FALSE)))</f>
        <v>ELETRODUTO FLEXÍVEL CORRUGADO, PVC, DN 32 MM (1"), PARA CIRCUITOS TERMINAIS, INSTALADO EM FORRO - FORNECIMENTO E INSTALAÇÃO. AF_03/2023</v>
      </c>
      <c r="G121" s="108">
        <f>((G127/4)*3)/2</f>
        <v>114.75</v>
      </c>
      <c r="H121" s="32" t="str">
        <f>IF(C121="SINAPI",VLOOKUP(D121,[2]SINAPI!$A$2:$G$7006,3,FALSE),IF(C121="COMPOSICAO_PROPRIA",VLOOKUP(D121,'[2]COMPOSIÇÕES PRÓPRIAS'!$A$3:$L$1734,6,FALSE)))</f>
        <v>M</v>
      </c>
      <c r="I121" s="19">
        <f t="shared" si="247"/>
        <v>0</v>
      </c>
      <c r="J121" s="19">
        <f t="shared" si="248"/>
        <v>0</v>
      </c>
      <c r="K121" s="19">
        <f t="shared" si="249"/>
        <v>0</v>
      </c>
      <c r="L121" s="19">
        <f t="shared" si="250"/>
        <v>0</v>
      </c>
      <c r="M121" s="22">
        <f t="shared" si="251"/>
        <v>0</v>
      </c>
      <c r="N121" s="33">
        <f t="shared" si="0"/>
        <v>0.23150000000000001</v>
      </c>
      <c r="O121" s="34">
        <f t="shared" si="1"/>
        <v>1.1276999999999999</v>
      </c>
      <c r="P121" s="40"/>
      <c r="Q121" s="41"/>
      <c r="R121" s="41"/>
    </row>
    <row r="122" spans="1:18" ht="30" customHeight="1" x14ac:dyDescent="0.2">
      <c r="A122" s="13">
        <v>99</v>
      </c>
      <c r="B122" s="14" t="s">
        <v>147</v>
      </c>
      <c r="C122" s="15" t="s">
        <v>47</v>
      </c>
      <c r="D122" s="16" t="s">
        <v>260</v>
      </c>
      <c r="E122" s="17">
        <f t="shared" si="277"/>
        <v>45064</v>
      </c>
      <c r="F122" s="18" t="str">
        <f>IF(C122="SINAPI",VLOOKUP(D122,[2]SINAPI!$A$2:$G$7006,2,FALSE),IF(C122="COMPOSICAO_PROPRIA",VLOOKUP(D122,'[2]COMPOSIÇÕES PRÓPRIAS'!$A$3:$L$1734,4,FALSE)))</f>
        <v>ELETRODUTO FLEXÍVEL CORRUGADO, PVC, DN 32 MM (1"), PARA CIRCUITOS TERMINAIS, INSTALADO EM PAREDE - FORNECIMENTO E INSTALAÇÃO. AF_03/2023</v>
      </c>
      <c r="G122" s="108">
        <f>((G127/4)*1)/2</f>
        <v>38.25</v>
      </c>
      <c r="H122" s="32" t="str">
        <f>IF(C122="SINAPI",VLOOKUP(D122,[2]SINAPI!$A$2:$G$7006,3,FALSE),IF(C122="COMPOSICAO_PROPRIA",VLOOKUP(D122,'[2]COMPOSIÇÕES PRÓPRIAS'!$A$3:$L$1734,6,FALSE)))</f>
        <v>M</v>
      </c>
      <c r="I122" s="19">
        <f t="shared" ref="I122" si="283">IFERROR(TRUNC(P122*(1+N122),2),"-")</f>
        <v>0</v>
      </c>
      <c r="J122" s="19">
        <f t="shared" ref="J122" si="284">IFERROR(TRUNC(Q122*(1+N122),2),"-")</f>
        <v>0</v>
      </c>
      <c r="K122" s="19">
        <f t="shared" ref="K122" si="285">IFERROR(TRUNC(G122*I122,2),"-")</f>
        <v>0</v>
      </c>
      <c r="L122" s="19">
        <f t="shared" ref="L122" si="286">IFERROR(TRUNC(J122*G122,2),"-")</f>
        <v>0</v>
      </c>
      <c r="M122" s="22">
        <f t="shared" ref="M122" si="287">IFERROR(SUM(K122:L122),"-")</f>
        <v>0</v>
      </c>
      <c r="N122" s="33">
        <f t="shared" si="0"/>
        <v>0.23150000000000001</v>
      </c>
      <c r="O122" s="34">
        <f t="shared" si="1"/>
        <v>1.1276999999999999</v>
      </c>
      <c r="P122" s="40"/>
      <c r="Q122" s="41"/>
      <c r="R122" s="41"/>
    </row>
    <row r="123" spans="1:18" ht="30" customHeight="1" x14ac:dyDescent="0.2">
      <c r="A123" s="13">
        <v>100</v>
      </c>
      <c r="B123" s="14" t="s">
        <v>149</v>
      </c>
      <c r="C123" s="15" t="s">
        <v>47</v>
      </c>
      <c r="D123" s="16" t="s">
        <v>261</v>
      </c>
      <c r="E123" s="17">
        <f t="shared" si="277"/>
        <v>45064</v>
      </c>
      <c r="F123" s="18" t="str">
        <f>IF(C123="SINAPI",VLOOKUP(D123,[2]SINAPI!$A$2:$G$7006,2,FALSE),IF(C123="COMPOSICAO_PROPRIA",VLOOKUP(D123,'[2]COMPOSIÇÕES PRÓPRIAS'!$A$3:$L$1734,4,FALSE)))</f>
        <v>ELETRODUTO RÍGIDO ROSCÁVEL, PVC, DN 50 MM (1 1/2"), PARA REDE ENTERRADA DE DISTRIBUIÇÃO DE ENERGIA ELÉTRICA - FORNECIMENTO E INSTALAÇÃO. AF_12/2021</v>
      </c>
      <c r="G123" s="108">
        <f>G130/2</f>
        <v>10</v>
      </c>
      <c r="H123" s="32" t="str">
        <f>IF(C123="SINAPI",VLOOKUP(D123,[2]SINAPI!$A$2:$G$7006,3,FALSE),IF(C123="COMPOSICAO_PROPRIA",VLOOKUP(D123,'[2]COMPOSIÇÕES PRÓPRIAS'!$A$3:$L$1734,6,FALSE)))</f>
        <v>M</v>
      </c>
      <c r="I123" s="19">
        <f t="shared" si="247"/>
        <v>0</v>
      </c>
      <c r="J123" s="19">
        <f t="shared" si="248"/>
        <v>0</v>
      </c>
      <c r="K123" s="19">
        <f t="shared" si="249"/>
        <v>0</v>
      </c>
      <c r="L123" s="19">
        <f t="shared" si="250"/>
        <v>0</v>
      </c>
      <c r="M123" s="22">
        <f t="shared" si="251"/>
        <v>0</v>
      </c>
      <c r="N123" s="33">
        <f t="shared" si="0"/>
        <v>0.23150000000000001</v>
      </c>
      <c r="O123" s="34">
        <f t="shared" si="1"/>
        <v>1.1276999999999999</v>
      </c>
      <c r="P123" s="40"/>
      <c r="Q123" s="41"/>
      <c r="R123" s="41"/>
    </row>
    <row r="124" spans="1:18" ht="30" customHeight="1" x14ac:dyDescent="0.2">
      <c r="A124" s="13">
        <v>101</v>
      </c>
      <c r="B124" s="14" t="s">
        <v>155</v>
      </c>
      <c r="C124" s="15" t="s">
        <v>47</v>
      </c>
      <c r="D124" s="16" t="s">
        <v>264</v>
      </c>
      <c r="E124" s="17">
        <f t="shared" si="277"/>
        <v>45064</v>
      </c>
      <c r="F124" s="18" t="str">
        <f>IF(C124="SINAPI",VLOOKUP(D124,[2]SINAPI!$A$2:$G$7006,2,FALSE),IF(C124="COMPOSICAO_PROPRIA",VLOOKUP(D124,'[2]COMPOSIÇÕES PRÓPRIAS'!$A$3:$L$1734,4,FALSE)))</f>
        <v>CAIXA RETANGULAR 4" X 2" MÉDIA (1,30 M DO PISO), PVC, INSTALADA EM PAREDE - FORNECIMENTO E INSTALAÇÃO. AF_03/2023</v>
      </c>
      <c r="G124" s="108">
        <f>SUM(G131:G135)</f>
        <v>84</v>
      </c>
      <c r="H124" s="32" t="str">
        <f>IF(C124="SINAPI",VLOOKUP(D124,[2]SINAPI!$A$2:$G$7006,3,FALSE),IF(C124="COMPOSICAO_PROPRIA",VLOOKUP(D124,'[2]COMPOSIÇÕES PRÓPRIAS'!$A$3:$L$1734,6,FALSE)))</f>
        <v>UN</v>
      </c>
      <c r="I124" s="19">
        <f t="shared" si="247"/>
        <v>0</v>
      </c>
      <c r="J124" s="19">
        <f t="shared" si="248"/>
        <v>0</v>
      </c>
      <c r="K124" s="19">
        <f t="shared" si="249"/>
        <v>0</v>
      </c>
      <c r="L124" s="19">
        <f t="shared" si="250"/>
        <v>0</v>
      </c>
      <c r="M124" s="22">
        <f t="shared" si="251"/>
        <v>0</v>
      </c>
      <c r="N124" s="33">
        <f t="shared" ref="N124:N251" si="288">$N$4</f>
        <v>0.23150000000000001</v>
      </c>
      <c r="O124" s="34">
        <f t="shared" ref="O124:O251" si="289">$O$4</f>
        <v>1.1276999999999999</v>
      </c>
      <c r="P124" s="40"/>
      <c r="Q124" s="41"/>
      <c r="R124" s="41"/>
    </row>
    <row r="125" spans="1:18" ht="15" customHeight="1" x14ac:dyDescent="0.2">
      <c r="A125" s="13">
        <v>102</v>
      </c>
      <c r="B125" s="14" t="s">
        <v>381</v>
      </c>
      <c r="C125" s="15" t="s">
        <v>47</v>
      </c>
      <c r="D125" s="16" t="s">
        <v>263</v>
      </c>
      <c r="E125" s="17">
        <f t="shared" si="277"/>
        <v>45064</v>
      </c>
      <c r="F125" s="18" t="str">
        <f>IF(C125="SINAPI",VLOOKUP(D125,[2]SINAPI!$A$2:$G$7006,2,FALSE),IF(C125="COMPOSICAO_PROPRIA",VLOOKUP(D125,'[2]COMPOSIÇÕES PRÓPRIAS'!$A$3:$L$1734,4,FALSE)))</f>
        <v>CAIXA OCTOGONAL 3" X 3", PVC, INSTALADA EM LAJE - FORNECIMENTO E INSTALAÇÃO. AF_03/2023</v>
      </c>
      <c r="G125" s="108">
        <v>6</v>
      </c>
      <c r="H125" s="32" t="str">
        <f>IF(C125="SINAPI",VLOOKUP(D125,[2]SINAPI!$A$2:$G$7006,3,FALSE),IF(C125="COMPOSICAO_PROPRIA",VLOOKUP(D125,'[2]COMPOSIÇÕES PRÓPRIAS'!$A$3:$L$1734,6,FALSE)))</f>
        <v>UN</v>
      </c>
      <c r="I125" s="19">
        <f t="shared" si="247"/>
        <v>0</v>
      </c>
      <c r="J125" s="19">
        <f t="shared" si="248"/>
        <v>0</v>
      </c>
      <c r="K125" s="19">
        <f t="shared" si="249"/>
        <v>0</v>
      </c>
      <c r="L125" s="19">
        <f t="shared" si="250"/>
        <v>0</v>
      </c>
      <c r="M125" s="22">
        <f t="shared" si="251"/>
        <v>0</v>
      </c>
      <c r="N125" s="33">
        <f t="shared" si="288"/>
        <v>0.23150000000000001</v>
      </c>
      <c r="O125" s="34">
        <f t="shared" si="289"/>
        <v>1.1276999999999999</v>
      </c>
      <c r="P125" s="40"/>
      <c r="Q125" s="41"/>
      <c r="R125" s="41"/>
    </row>
    <row r="126" spans="1:18" ht="30" customHeight="1" x14ac:dyDescent="0.2">
      <c r="A126" s="13">
        <v>103</v>
      </c>
      <c r="B126" s="14" t="s">
        <v>382</v>
      </c>
      <c r="C126" s="15" t="s">
        <v>47</v>
      </c>
      <c r="D126" s="16" t="s">
        <v>216</v>
      </c>
      <c r="E126" s="17">
        <f t="shared" si="277"/>
        <v>45064</v>
      </c>
      <c r="F126" s="18" t="str">
        <f>IF(C126="SINAPI",VLOOKUP(D126,[2]SINAPI!$A$2:$G$7006,2,FALSE),IF(C126="COMPOSICAO_PROPRIA",VLOOKUP(D126,'[2]COMPOSIÇÕES PRÓPRIAS'!$A$3:$L$1734,4,FALSE)))</f>
        <v>CABO DE COBRE FLEXÍVEL ISOLADO, 1,5 MM², ANTI-CHAMA 450/750 V, PARA CIRCUITOS TERMINAIS - FORNECIMENTO E INSTALAÇÃO. AF_03/2023</v>
      </c>
      <c r="G126" s="108">
        <f>2*((34*2)+(2.3*26))</f>
        <v>255.6</v>
      </c>
      <c r="H126" s="32" t="str">
        <f>IF(C126="SINAPI",VLOOKUP(D126,[2]SINAPI!$A$2:$G$7006,3,FALSE),IF(C126="COMPOSICAO_PROPRIA",VLOOKUP(D126,'[2]COMPOSIÇÕES PRÓPRIAS'!$A$3:$L$1734,6,FALSE)))</f>
        <v>M</v>
      </c>
      <c r="I126" s="19">
        <f t="shared" ref="I126" si="290">IFERROR(TRUNC(P126*(1+N126),2),"-")</f>
        <v>0</v>
      </c>
      <c r="J126" s="19">
        <f t="shared" ref="J126" si="291">IFERROR(TRUNC(Q126*(1+N126),2),"-")</f>
        <v>0</v>
      </c>
      <c r="K126" s="19">
        <f t="shared" ref="K126" si="292">IFERROR(TRUNC(G126*I126,2),"-")</f>
        <v>0</v>
      </c>
      <c r="L126" s="19">
        <f t="shared" ref="L126" si="293">IFERROR(TRUNC(J126*G126,2),"-")</f>
        <v>0</v>
      </c>
      <c r="M126" s="22">
        <f t="shared" ref="M126" si="294">IFERROR(SUM(K126:L126),"-")</f>
        <v>0</v>
      </c>
      <c r="N126" s="33">
        <f t="shared" si="288"/>
        <v>0.23150000000000001</v>
      </c>
      <c r="O126" s="34">
        <f t="shared" si="289"/>
        <v>1.1276999999999999</v>
      </c>
      <c r="P126" s="40"/>
      <c r="Q126" s="41"/>
      <c r="R126" s="41"/>
    </row>
    <row r="127" spans="1:18" ht="30" customHeight="1" x14ac:dyDescent="0.2">
      <c r="A127" s="13">
        <v>104</v>
      </c>
      <c r="B127" s="14" t="s">
        <v>383</v>
      </c>
      <c r="C127" s="15" t="s">
        <v>47</v>
      </c>
      <c r="D127" s="16" t="s">
        <v>15</v>
      </c>
      <c r="E127" s="17">
        <f t="shared" si="277"/>
        <v>45064</v>
      </c>
      <c r="F127" s="18" t="str">
        <f>IF(C127="SINAPI",VLOOKUP(D127,[2]SINAPI!$A$2:$G$7006,2,FALSE),IF(C127="COMPOSICAO_PROPRIA",VLOOKUP(D127,'[2]COMPOSIÇÕES PRÓPRIAS'!$A$3:$L$1734,4,FALSE)))</f>
        <v>CABO DE COBRE FLEXÍVEL ISOLADO, 2,5 MM², ANTI-CHAMA 450/750 V, PARA CIRCUITOS TERMINAIS - FORNECIMENTO E INSTALAÇÃO. AF_03/2023</v>
      </c>
      <c r="G127" s="108">
        <f>3*((30*2)+(10.5*4))</f>
        <v>306</v>
      </c>
      <c r="H127" s="32" t="str">
        <f>IF(C127="SINAPI",VLOOKUP(D127,[2]SINAPI!$A$2:$G$7006,3,FALSE),IF(C127="COMPOSICAO_PROPRIA",VLOOKUP(D127,'[2]COMPOSIÇÕES PRÓPRIAS'!$A$3:$L$1734,6,FALSE)))</f>
        <v>M</v>
      </c>
      <c r="I127" s="19">
        <f t="shared" si="247"/>
        <v>0</v>
      </c>
      <c r="J127" s="19">
        <f t="shared" si="248"/>
        <v>0</v>
      </c>
      <c r="K127" s="19">
        <f t="shared" si="249"/>
        <v>0</v>
      </c>
      <c r="L127" s="19">
        <f t="shared" si="250"/>
        <v>0</v>
      </c>
      <c r="M127" s="22">
        <f t="shared" si="251"/>
        <v>0</v>
      </c>
      <c r="N127" s="33">
        <f t="shared" si="288"/>
        <v>0.23150000000000001</v>
      </c>
      <c r="O127" s="34">
        <f t="shared" si="289"/>
        <v>1.1276999999999999</v>
      </c>
      <c r="P127" s="40"/>
      <c r="Q127" s="41"/>
      <c r="R127" s="41"/>
    </row>
    <row r="128" spans="1:18" ht="30" customHeight="1" x14ac:dyDescent="0.2">
      <c r="A128" s="13">
        <v>105</v>
      </c>
      <c r="B128" s="14" t="s">
        <v>384</v>
      </c>
      <c r="C128" s="15" t="s">
        <v>47</v>
      </c>
      <c r="D128" s="16" t="s">
        <v>262</v>
      </c>
      <c r="E128" s="17">
        <f t="shared" si="277"/>
        <v>45064</v>
      </c>
      <c r="F128" s="18" t="str">
        <f>IF(C128="SINAPI",VLOOKUP(D128,[2]SINAPI!$A$2:$G$7006,2,FALSE),IF(C128="COMPOSICAO_PROPRIA",VLOOKUP(D128,'[2]COMPOSIÇÕES PRÓPRIAS'!$A$3:$L$1734,4,FALSE)))</f>
        <v>CABO DE COBRE FLEXÍVEL ISOLADO, 4 MM², ANTI-CHAMA 450/750 V, PARA CIRCUITOS TERMINAIS - FORNECIMENTO E INSTALAÇÃO. AF_03/2023</v>
      </c>
      <c r="G128" s="108">
        <v>24</v>
      </c>
      <c r="H128" s="32" t="str">
        <f>IF(C128="SINAPI",VLOOKUP(D128,[2]SINAPI!$A$2:$G$7006,3,FALSE),IF(C128="COMPOSICAO_PROPRIA",VLOOKUP(D128,'[2]COMPOSIÇÕES PRÓPRIAS'!$A$3:$L$1734,6,FALSE)))</f>
        <v>M</v>
      </c>
      <c r="I128" s="19">
        <f t="shared" si="247"/>
        <v>0</v>
      </c>
      <c r="J128" s="19">
        <f t="shared" si="248"/>
        <v>0</v>
      </c>
      <c r="K128" s="19">
        <f t="shared" si="249"/>
        <v>0</v>
      </c>
      <c r="L128" s="19">
        <f t="shared" si="250"/>
        <v>0</v>
      </c>
      <c r="M128" s="22">
        <f t="shared" si="251"/>
        <v>0</v>
      </c>
      <c r="N128" s="33">
        <f t="shared" si="288"/>
        <v>0.23150000000000001</v>
      </c>
      <c r="O128" s="34">
        <f t="shared" si="289"/>
        <v>1.1276999999999999</v>
      </c>
      <c r="P128" s="40"/>
      <c r="Q128" s="41"/>
      <c r="R128" s="41"/>
    </row>
    <row r="129" spans="1:18" ht="30" customHeight="1" x14ac:dyDescent="0.2">
      <c r="A129" s="13">
        <v>106</v>
      </c>
      <c r="B129" s="14" t="s">
        <v>385</v>
      </c>
      <c r="C129" s="15" t="s">
        <v>47</v>
      </c>
      <c r="D129" s="16" t="s">
        <v>217</v>
      </c>
      <c r="E129" s="17">
        <f t="shared" si="277"/>
        <v>45064</v>
      </c>
      <c r="F129" s="18" t="str">
        <f>IF(C129="SINAPI",VLOOKUP(D129,[2]SINAPI!$A$2:$G$7006,2,FALSE),IF(C129="COMPOSICAO_PROPRIA",VLOOKUP(D129,'[2]COMPOSIÇÕES PRÓPRIAS'!$A$3:$L$1734,4,FALSE)))</f>
        <v>CABO DE COBRE FLEXÍVEL ISOLADO, 6 MM², ANTI-CHAMA 450/750 V, PARA CIRCUITOS TERMINAIS - FORNECIMENTO E INSTALAÇÃO. AF_03/2023</v>
      </c>
      <c r="G129" s="108">
        <f>24+8*2</f>
        <v>40</v>
      </c>
      <c r="H129" s="32" t="str">
        <f>IF(C129="SINAPI",VLOOKUP(D129,[2]SINAPI!$A$2:$G$7006,3,FALSE),IF(C129="COMPOSICAO_PROPRIA",VLOOKUP(D129,'[2]COMPOSIÇÕES PRÓPRIAS'!$A$3:$L$1734,6,FALSE)))</f>
        <v>M</v>
      </c>
      <c r="I129" s="19">
        <f t="shared" ref="I129" si="295">IFERROR(TRUNC(P129*(1+N129),2),"-")</f>
        <v>0</v>
      </c>
      <c r="J129" s="19">
        <f t="shared" ref="J129" si="296">IFERROR(TRUNC(Q129*(1+N129),2),"-")</f>
        <v>0</v>
      </c>
      <c r="K129" s="19">
        <f t="shared" ref="K129" si="297">IFERROR(TRUNC(G129*I129,2),"-")</f>
        <v>0</v>
      </c>
      <c r="L129" s="19">
        <f t="shared" ref="L129" si="298">IFERROR(TRUNC(J129*G129,2),"-")</f>
        <v>0</v>
      </c>
      <c r="M129" s="22">
        <f t="shared" ref="M129" si="299">IFERROR(SUM(K129:L129),"-")</f>
        <v>0</v>
      </c>
      <c r="N129" s="33">
        <f t="shared" si="288"/>
        <v>0.23150000000000001</v>
      </c>
      <c r="O129" s="34">
        <f t="shared" si="289"/>
        <v>1.1276999999999999</v>
      </c>
      <c r="P129" s="40"/>
      <c r="Q129" s="41"/>
      <c r="R129" s="41"/>
    </row>
    <row r="130" spans="1:18" ht="30" customHeight="1" x14ac:dyDescent="0.2">
      <c r="A130" s="13">
        <v>107</v>
      </c>
      <c r="B130" s="14" t="s">
        <v>386</v>
      </c>
      <c r="C130" s="15" t="s">
        <v>47</v>
      </c>
      <c r="D130" s="16" t="s">
        <v>185</v>
      </c>
      <c r="E130" s="17">
        <f t="shared" si="277"/>
        <v>45064</v>
      </c>
      <c r="F130" s="18" t="str">
        <f>IF(C130="SINAPI",VLOOKUP(D130,[2]SINAPI!$A$2:$G$7006,2,FALSE),IF(C130="COMPOSICAO_PROPRIA",VLOOKUP(D130,'[2]COMPOSIÇÕES PRÓPRIAS'!$A$3:$L$1734,4,FALSE)))</f>
        <v>CABO DE COBRE FLEXÍVEL ISOLADO, 16 MM², ANTI-CHAMA 450/750 V, PARA CIRCUITOS TERMINAIS - FORNECIMENTO E INSTALAÇÃO. AF_03/2023</v>
      </c>
      <c r="G130" s="108">
        <v>20</v>
      </c>
      <c r="H130" s="32" t="str">
        <f>IF(C130="SINAPI",VLOOKUP(D130,[2]SINAPI!$A$2:$G$7006,3,FALSE),IF(C130="COMPOSICAO_PROPRIA",VLOOKUP(D130,'[2]COMPOSIÇÕES PRÓPRIAS'!$A$3:$L$1734,6,FALSE)))</f>
        <v>M</v>
      </c>
      <c r="I130" s="19">
        <f t="shared" si="247"/>
        <v>0</v>
      </c>
      <c r="J130" s="19">
        <f t="shared" si="248"/>
        <v>0</v>
      </c>
      <c r="K130" s="19">
        <f t="shared" si="249"/>
        <v>0</v>
      </c>
      <c r="L130" s="19">
        <f t="shared" si="250"/>
        <v>0</v>
      </c>
      <c r="M130" s="22">
        <f t="shared" si="251"/>
        <v>0</v>
      </c>
      <c r="N130" s="33">
        <f t="shared" si="288"/>
        <v>0.23150000000000001</v>
      </c>
      <c r="O130" s="34">
        <f t="shared" si="289"/>
        <v>1.1276999999999999</v>
      </c>
      <c r="P130" s="40"/>
      <c r="Q130" s="41"/>
      <c r="R130" s="41"/>
    </row>
    <row r="131" spans="1:18" ht="30" customHeight="1" x14ac:dyDescent="0.2">
      <c r="A131" s="13">
        <v>108</v>
      </c>
      <c r="B131" s="14" t="s">
        <v>411</v>
      </c>
      <c r="C131" s="15" t="s">
        <v>47</v>
      </c>
      <c r="D131" s="16" t="s">
        <v>273</v>
      </c>
      <c r="E131" s="17">
        <f t="shared" si="277"/>
        <v>45064</v>
      </c>
      <c r="F131" s="18" t="str">
        <f>IF(C131="SINAPI",VLOOKUP(D131,[2]SINAPI!$A$2:$G$7006,2,FALSE),IF(C131="COMPOSICAO_PROPRIA",VLOOKUP(D131,'[2]COMPOSIÇÕES PRÓPRIAS'!$A$3:$L$1734,4,FALSE)))</f>
        <v>TOMADA MÉDIA DE EMBUTIR (1 MÓDULO), 2P+T 10 A, INCLUINDO SUPORTE E PLACA - FORNECIMENTO E INSTALAÇÃO. AF_03/2023</v>
      </c>
      <c r="G131" s="108">
        <v>30</v>
      </c>
      <c r="H131" s="32" t="str">
        <f>IF(C131="SINAPI",VLOOKUP(D131,[2]SINAPI!$A$2:$G$7006,3,FALSE),IF(C131="COMPOSICAO_PROPRIA",VLOOKUP(D131,'[2]COMPOSIÇÕES PRÓPRIAS'!$A$3:$L$1734,6,FALSE)))</f>
        <v>UN</v>
      </c>
      <c r="I131" s="19">
        <f t="shared" ref="I131:I134" si="300">IFERROR(TRUNC(P131*(1+N131),2),"-")</f>
        <v>0</v>
      </c>
      <c r="J131" s="19">
        <f t="shared" ref="J131:J134" si="301">IFERROR(TRUNC(Q131*(1+N131),2),"-")</f>
        <v>0</v>
      </c>
      <c r="K131" s="19">
        <f t="shared" ref="K131:K134" si="302">IFERROR(TRUNC(G131*I131,2),"-")</f>
        <v>0</v>
      </c>
      <c r="L131" s="19">
        <f t="shared" ref="L131:L134" si="303">IFERROR(TRUNC(J131*G131,2),"-")</f>
        <v>0</v>
      </c>
      <c r="M131" s="22">
        <f t="shared" ref="M131:M134" si="304">IFERROR(SUM(K131:L131),"-")</f>
        <v>0</v>
      </c>
      <c r="N131" s="33">
        <f t="shared" si="288"/>
        <v>0.23150000000000001</v>
      </c>
      <c r="O131" s="34">
        <f t="shared" si="289"/>
        <v>1.1276999999999999</v>
      </c>
      <c r="P131" s="40"/>
      <c r="Q131" s="41"/>
      <c r="R131" s="41"/>
    </row>
    <row r="132" spans="1:18" ht="30" customHeight="1" x14ac:dyDescent="0.2">
      <c r="A132" s="13">
        <v>109</v>
      </c>
      <c r="B132" s="14" t="s">
        <v>412</v>
      </c>
      <c r="C132" s="15" t="s">
        <v>47</v>
      </c>
      <c r="D132" s="16" t="s">
        <v>274</v>
      </c>
      <c r="E132" s="17">
        <f t="shared" si="277"/>
        <v>45064</v>
      </c>
      <c r="F132" s="18" t="str">
        <f>IF(C132="SINAPI",VLOOKUP(D132,[2]SINAPI!$A$2:$G$7006,2,FALSE),IF(C132="COMPOSICAO_PROPRIA",VLOOKUP(D132,'[2]COMPOSIÇÕES PRÓPRIAS'!$A$3:$L$1734,4,FALSE)))</f>
        <v>TOMADA MÉDIA DE EMBUTIR (1 MÓDULO), 2P+T 20 A, INCLUINDO SUPORTE E PLACA - FORNECIMENTO E INSTALAÇÃO. AF_03/2023</v>
      </c>
      <c r="G132" s="108">
        <v>16</v>
      </c>
      <c r="H132" s="32" t="str">
        <f>IF(C132="SINAPI",VLOOKUP(D132,[2]SINAPI!$A$2:$G$7006,3,FALSE),IF(C132="COMPOSICAO_PROPRIA",VLOOKUP(D132,'[2]COMPOSIÇÕES PRÓPRIAS'!$A$3:$L$1734,6,FALSE)))</f>
        <v>UN</v>
      </c>
      <c r="I132" s="19">
        <f t="shared" si="300"/>
        <v>0</v>
      </c>
      <c r="J132" s="19">
        <f t="shared" si="301"/>
        <v>0</v>
      </c>
      <c r="K132" s="19">
        <f t="shared" si="302"/>
        <v>0</v>
      </c>
      <c r="L132" s="19">
        <f t="shared" si="303"/>
        <v>0</v>
      </c>
      <c r="M132" s="22">
        <f t="shared" si="304"/>
        <v>0</v>
      </c>
      <c r="N132" s="33">
        <f t="shared" si="288"/>
        <v>0.23150000000000001</v>
      </c>
      <c r="O132" s="34">
        <f t="shared" si="289"/>
        <v>1.1276999999999999</v>
      </c>
      <c r="P132" s="40"/>
      <c r="Q132" s="41"/>
      <c r="R132" s="41"/>
    </row>
    <row r="133" spans="1:18" ht="30" customHeight="1" x14ac:dyDescent="0.2">
      <c r="A133" s="13">
        <v>110</v>
      </c>
      <c r="B133" s="14" t="s">
        <v>413</v>
      </c>
      <c r="C133" s="15" t="s">
        <v>47</v>
      </c>
      <c r="D133" s="16" t="s">
        <v>275</v>
      </c>
      <c r="E133" s="17">
        <f t="shared" si="277"/>
        <v>45064</v>
      </c>
      <c r="F133" s="18" t="str">
        <f>IF(C133="SINAPI",VLOOKUP(D133,[2]SINAPI!$A$2:$G$7006,2,FALSE),IF(C133="COMPOSICAO_PROPRIA",VLOOKUP(D133,'[2]COMPOSIÇÕES PRÓPRIAS'!$A$3:$L$1734,4,FALSE)))</f>
        <v>TOMADA BAIXA DE EMBUTIR (1 MÓDULO), 2P+T 10 A, INCLUINDO SUPORTE E PLACA - FORNECIMENTO E INSTALAÇÃO. AF_03/2023</v>
      </c>
      <c r="G133" s="108">
        <v>1</v>
      </c>
      <c r="H133" s="32" t="str">
        <f>IF(C133="SINAPI",VLOOKUP(D133,[2]SINAPI!$A$2:$G$7006,3,FALSE),IF(C133="COMPOSICAO_PROPRIA",VLOOKUP(D133,'[2]COMPOSIÇÕES PRÓPRIAS'!$A$3:$L$1734,6,FALSE)))</f>
        <v>UN</v>
      </c>
      <c r="I133" s="19">
        <f t="shared" ref="I133" si="305">IFERROR(TRUNC(P133*(1+N133),2),"-")</f>
        <v>0</v>
      </c>
      <c r="J133" s="19">
        <f t="shared" ref="J133" si="306">IFERROR(TRUNC(Q133*(1+N133),2),"-")</f>
        <v>0</v>
      </c>
      <c r="K133" s="19">
        <f t="shared" ref="K133" si="307">IFERROR(TRUNC(G133*I133,2),"-")</f>
        <v>0</v>
      </c>
      <c r="L133" s="19">
        <f t="shared" ref="L133" si="308">IFERROR(TRUNC(J133*G133,2),"-")</f>
        <v>0</v>
      </c>
      <c r="M133" s="22">
        <f t="shared" ref="M133" si="309">IFERROR(SUM(K133:L133),"-")</f>
        <v>0</v>
      </c>
      <c r="N133" s="33">
        <f t="shared" si="288"/>
        <v>0.23150000000000001</v>
      </c>
      <c r="O133" s="34">
        <f t="shared" si="289"/>
        <v>1.1276999999999999</v>
      </c>
      <c r="P133" s="40"/>
      <c r="Q133" s="41"/>
      <c r="R133" s="41"/>
    </row>
    <row r="134" spans="1:18" ht="30" customHeight="1" x14ac:dyDescent="0.2">
      <c r="A134" s="13">
        <v>111</v>
      </c>
      <c r="B134" s="14" t="s">
        <v>414</v>
      </c>
      <c r="C134" s="15" t="s">
        <v>47</v>
      </c>
      <c r="D134" s="16" t="s">
        <v>272</v>
      </c>
      <c r="E134" s="17">
        <f t="shared" si="277"/>
        <v>45064</v>
      </c>
      <c r="F134" s="18" t="str">
        <f>IF(C134="SINAPI",VLOOKUP(D134,[2]SINAPI!$A$2:$G$7006,2,FALSE),IF(C134="COMPOSICAO_PROPRIA",VLOOKUP(D134,'[2]COMPOSIÇÕES PRÓPRIAS'!$A$3:$L$1734,4,FALSE)))</f>
        <v>TOMADA ALTA DE EMBUTIR (1 MÓDULO), 2P+T 10 A, INCLUINDO SUPORTE E PLACA - FORNECIMENTO E INSTALAÇÃO. AF_03/2023</v>
      </c>
      <c r="G134" s="108">
        <v>19</v>
      </c>
      <c r="H134" s="32" t="str">
        <f>IF(C134="SINAPI",VLOOKUP(D134,[2]SINAPI!$A$2:$G$7006,3,FALSE),IF(C134="COMPOSICAO_PROPRIA",VLOOKUP(D134,'[2]COMPOSIÇÕES PRÓPRIAS'!$A$3:$L$1734,6,FALSE)))</f>
        <v>UN</v>
      </c>
      <c r="I134" s="19">
        <f t="shared" si="300"/>
        <v>0</v>
      </c>
      <c r="J134" s="19">
        <f t="shared" si="301"/>
        <v>0</v>
      </c>
      <c r="K134" s="19">
        <f t="shared" si="302"/>
        <v>0</v>
      </c>
      <c r="L134" s="19">
        <f t="shared" si="303"/>
        <v>0</v>
      </c>
      <c r="M134" s="22">
        <f t="shared" si="304"/>
        <v>0</v>
      </c>
      <c r="N134" s="33">
        <f t="shared" si="288"/>
        <v>0.23150000000000001</v>
      </c>
      <c r="O134" s="34">
        <f t="shared" si="289"/>
        <v>1.1276999999999999</v>
      </c>
      <c r="P134" s="40"/>
      <c r="Q134" s="41"/>
      <c r="R134" s="41"/>
    </row>
    <row r="135" spans="1:18" ht="30" customHeight="1" x14ac:dyDescent="0.2">
      <c r="A135" s="13">
        <v>112</v>
      </c>
      <c r="B135" s="14" t="s">
        <v>415</v>
      </c>
      <c r="C135" s="15" t="s">
        <v>47</v>
      </c>
      <c r="D135" s="16" t="s">
        <v>17</v>
      </c>
      <c r="E135" s="17">
        <f t="shared" si="277"/>
        <v>45064</v>
      </c>
      <c r="F135" s="18" t="str">
        <f>IF(C135="SINAPI",VLOOKUP(D135,[2]SINAPI!$A$2:$G$7006,2,FALSE),IF(C135="COMPOSICAO_PROPRIA",VLOOKUP(D135,'[2]COMPOSIÇÕES PRÓPRIAS'!$A$3:$L$1734,4,FALSE)))</f>
        <v>TOMADA ALTA DE EMBUTIR (1 MÓDULO), 2P+T 20 A, INCLUINDO SUPORTE E PLACA - FORNECIMENTO E INSTALAÇÃO. AF_03/2023</v>
      </c>
      <c r="G135" s="108">
        <v>18</v>
      </c>
      <c r="H135" s="32" t="str">
        <f>IF(C135="SINAPI",VLOOKUP(D135,[2]SINAPI!$A$2:$G$7006,3,FALSE),IF(C135="COMPOSICAO_PROPRIA",VLOOKUP(D135,'[2]COMPOSIÇÕES PRÓPRIAS'!$A$3:$L$1734,6,FALSE)))</f>
        <v>UN</v>
      </c>
      <c r="I135" s="19">
        <f t="shared" ref="I135:I142" si="310">IFERROR(TRUNC(P135*(1+N135),2),"-")</f>
        <v>0</v>
      </c>
      <c r="J135" s="19">
        <f t="shared" ref="J135:J142" si="311">IFERROR(TRUNC(Q135*(1+N135),2),"-")</f>
        <v>0</v>
      </c>
      <c r="K135" s="19">
        <f t="shared" ref="K135:K142" si="312">IFERROR(TRUNC(G135*I135,2),"-")</f>
        <v>0</v>
      </c>
      <c r="L135" s="19">
        <f t="shared" ref="L135:L142" si="313">IFERROR(TRUNC(J135*G135,2),"-")</f>
        <v>0</v>
      </c>
      <c r="M135" s="22">
        <f t="shared" ref="M135:M142" si="314">IFERROR(SUM(K135:L135),"-")</f>
        <v>0</v>
      </c>
      <c r="N135" s="33">
        <f t="shared" si="288"/>
        <v>0.23150000000000001</v>
      </c>
      <c r="O135" s="34">
        <f t="shared" si="289"/>
        <v>1.1276999999999999</v>
      </c>
      <c r="P135" s="40"/>
      <c r="Q135" s="41"/>
      <c r="R135" s="41"/>
    </row>
    <row r="136" spans="1:18" ht="30" customHeight="1" x14ac:dyDescent="0.2">
      <c r="A136" s="13">
        <v>113</v>
      </c>
      <c r="B136" s="14" t="s">
        <v>416</v>
      </c>
      <c r="C136" s="15" t="s">
        <v>47</v>
      </c>
      <c r="D136" s="16" t="s">
        <v>277</v>
      </c>
      <c r="E136" s="17">
        <f t="shared" si="277"/>
        <v>45064</v>
      </c>
      <c r="F136" s="18" t="str">
        <f>IF(C136="SINAPI",VLOOKUP(D136,[2]SINAPI!$A$2:$G$7006,2,FALSE),IF(C136="COMPOSICAO_PROPRIA",VLOOKUP(D136,'[2]COMPOSIÇÕES PRÓPRIAS'!$A$3:$L$1734,4,FALSE)))</f>
        <v>INTERRUPTOR PARALELO (1 MÓDULO) COM 1 TOMADA DE EMBUTIR 2P+T 10 A, INCLUINDO SUPORTE E PLACA - FORNECIMENTO E INSTALAÇÃO. AF_03/2023</v>
      </c>
      <c r="G136" s="108">
        <v>14</v>
      </c>
      <c r="H136" s="32" t="str">
        <f>IF(C136="SINAPI",VLOOKUP(D136,[2]SINAPI!$A$2:$G$7006,3,FALSE),IF(C136="COMPOSICAO_PROPRIA",VLOOKUP(D136,'[2]COMPOSIÇÕES PRÓPRIAS'!$A$3:$L$1734,6,FALSE)))</f>
        <v>UN</v>
      </c>
      <c r="I136" s="19">
        <f t="shared" si="310"/>
        <v>0</v>
      </c>
      <c r="J136" s="19">
        <f t="shared" si="311"/>
        <v>0</v>
      </c>
      <c r="K136" s="19">
        <f t="shared" si="312"/>
        <v>0</v>
      </c>
      <c r="L136" s="19">
        <f t="shared" si="313"/>
        <v>0</v>
      </c>
      <c r="M136" s="22">
        <f t="shared" si="314"/>
        <v>0</v>
      </c>
      <c r="N136" s="33">
        <f t="shared" si="288"/>
        <v>0.23150000000000001</v>
      </c>
      <c r="O136" s="34">
        <f t="shared" si="289"/>
        <v>1.1276999999999999</v>
      </c>
      <c r="P136" s="40"/>
      <c r="Q136" s="41"/>
      <c r="R136" s="41"/>
    </row>
    <row r="137" spans="1:18" ht="30" customHeight="1" x14ac:dyDescent="0.2">
      <c r="A137" s="13">
        <v>114</v>
      </c>
      <c r="B137" s="14" t="s">
        <v>417</v>
      </c>
      <c r="C137" s="15" t="s">
        <v>47</v>
      </c>
      <c r="D137" s="16" t="s">
        <v>276</v>
      </c>
      <c r="E137" s="17">
        <f t="shared" si="277"/>
        <v>45064</v>
      </c>
      <c r="F137" s="18" t="str">
        <f>IF(C137="SINAPI",VLOOKUP(D137,[2]SINAPI!$A$2:$G$7006,2,FALSE),IF(C137="COMPOSICAO_PROPRIA",VLOOKUP(D137,'[2]COMPOSIÇÕES PRÓPRIAS'!$A$3:$L$1734,4,FALSE)))</f>
        <v>INTERRUPTOR SIMPLES (1 MÓDULO) COM 1 TOMADA DE EMBUTIR 2P+T 10 A, SEM SUPORTE E SEM PLACA - FORNECIMENTO E INSTALAÇÃO. AF_03/2023</v>
      </c>
      <c r="G137" s="108">
        <v>10</v>
      </c>
      <c r="H137" s="32" t="str">
        <f>IF(C137="SINAPI",VLOOKUP(D137,[2]SINAPI!$A$2:$G$7006,3,FALSE),IF(C137="COMPOSICAO_PROPRIA",VLOOKUP(D137,'[2]COMPOSIÇÕES PRÓPRIAS'!$A$3:$L$1734,6,FALSE)))</f>
        <v>UN</v>
      </c>
      <c r="I137" s="19">
        <f t="shared" si="310"/>
        <v>0</v>
      </c>
      <c r="J137" s="19">
        <f t="shared" si="311"/>
        <v>0</v>
      </c>
      <c r="K137" s="19">
        <f t="shared" si="312"/>
        <v>0</v>
      </c>
      <c r="L137" s="19">
        <f t="shared" si="313"/>
        <v>0</v>
      </c>
      <c r="M137" s="22">
        <f t="shared" si="314"/>
        <v>0</v>
      </c>
      <c r="N137" s="33">
        <f t="shared" si="288"/>
        <v>0.23150000000000001</v>
      </c>
      <c r="O137" s="34">
        <f t="shared" si="289"/>
        <v>1.1276999999999999</v>
      </c>
      <c r="P137" s="40"/>
      <c r="Q137" s="41"/>
      <c r="R137" s="41"/>
    </row>
    <row r="138" spans="1:18" ht="30" customHeight="1" x14ac:dyDescent="0.2">
      <c r="A138" s="13">
        <v>115</v>
      </c>
      <c r="B138" s="14" t="s">
        <v>418</v>
      </c>
      <c r="C138" s="15" t="s">
        <v>47</v>
      </c>
      <c r="D138" s="16" t="s">
        <v>270</v>
      </c>
      <c r="E138" s="17">
        <f t="shared" si="277"/>
        <v>45064</v>
      </c>
      <c r="F138" s="18" t="str">
        <f>IF(C138="SINAPI",VLOOKUP(D138,[2]SINAPI!$A$2:$G$7006,2,FALSE),IF(C138="COMPOSICAO_PROPRIA",VLOOKUP(D138,'[2]COMPOSIÇÕES PRÓPRIAS'!$A$3:$L$1734,4,FALSE)))</f>
        <v>INTERRUPTOR SIMPLES (2 MÓDULOS) COM INTERRUPTOR PARALELO (1 MÓDULO), 10A/250V, SEM SUPORTE E SEM PLACA - FORNECIMENTO E INSTALAÇÃO. AF_03/2023</v>
      </c>
      <c r="G138" s="108">
        <v>6</v>
      </c>
      <c r="H138" s="32" t="str">
        <f>IF(C138="SINAPI",VLOOKUP(D138,[2]SINAPI!$A$2:$G$7006,3,FALSE),IF(C138="COMPOSICAO_PROPRIA",VLOOKUP(D138,'[2]COMPOSIÇÕES PRÓPRIAS'!$A$3:$L$1734,6,FALSE)))</f>
        <v>UN</v>
      </c>
      <c r="I138" s="19">
        <f t="shared" ref="I138" si="315">IFERROR(TRUNC(P138*(1+N138),2),"-")</f>
        <v>0</v>
      </c>
      <c r="J138" s="19">
        <f t="shared" ref="J138" si="316">IFERROR(TRUNC(Q138*(1+N138),2),"-")</f>
        <v>0</v>
      </c>
      <c r="K138" s="19">
        <f t="shared" ref="K138" si="317">IFERROR(TRUNC(G138*I138,2),"-")</f>
        <v>0</v>
      </c>
      <c r="L138" s="19">
        <f t="shared" ref="L138" si="318">IFERROR(TRUNC(J138*G138,2),"-")</f>
        <v>0</v>
      </c>
      <c r="M138" s="22">
        <f t="shared" ref="M138" si="319">IFERROR(SUM(K138:L138),"-")</f>
        <v>0</v>
      </c>
      <c r="N138" s="33">
        <f t="shared" si="288"/>
        <v>0.23150000000000001</v>
      </c>
      <c r="O138" s="34">
        <f t="shared" si="289"/>
        <v>1.1276999999999999</v>
      </c>
      <c r="P138" s="40"/>
      <c r="Q138" s="41"/>
      <c r="R138" s="41"/>
    </row>
    <row r="139" spans="1:18" ht="30" customHeight="1" x14ac:dyDescent="0.2">
      <c r="A139" s="13">
        <v>116</v>
      </c>
      <c r="B139" s="14" t="s">
        <v>419</v>
      </c>
      <c r="C139" s="15" t="s">
        <v>47</v>
      </c>
      <c r="D139" s="16" t="s">
        <v>271</v>
      </c>
      <c r="E139" s="17">
        <f t="shared" si="277"/>
        <v>45064</v>
      </c>
      <c r="F139" s="18" t="str">
        <f>IF(C139="SINAPI",VLOOKUP(D139,[2]SINAPI!$A$2:$G$7006,2,FALSE),IF(C139="COMPOSICAO_PROPRIA",VLOOKUP(D139,'[2]COMPOSIÇÕES PRÓPRIAS'!$A$3:$L$1734,4,FALSE)))</f>
        <v>INTERRUPTOR SIMPLES (3 MÓDULOS) COM INTERRUPTOR PARALELO (1 MÓDULO), 10A/250V, SEM SUPORTE E SEM PLACA - FORNECIMENTO E INSTALAÇÃO. AF_03/2023</v>
      </c>
      <c r="G139" s="108">
        <v>7</v>
      </c>
      <c r="H139" s="32" t="str">
        <f>IF(C139="SINAPI",VLOOKUP(D139,[2]SINAPI!$A$2:$G$7006,3,FALSE),IF(C139="COMPOSICAO_PROPRIA",VLOOKUP(D139,'[2]COMPOSIÇÕES PRÓPRIAS'!$A$3:$L$1734,6,FALSE)))</f>
        <v>UN</v>
      </c>
      <c r="I139" s="19">
        <f t="shared" ref="I139" si="320">IFERROR(TRUNC(P139*(1+N139),2),"-")</f>
        <v>0</v>
      </c>
      <c r="J139" s="19">
        <f t="shared" ref="J139" si="321">IFERROR(TRUNC(Q139*(1+N139),2),"-")</f>
        <v>0</v>
      </c>
      <c r="K139" s="19">
        <f t="shared" ref="K139" si="322">IFERROR(TRUNC(G139*I139,2),"-")</f>
        <v>0</v>
      </c>
      <c r="L139" s="19">
        <f t="shared" ref="L139" si="323">IFERROR(TRUNC(J139*G139,2),"-")</f>
        <v>0</v>
      </c>
      <c r="M139" s="22">
        <f t="shared" ref="M139" si="324">IFERROR(SUM(K139:L139),"-")</f>
        <v>0</v>
      </c>
      <c r="N139" s="33">
        <f t="shared" si="288"/>
        <v>0.23150000000000001</v>
      </c>
      <c r="O139" s="34">
        <f t="shared" si="289"/>
        <v>1.1276999999999999</v>
      </c>
      <c r="P139" s="40"/>
      <c r="Q139" s="41"/>
      <c r="R139" s="41"/>
    </row>
    <row r="140" spans="1:18" ht="30" customHeight="1" x14ac:dyDescent="0.2">
      <c r="A140" s="13">
        <v>117</v>
      </c>
      <c r="B140" s="14" t="s">
        <v>420</v>
      </c>
      <c r="C140" s="15" t="s">
        <v>47</v>
      </c>
      <c r="D140" s="16" t="s">
        <v>278</v>
      </c>
      <c r="E140" s="17">
        <f t="shared" si="277"/>
        <v>45064</v>
      </c>
      <c r="F140" s="18" t="str">
        <f>IF(C140="SINAPI",VLOOKUP(D140,[2]SINAPI!$A$2:$G$7006,2,FALSE),IF(C140="COMPOSICAO_PROPRIA",VLOOKUP(D140,'[2]COMPOSIÇÕES PRÓPRIAS'!$A$3:$L$1734,4,FALSE)))</f>
        <v>LUMINÁRIA TIPO CALHA, DE SOBREPOR, COM 2 LÂMPADAS TUBULARES FLUORESCENTES DE 36 W, COM REATOR DE PARTIDA RÁPIDA - FORNECIMENTO E INSTALAÇÃO. AF_02/2020</v>
      </c>
      <c r="G140" s="108">
        <v>66</v>
      </c>
      <c r="H140" s="32" t="str">
        <f>IF(C140="SINAPI",VLOOKUP(D140,[2]SINAPI!$A$2:$G$7006,3,FALSE),IF(C140="COMPOSICAO_PROPRIA",VLOOKUP(D140,'[2]COMPOSIÇÕES PRÓPRIAS'!$A$3:$L$1734,6,FALSE)))</f>
        <v>UN</v>
      </c>
      <c r="I140" s="19">
        <f t="shared" ref="I140" si="325">IFERROR(TRUNC(P140*(1+N140),2),"-")</f>
        <v>0</v>
      </c>
      <c r="J140" s="19">
        <f t="shared" ref="J140" si="326">IFERROR(TRUNC(Q140*(1+N140),2),"-")</f>
        <v>0</v>
      </c>
      <c r="K140" s="19">
        <f t="shared" ref="K140" si="327">IFERROR(TRUNC(G140*I140,2),"-")</f>
        <v>0</v>
      </c>
      <c r="L140" s="19">
        <f t="shared" ref="L140" si="328">IFERROR(TRUNC(J140*G140,2),"-")</f>
        <v>0</v>
      </c>
      <c r="M140" s="22">
        <f t="shared" ref="M140" si="329">IFERROR(SUM(K140:L140),"-")</f>
        <v>0</v>
      </c>
      <c r="N140" s="33">
        <f t="shared" si="288"/>
        <v>0.23150000000000001</v>
      </c>
      <c r="O140" s="34">
        <f t="shared" si="289"/>
        <v>1.1276999999999999</v>
      </c>
      <c r="P140" s="40"/>
      <c r="Q140" s="41"/>
      <c r="R140" s="41"/>
    </row>
    <row r="141" spans="1:18" ht="30" customHeight="1" x14ac:dyDescent="0.2">
      <c r="A141" s="13">
        <v>118</v>
      </c>
      <c r="B141" s="14" t="s">
        <v>421</v>
      </c>
      <c r="C141" s="15" t="s">
        <v>47</v>
      </c>
      <c r="D141" s="16" t="s">
        <v>282</v>
      </c>
      <c r="E141" s="17">
        <f t="shared" si="277"/>
        <v>45064</v>
      </c>
      <c r="F141" s="18" t="str">
        <f>IF(C141="SINAPI",VLOOKUP(D141,[2]SINAPI!$A$2:$G$7006,2,FALSE),IF(C141="COMPOSICAO_PROPRIA",VLOOKUP(D141,'[2]COMPOSIÇÕES PRÓPRIAS'!$A$3:$L$1734,4,FALSE)))</f>
        <v>LUMINÁRIA ARANDELA TIPO MEIA LUA, DE SOBREPOR, COM 1 LÂMPADA LED DE 6 W, SEM REATOR - FORNECIMENTO E INSTALAÇÃO. AF_02/2020</v>
      </c>
      <c r="G141" s="108">
        <v>13</v>
      </c>
      <c r="H141" s="32" t="str">
        <f>IF(C141="SINAPI",VLOOKUP(D141,[2]SINAPI!$A$2:$G$7006,3,FALSE),IF(C141="COMPOSICAO_PROPRIA",VLOOKUP(D141,'[2]COMPOSIÇÕES PRÓPRIAS'!$A$3:$L$1734,6,FALSE)))</f>
        <v>UN</v>
      </c>
      <c r="I141" s="19">
        <f t="shared" ref="I141" si="330">IFERROR(TRUNC(P141*(1+N141),2),"-")</f>
        <v>0</v>
      </c>
      <c r="J141" s="19">
        <f t="shared" ref="J141" si="331">IFERROR(TRUNC(Q141*(1+N141),2),"-")</f>
        <v>0</v>
      </c>
      <c r="K141" s="19">
        <f t="shared" ref="K141" si="332">IFERROR(TRUNC(G141*I141,2),"-")</f>
        <v>0</v>
      </c>
      <c r="L141" s="19">
        <f t="shared" ref="L141" si="333">IFERROR(TRUNC(J141*G141,2),"-")</f>
        <v>0</v>
      </c>
      <c r="M141" s="22">
        <f t="shared" ref="M141" si="334">IFERROR(SUM(K141:L141),"-")</f>
        <v>0</v>
      </c>
      <c r="N141" s="33">
        <f t="shared" si="288"/>
        <v>0.23150000000000001</v>
      </c>
      <c r="O141" s="34">
        <f t="shared" si="289"/>
        <v>1.1276999999999999</v>
      </c>
      <c r="P141" s="40"/>
      <c r="Q141" s="41"/>
      <c r="R141" s="41"/>
    </row>
    <row r="142" spans="1:18" ht="15" customHeight="1" x14ac:dyDescent="0.2">
      <c r="A142" s="13">
        <v>119</v>
      </c>
      <c r="B142" s="14" t="s">
        <v>422</v>
      </c>
      <c r="C142" s="15" t="s">
        <v>47</v>
      </c>
      <c r="D142" s="16" t="s">
        <v>279</v>
      </c>
      <c r="E142" s="17">
        <f t="shared" si="277"/>
        <v>45064</v>
      </c>
      <c r="F142" s="18" t="str">
        <f>IF(C142="SINAPI",VLOOKUP(D142,[2]SINAPI!$A$2:$G$7006,2,FALSE),IF(C142="COMPOSICAO_PROPRIA",VLOOKUP(D142,'[2]COMPOSIÇÕES PRÓPRIAS'!$A$3:$L$1734,4,FALSE)))</f>
        <v>LUMINÁRIA TIPO PLAFON CIRCULAR, DE SOBREPOR, COM LED DE 12/13 W - FORNECIMENTO E INSTALAÇÃO. AF_03/2022</v>
      </c>
      <c r="G142" s="108">
        <v>2</v>
      </c>
      <c r="H142" s="32" t="str">
        <f>IF(C142="SINAPI",VLOOKUP(D142,[2]SINAPI!$A$2:$G$7006,3,FALSE),IF(C142="COMPOSICAO_PROPRIA",VLOOKUP(D142,'[2]COMPOSIÇÕES PRÓPRIAS'!$A$3:$L$1734,6,FALSE)))</f>
        <v>UN</v>
      </c>
      <c r="I142" s="19">
        <f t="shared" si="310"/>
        <v>0</v>
      </c>
      <c r="J142" s="19">
        <f t="shared" si="311"/>
        <v>0</v>
      </c>
      <c r="K142" s="19">
        <f t="shared" si="312"/>
        <v>0</v>
      </c>
      <c r="L142" s="19">
        <f t="shared" si="313"/>
        <v>0</v>
      </c>
      <c r="M142" s="22">
        <f t="shared" si="314"/>
        <v>0</v>
      </c>
      <c r="N142" s="33">
        <f t="shared" si="288"/>
        <v>0.23150000000000001</v>
      </c>
      <c r="O142" s="34">
        <f t="shared" si="289"/>
        <v>1.1276999999999999</v>
      </c>
      <c r="P142" s="40"/>
      <c r="Q142" s="41"/>
      <c r="R142" s="41"/>
    </row>
    <row r="143" spans="1:18" ht="15" customHeight="1" x14ac:dyDescent="0.2">
      <c r="A143" s="13">
        <v>120</v>
      </c>
      <c r="B143" s="14" t="s">
        <v>423</v>
      </c>
      <c r="C143" s="15" t="s">
        <v>47</v>
      </c>
      <c r="D143" s="16" t="s">
        <v>215</v>
      </c>
      <c r="E143" s="17">
        <f t="shared" si="277"/>
        <v>45064</v>
      </c>
      <c r="F143" s="18" t="str">
        <f>IF(C143="SINAPI",VLOOKUP(D143,[2]SINAPI!$A$2:$G$7006,2,FALSE),IF(C143="COMPOSICAO_PROPRIA",VLOOKUP(D143,'[2]COMPOSIÇÕES PRÓPRIAS'!$A$3:$L$1734,4,FALSE)))</f>
        <v>DISJUNTOR MONOPOLAR TIPO DIN, CORRENTE NOMINAL DE 10A - FORNECIMENTO E INSTALAÇÃO. AF_10/2020</v>
      </c>
      <c r="G143" s="108">
        <v>1</v>
      </c>
      <c r="H143" s="32" t="str">
        <f>IF(C143="SINAPI",VLOOKUP(D143,[2]SINAPI!$A$2:$G$7006,3,FALSE),IF(C143="COMPOSICAO_PROPRIA",VLOOKUP(D143,'[2]COMPOSIÇÕES PRÓPRIAS'!$A$3:$L$1734,6,FALSE)))</f>
        <v>UN</v>
      </c>
      <c r="I143" s="19">
        <f t="shared" ref="I143" si="335">IFERROR(TRUNC(P143*(1+N143),2),"-")</f>
        <v>0</v>
      </c>
      <c r="J143" s="19">
        <f t="shared" ref="J143" si="336">IFERROR(TRUNC(Q143*(1+N143),2),"-")</f>
        <v>0</v>
      </c>
      <c r="K143" s="19">
        <f t="shared" ref="K143" si="337">IFERROR(TRUNC(G143*I143,2),"-")</f>
        <v>0</v>
      </c>
      <c r="L143" s="19">
        <f t="shared" ref="L143" si="338">IFERROR(TRUNC(J143*G143,2),"-")</f>
        <v>0</v>
      </c>
      <c r="M143" s="22">
        <f t="shared" ref="M143" si="339">IFERROR(SUM(K143:L143),"-")</f>
        <v>0</v>
      </c>
      <c r="N143" s="33">
        <f t="shared" si="288"/>
        <v>0.23150000000000001</v>
      </c>
      <c r="O143" s="34">
        <f t="shared" si="289"/>
        <v>1.1276999999999999</v>
      </c>
      <c r="P143" s="40"/>
      <c r="Q143" s="41"/>
      <c r="R143" s="41"/>
    </row>
    <row r="144" spans="1:18" ht="15" customHeight="1" x14ac:dyDescent="0.2">
      <c r="A144" s="13">
        <v>121</v>
      </c>
      <c r="B144" s="14" t="s">
        <v>424</v>
      </c>
      <c r="C144" s="15" t="s">
        <v>47</v>
      </c>
      <c r="D144" s="16" t="s">
        <v>148</v>
      </c>
      <c r="E144" s="17">
        <f t="shared" si="277"/>
        <v>45064</v>
      </c>
      <c r="F144" s="18" t="str">
        <f>IF(C144="SINAPI",VLOOKUP(D144,[2]SINAPI!$A$2:$G$7006,2,FALSE),IF(C144="COMPOSICAO_PROPRIA",VLOOKUP(D144,'[2]COMPOSIÇÕES PRÓPRIAS'!$A$3:$L$1734,4,FALSE)))</f>
        <v>DISJUNTOR MONOPOLAR TIPO DIN, CORRENTE NOMINAL DE 16A - FORNECIMENTO E INSTALAÇÃO. AF_10/2020</v>
      </c>
      <c r="G144" s="108">
        <v>3</v>
      </c>
      <c r="H144" s="32" t="str">
        <f>IF(C144="SINAPI",VLOOKUP(D144,[2]SINAPI!$A$2:$G$7006,3,FALSE),IF(C144="COMPOSICAO_PROPRIA",VLOOKUP(D144,'[2]COMPOSIÇÕES PRÓPRIAS'!$A$3:$L$1734,6,FALSE)))</f>
        <v>UN</v>
      </c>
      <c r="I144" s="19">
        <f t="shared" si="247"/>
        <v>0</v>
      </c>
      <c r="J144" s="19">
        <f t="shared" si="248"/>
        <v>0</v>
      </c>
      <c r="K144" s="19">
        <f t="shared" si="249"/>
        <v>0</v>
      </c>
      <c r="L144" s="19">
        <f t="shared" si="250"/>
        <v>0</v>
      </c>
      <c r="M144" s="22">
        <f t="shared" si="251"/>
        <v>0</v>
      </c>
      <c r="N144" s="33">
        <f t="shared" si="288"/>
        <v>0.23150000000000001</v>
      </c>
      <c r="O144" s="34">
        <f t="shared" si="289"/>
        <v>1.1276999999999999</v>
      </c>
      <c r="P144" s="40"/>
      <c r="Q144" s="41"/>
      <c r="R144" s="41"/>
    </row>
    <row r="145" spans="1:19" ht="15" customHeight="1" x14ac:dyDescent="0.2">
      <c r="A145" s="13">
        <v>122</v>
      </c>
      <c r="B145" s="14" t="s">
        <v>501</v>
      </c>
      <c r="C145" s="15" t="s">
        <v>47</v>
      </c>
      <c r="D145" s="16" t="s">
        <v>16</v>
      </c>
      <c r="E145" s="17">
        <f t="shared" si="277"/>
        <v>45064</v>
      </c>
      <c r="F145" s="18" t="str">
        <f>IF(C145="SINAPI",VLOOKUP(D145,[2]SINAPI!$A$2:$G$7006,2,FALSE),IF(C145="COMPOSICAO_PROPRIA",VLOOKUP(D145,'[2]COMPOSIÇÕES PRÓPRIAS'!$A$3:$L$1734,4,FALSE)))</f>
        <v>DISJUNTOR MONOPOLAR TIPO DIN, CORRENTE NOMINAL DE 20A - FORNECIMENTO E INSTALAÇÃO. AF_10/2020</v>
      </c>
      <c r="G145" s="108">
        <v>20</v>
      </c>
      <c r="H145" s="32" t="str">
        <f>IF(C145="SINAPI",VLOOKUP(D145,[2]SINAPI!$A$2:$G$7006,3,FALSE),IF(C145="COMPOSICAO_PROPRIA",VLOOKUP(D145,'[2]COMPOSIÇÕES PRÓPRIAS'!$A$3:$L$1734,6,FALSE)))</f>
        <v>UN</v>
      </c>
      <c r="I145" s="19">
        <f t="shared" ref="I145" si="340">IFERROR(TRUNC(P145*(1+N145),2),"-")</f>
        <v>0</v>
      </c>
      <c r="J145" s="19">
        <f t="shared" ref="J145" si="341">IFERROR(TRUNC(Q145*(1+N145),2),"-")</f>
        <v>0</v>
      </c>
      <c r="K145" s="19">
        <f t="shared" ref="K145" si="342">IFERROR(TRUNC(G145*I145,2),"-")</f>
        <v>0</v>
      </c>
      <c r="L145" s="19">
        <f t="shared" ref="L145" si="343">IFERROR(TRUNC(J145*G145,2),"-")</f>
        <v>0</v>
      </c>
      <c r="M145" s="22">
        <f t="shared" ref="M145" si="344">IFERROR(SUM(K145:L145),"-")</f>
        <v>0</v>
      </c>
      <c r="N145" s="33">
        <f t="shared" si="288"/>
        <v>0.23150000000000001</v>
      </c>
      <c r="O145" s="34">
        <f t="shared" si="289"/>
        <v>1.1276999999999999</v>
      </c>
      <c r="P145" s="40"/>
      <c r="Q145" s="41"/>
      <c r="R145" s="41"/>
    </row>
    <row r="146" spans="1:19" ht="15" customHeight="1" x14ac:dyDescent="0.2">
      <c r="A146" s="13">
        <v>123</v>
      </c>
      <c r="B146" s="14" t="s">
        <v>502</v>
      </c>
      <c r="C146" s="15" t="s">
        <v>47</v>
      </c>
      <c r="D146" s="16" t="s">
        <v>267</v>
      </c>
      <c r="E146" s="17">
        <f t="shared" si="277"/>
        <v>45064</v>
      </c>
      <c r="F146" s="18" t="str">
        <f>IF(C146="SINAPI",VLOOKUP(D146,[2]SINAPI!$A$2:$G$7006,2,FALSE),IF(C146="COMPOSICAO_PROPRIA",VLOOKUP(D146,'[2]COMPOSIÇÕES PRÓPRIAS'!$A$3:$L$1734,4,FALSE)))</f>
        <v>DISJUNTOR MONOPOLAR TIPO DIN, CORRENTE NOMINAL DE 32A - FORNECIMENTO E INSTALAÇÃO. AF_10/2020</v>
      </c>
      <c r="G146" s="108">
        <v>4</v>
      </c>
      <c r="H146" s="32" t="str">
        <f>IF(C146="SINAPI",VLOOKUP(D146,[2]SINAPI!$A$2:$G$7006,3,FALSE),IF(C146="COMPOSICAO_PROPRIA",VLOOKUP(D146,'[2]COMPOSIÇÕES PRÓPRIAS'!$A$3:$L$1734,6,FALSE)))</f>
        <v>UN</v>
      </c>
      <c r="I146" s="19">
        <f t="shared" ref="I146" si="345">IFERROR(TRUNC(P146*(1+N146),2),"-")</f>
        <v>0</v>
      </c>
      <c r="J146" s="19">
        <f t="shared" ref="J146" si="346">IFERROR(TRUNC(Q146*(1+N146),2),"-")</f>
        <v>0</v>
      </c>
      <c r="K146" s="19">
        <f t="shared" ref="K146" si="347">IFERROR(TRUNC(G146*I146,2),"-")</f>
        <v>0</v>
      </c>
      <c r="L146" s="19">
        <f t="shared" ref="L146" si="348">IFERROR(TRUNC(J146*G146,2),"-")</f>
        <v>0</v>
      </c>
      <c r="M146" s="22">
        <f t="shared" ref="M146" si="349">IFERROR(SUM(K146:L146),"-")</f>
        <v>0</v>
      </c>
      <c r="N146" s="33">
        <f t="shared" si="288"/>
        <v>0.23150000000000001</v>
      </c>
      <c r="O146" s="34">
        <f t="shared" si="289"/>
        <v>1.1276999999999999</v>
      </c>
      <c r="P146" s="40"/>
      <c r="Q146" s="41"/>
      <c r="R146" s="41"/>
    </row>
    <row r="147" spans="1:19" ht="15" customHeight="1" x14ac:dyDescent="0.2">
      <c r="A147" s="13">
        <v>124</v>
      </c>
      <c r="B147" s="14" t="s">
        <v>503</v>
      </c>
      <c r="C147" s="15" t="s">
        <v>47</v>
      </c>
      <c r="D147" s="16" t="s">
        <v>156</v>
      </c>
      <c r="E147" s="17">
        <f t="shared" si="277"/>
        <v>45064</v>
      </c>
      <c r="F147" s="18" t="str">
        <f>IF(C147="SINAPI",VLOOKUP(D147,[2]SINAPI!$A$2:$G$7006,2,FALSE),IF(C147="COMPOSICAO_PROPRIA",VLOOKUP(D147,'[2]COMPOSIÇÕES PRÓPRIAS'!$A$3:$L$1734,4,FALSE)))</f>
        <v>DISJUNTOR MONOPOLAR TIPO DIN, CORRENTE NOMINAL DE 40A - FORNECIMENTO E INSTALAÇÃO. AF_10/2020</v>
      </c>
      <c r="G147" s="108">
        <v>3</v>
      </c>
      <c r="H147" s="32" t="str">
        <f>IF(C147="SINAPI",VLOOKUP(D147,[2]SINAPI!$A$2:$G$7006,3,FALSE),IF(C147="COMPOSICAO_PROPRIA",VLOOKUP(D147,'[2]COMPOSIÇÕES PRÓPRIAS'!$A$3:$L$1734,6,FALSE)))</f>
        <v>UN</v>
      </c>
      <c r="I147" s="19">
        <f t="shared" si="247"/>
        <v>0</v>
      </c>
      <c r="J147" s="19">
        <f t="shared" si="248"/>
        <v>0</v>
      </c>
      <c r="K147" s="19">
        <f t="shared" si="249"/>
        <v>0</v>
      </c>
      <c r="L147" s="19">
        <f t="shared" si="250"/>
        <v>0</v>
      </c>
      <c r="M147" s="22">
        <f t="shared" si="251"/>
        <v>0</v>
      </c>
      <c r="N147" s="33">
        <f t="shared" si="288"/>
        <v>0.23150000000000001</v>
      </c>
      <c r="O147" s="34">
        <f t="shared" si="289"/>
        <v>1.1276999999999999</v>
      </c>
      <c r="P147" s="40"/>
      <c r="Q147" s="41"/>
      <c r="R147" s="41"/>
    </row>
    <row r="148" spans="1:19" ht="12.75" customHeight="1" x14ac:dyDescent="0.2">
      <c r="A148" s="121"/>
      <c r="B148" s="122"/>
      <c r="C148" s="122"/>
      <c r="D148" s="122"/>
      <c r="E148" s="122"/>
      <c r="F148" s="122"/>
      <c r="G148" s="122"/>
      <c r="H148" s="123"/>
      <c r="I148" s="124" t="s">
        <v>104</v>
      </c>
      <c r="J148" s="124"/>
      <c r="K148" s="54">
        <f>SUM(K113:K147)</f>
        <v>0</v>
      </c>
      <c r="L148" s="54">
        <f>SUM(L113:L147)</f>
        <v>0</v>
      </c>
      <c r="M148" s="54">
        <f>SUM(M113:M147)</f>
        <v>0</v>
      </c>
      <c r="N148" s="125"/>
      <c r="O148" s="126"/>
      <c r="P148" s="38"/>
      <c r="Q148" s="39"/>
    </row>
    <row r="149" spans="1:19" x14ac:dyDescent="0.2">
      <c r="A149" s="6"/>
      <c r="B149" s="7">
        <v>9</v>
      </c>
      <c r="C149" s="8"/>
      <c r="D149" s="9"/>
      <c r="E149" s="10"/>
      <c r="F149" s="11" t="s">
        <v>391</v>
      </c>
      <c r="G149" s="97"/>
      <c r="H149" s="27"/>
      <c r="I149" s="28"/>
      <c r="J149" s="28"/>
      <c r="K149" s="28"/>
      <c r="L149" s="28"/>
      <c r="M149" s="29"/>
      <c r="N149" s="30"/>
      <c r="O149" s="31"/>
      <c r="P149" s="38"/>
      <c r="Q149" s="39"/>
    </row>
    <row r="150" spans="1:19" ht="15" customHeight="1" x14ac:dyDescent="0.2">
      <c r="A150" s="13">
        <v>125</v>
      </c>
      <c r="B150" s="14" t="s">
        <v>86</v>
      </c>
      <c r="C150" s="15" t="s">
        <v>47</v>
      </c>
      <c r="D150" s="16" t="s">
        <v>218</v>
      </c>
      <c r="E150" s="17">
        <f t="shared" ref="E150:E157" si="350">$M$4</f>
        <v>45064</v>
      </c>
      <c r="F150" s="18" t="str">
        <f>IF(C150="SINAPI",VLOOKUP(D150,[2]SINAPI!$A$2:$G$7006,2,FALSE),IF(C150="COMPOSICAO_PROPRIA",VLOOKUP(D150,'[2]COMPOSIÇÕES PRÓPRIAS'!$A$3:$L$1734,4,FALSE)))</f>
        <v>TOMADA DE REDE RJ45 - FORNECIMENTO E INSTALAÇÃO. AF_11/2019</v>
      </c>
      <c r="G150" s="108">
        <v>23</v>
      </c>
      <c r="H150" s="32" t="str">
        <f>IF(C150="SINAPI",VLOOKUP(D150,[2]SINAPI!$A$2:$G$7006,3,FALSE),IF(C150="COMPOSICAO_PROPRIA",VLOOKUP(D150,'[2]COMPOSIÇÕES PRÓPRIAS'!$A$3:$L$1734,6,FALSE)))</f>
        <v>UN</v>
      </c>
      <c r="I150" s="19">
        <f t="shared" ref="I150" si="351">IFERROR(TRUNC(P150*(1+N150),2),"-")</f>
        <v>0</v>
      </c>
      <c r="J150" s="19">
        <f t="shared" ref="J150" si="352">IFERROR(TRUNC(Q150*(1+N150),2),"-")</f>
        <v>0</v>
      </c>
      <c r="K150" s="19">
        <f t="shared" ref="K150" si="353">IFERROR(TRUNC(G150*I150,2),"-")</f>
        <v>0</v>
      </c>
      <c r="L150" s="19">
        <f t="shared" ref="L150" si="354">IFERROR(TRUNC(J150*G150,2),"-")</f>
        <v>0</v>
      </c>
      <c r="M150" s="22">
        <f t="shared" ref="M150" si="355">IFERROR(SUM(K150:L150),"-")</f>
        <v>0</v>
      </c>
      <c r="N150" s="33">
        <f t="shared" si="288"/>
        <v>0.23150000000000001</v>
      </c>
      <c r="O150" s="34">
        <f t="shared" si="289"/>
        <v>1.1276999999999999</v>
      </c>
      <c r="P150" s="40"/>
      <c r="Q150" s="41"/>
      <c r="R150" s="41"/>
      <c r="S150" s="20"/>
    </row>
    <row r="151" spans="1:19" ht="15" customHeight="1" x14ac:dyDescent="0.2">
      <c r="A151" s="13">
        <v>126</v>
      </c>
      <c r="B151" s="14" t="s">
        <v>425</v>
      </c>
      <c r="C151" s="15" t="s">
        <v>47</v>
      </c>
      <c r="D151" s="16" t="s">
        <v>285</v>
      </c>
      <c r="E151" s="17">
        <f t="shared" si="350"/>
        <v>45064</v>
      </c>
      <c r="F151" s="18" t="str">
        <f>IF(C151="SINAPI",VLOOKUP(D151,[2]SINAPI!$A$2:$G$7006,2,FALSE),IF(C151="COMPOSICAO_PROPRIA",VLOOKUP(D151,'[2]COMPOSIÇÕES PRÓPRIAS'!$A$3:$L$1734,4,FALSE)))</f>
        <v>TOMADA PARA TELEFONE RJ11 - FORNECIMENTO E INSTALAÇÃO. AF_11/2019</v>
      </c>
      <c r="G151" s="108">
        <v>3</v>
      </c>
      <c r="H151" s="32" t="str">
        <f>IF(C151="SINAPI",VLOOKUP(D151,[2]SINAPI!$A$2:$G$7006,3,FALSE),IF(C151="COMPOSICAO_PROPRIA",VLOOKUP(D151,'[2]COMPOSIÇÕES PRÓPRIAS'!$A$3:$L$1734,6,FALSE)))</f>
        <v>UN</v>
      </c>
      <c r="I151" s="19">
        <f t="shared" ref="I151" si="356">IFERROR(TRUNC(P151*(1+N151),2),"-")</f>
        <v>0</v>
      </c>
      <c r="J151" s="19">
        <f t="shared" ref="J151" si="357">IFERROR(TRUNC(Q151*(1+N151),2),"-")</f>
        <v>0</v>
      </c>
      <c r="K151" s="19">
        <f t="shared" ref="K151" si="358">IFERROR(TRUNC(G151*I151,2),"-")</f>
        <v>0</v>
      </c>
      <c r="L151" s="19">
        <f t="shared" ref="L151" si="359">IFERROR(TRUNC(J151*G151,2),"-")</f>
        <v>0</v>
      </c>
      <c r="M151" s="22">
        <f t="shared" ref="M151" si="360">IFERROR(SUM(K151:L151),"-")</f>
        <v>0</v>
      </c>
      <c r="N151" s="33">
        <f t="shared" si="288"/>
        <v>0.23150000000000001</v>
      </c>
      <c r="O151" s="34">
        <f t="shared" si="289"/>
        <v>1.1276999999999999</v>
      </c>
      <c r="P151" s="40"/>
      <c r="Q151" s="41"/>
      <c r="R151" s="41"/>
      <c r="S151" s="20"/>
    </row>
    <row r="152" spans="1:19" ht="30" customHeight="1" x14ac:dyDescent="0.2">
      <c r="A152" s="13">
        <v>127</v>
      </c>
      <c r="B152" s="14" t="s">
        <v>426</v>
      </c>
      <c r="C152" s="15" t="s">
        <v>47</v>
      </c>
      <c r="D152" s="16" t="s">
        <v>283</v>
      </c>
      <c r="E152" s="17">
        <f t="shared" si="350"/>
        <v>45064</v>
      </c>
      <c r="F152" s="18" t="str">
        <f>IF(C152="SINAPI",VLOOKUP(D152,[2]SINAPI!$A$2:$G$7006,2,FALSE),IF(C152="COMPOSICAO_PROPRIA",VLOOKUP(D152,'[2]COMPOSIÇÕES PRÓPRIAS'!$A$3:$L$1734,4,FALSE)))</f>
        <v>CABO TELEFÔNICO CCI-50 3 PARES, SEM BLINDAGEM, INSTALADO EM ENTRADA DE EDIFICAÇÃO - FORNECIMENTO E INSTALAÇÃO. AF_11/2019</v>
      </c>
      <c r="G152" s="108">
        <v>30</v>
      </c>
      <c r="H152" s="32" t="str">
        <f>IF(C152="SINAPI",VLOOKUP(D152,[2]SINAPI!$A$2:$G$7006,3,FALSE),IF(C152="COMPOSICAO_PROPRIA",VLOOKUP(D152,'[2]COMPOSIÇÕES PRÓPRIAS'!$A$3:$L$1734,6,FALSE)))</f>
        <v>M</v>
      </c>
      <c r="I152" s="19">
        <f t="shared" ref="I152" si="361">IFERROR(TRUNC(P152*(1+N152),2),"-")</f>
        <v>0</v>
      </c>
      <c r="J152" s="19">
        <f t="shared" ref="J152" si="362">IFERROR(TRUNC(Q152*(1+N152),2),"-")</f>
        <v>0</v>
      </c>
      <c r="K152" s="19">
        <f t="shared" ref="K152" si="363">IFERROR(TRUNC(G152*I152,2),"-")</f>
        <v>0</v>
      </c>
      <c r="L152" s="19">
        <f t="shared" ref="L152" si="364">IFERROR(TRUNC(J152*G152,2),"-")</f>
        <v>0</v>
      </c>
      <c r="M152" s="22">
        <f t="shared" ref="M152" si="365">IFERROR(SUM(K152:L152),"-")</f>
        <v>0</v>
      </c>
      <c r="N152" s="33">
        <f t="shared" si="288"/>
        <v>0.23150000000000001</v>
      </c>
      <c r="O152" s="34">
        <f t="shared" si="289"/>
        <v>1.1276999999999999</v>
      </c>
      <c r="P152" s="40"/>
      <c r="Q152" s="41"/>
      <c r="R152" s="41"/>
      <c r="S152" s="20"/>
    </row>
    <row r="153" spans="1:19" ht="15" customHeight="1" x14ac:dyDescent="0.2">
      <c r="A153" s="13">
        <v>128</v>
      </c>
      <c r="B153" s="14" t="s">
        <v>427</v>
      </c>
      <c r="C153" s="15" t="s">
        <v>47</v>
      </c>
      <c r="D153" s="16" t="s">
        <v>284</v>
      </c>
      <c r="E153" s="17">
        <f t="shared" si="350"/>
        <v>45064</v>
      </c>
      <c r="F153" s="18" t="str">
        <f>IF(C153="SINAPI",VLOOKUP(D153,[2]SINAPI!$A$2:$G$7006,2,FALSE),IF(C153="COMPOSICAO_PROPRIA",VLOOKUP(D153,'[2]COMPOSIÇÕES PRÓPRIAS'!$A$3:$L$1734,4,FALSE)))</f>
        <v>CABO COAXIAL RG6 95% - FORNECIMENTO E INSTALAÇÃO. AF_11/2019</v>
      </c>
      <c r="G153" s="108">
        <v>128.1</v>
      </c>
      <c r="H153" s="32" t="str">
        <f>IF(C153="SINAPI",VLOOKUP(D153,[2]SINAPI!$A$2:$G$7006,3,FALSE),IF(C153="COMPOSICAO_PROPRIA",VLOOKUP(D153,'[2]COMPOSIÇÕES PRÓPRIAS'!$A$3:$L$1734,6,FALSE)))</f>
        <v>M</v>
      </c>
      <c r="I153" s="19">
        <f t="shared" ref="I153" si="366">IFERROR(TRUNC(P153*(1+N153),2),"-")</f>
        <v>0</v>
      </c>
      <c r="J153" s="19">
        <f t="shared" ref="J153" si="367">IFERROR(TRUNC(Q153*(1+N153),2),"-")</f>
        <v>0</v>
      </c>
      <c r="K153" s="19">
        <f t="shared" ref="K153" si="368">IFERROR(TRUNC(G153*I153,2),"-")</f>
        <v>0</v>
      </c>
      <c r="L153" s="19">
        <f t="shared" ref="L153" si="369">IFERROR(TRUNC(J153*G153,2),"-")</f>
        <v>0</v>
      </c>
      <c r="M153" s="22">
        <f t="shared" ref="M153" si="370">IFERROR(SUM(K153:L153),"-")</f>
        <v>0</v>
      </c>
      <c r="N153" s="33">
        <f t="shared" si="288"/>
        <v>0.23150000000000001</v>
      </c>
      <c r="O153" s="34">
        <f t="shared" si="289"/>
        <v>1.1276999999999999</v>
      </c>
      <c r="P153" s="40"/>
      <c r="Q153" s="41"/>
      <c r="R153" s="41"/>
      <c r="S153" s="20"/>
    </row>
    <row r="154" spans="1:19" ht="15" customHeight="1" x14ac:dyDescent="0.2">
      <c r="A154" s="13">
        <v>129</v>
      </c>
      <c r="B154" s="14" t="s">
        <v>428</v>
      </c>
      <c r="C154" s="15" t="s">
        <v>47</v>
      </c>
      <c r="D154" s="16" t="s">
        <v>286</v>
      </c>
      <c r="E154" s="17">
        <f t="shared" si="350"/>
        <v>45064</v>
      </c>
      <c r="F154" s="18" t="str">
        <f>IF(C154="SINAPI",VLOOKUP(D154,[2]SINAPI!$A$2:$G$7006,2,FALSE),IF(C154="COMPOSICAO_PROPRIA",VLOOKUP(D154,'[2]COMPOSIÇÕES PRÓPRIAS'!$A$3:$L$1734,4,FALSE)))</f>
        <v>CABO COAXIAL RG59 95% - FORNECIMENTO E INSTALAÇÃO. AF_11/2019</v>
      </c>
      <c r="G154" s="108">
        <v>23</v>
      </c>
      <c r="H154" s="32" t="str">
        <f>IF(C154="SINAPI",VLOOKUP(D154,[2]SINAPI!$A$2:$G$7006,3,FALSE),IF(C154="COMPOSICAO_PROPRIA",VLOOKUP(D154,'[2]COMPOSIÇÕES PRÓPRIAS'!$A$3:$L$1734,6,FALSE)))</f>
        <v>M</v>
      </c>
      <c r="I154" s="19">
        <f t="shared" ref="I154" si="371">IFERROR(TRUNC(P154*(1+N154),2),"-")</f>
        <v>0</v>
      </c>
      <c r="J154" s="19">
        <f t="shared" ref="J154" si="372">IFERROR(TRUNC(Q154*(1+N154),2),"-")</f>
        <v>0</v>
      </c>
      <c r="K154" s="19">
        <f t="shared" ref="K154" si="373">IFERROR(TRUNC(G154*I154,2),"-")</f>
        <v>0</v>
      </c>
      <c r="L154" s="19">
        <f t="shared" ref="L154" si="374">IFERROR(TRUNC(J154*G154,2),"-")</f>
        <v>0</v>
      </c>
      <c r="M154" s="22">
        <f t="shared" ref="M154" si="375">IFERROR(SUM(K154:L154),"-")</f>
        <v>0</v>
      </c>
      <c r="N154" s="33">
        <f t="shared" si="288"/>
        <v>0.23150000000000001</v>
      </c>
      <c r="O154" s="34">
        <f t="shared" si="289"/>
        <v>1.1276999999999999</v>
      </c>
      <c r="P154" s="40"/>
      <c r="Q154" s="41"/>
      <c r="R154" s="41"/>
      <c r="S154" s="20"/>
    </row>
    <row r="155" spans="1:19" ht="30" customHeight="1" x14ac:dyDescent="0.2">
      <c r="A155" s="13">
        <v>130</v>
      </c>
      <c r="B155" s="14" t="s">
        <v>429</v>
      </c>
      <c r="C155" s="15" t="s">
        <v>47</v>
      </c>
      <c r="D155" s="16" t="s">
        <v>257</v>
      </c>
      <c r="E155" s="17">
        <f t="shared" si="350"/>
        <v>45064</v>
      </c>
      <c r="F155" s="18" t="str">
        <f>IF(C155="SINAPI",VLOOKUP(D155,[2]SINAPI!$A$2:$G$7006,2,FALSE),IF(C155="COMPOSICAO_PROPRIA",VLOOKUP(D155,'[2]COMPOSIÇÕES PRÓPRIAS'!$A$3:$L$1734,4,FALSE)))</f>
        <v>ELETRODUTO FLEXÍVEL CORRUGADO REFORÇADO, PVC, DN 20 MM (1/2"), PARA CIRCUITOS TERMINAIS, INSTALADO EM FORRO - FORNECIMENTO E INSTALAÇÃO. AF_03/2023</v>
      </c>
      <c r="G155" s="108">
        <f>G153</f>
        <v>128.1</v>
      </c>
      <c r="H155" s="32" t="str">
        <f>IF(C155="SINAPI",VLOOKUP(D155,[2]SINAPI!$A$2:$G$7006,3,FALSE),IF(C155="COMPOSICAO_PROPRIA",VLOOKUP(D155,'[2]COMPOSIÇÕES PRÓPRIAS'!$A$3:$L$1734,6,FALSE)))</f>
        <v>M</v>
      </c>
      <c r="I155" s="19">
        <f t="shared" ref="I155" si="376">IFERROR(TRUNC(P155*(1+N155),2),"-")</f>
        <v>0</v>
      </c>
      <c r="J155" s="19">
        <f t="shared" ref="J155" si="377">IFERROR(TRUNC(Q155*(1+N155),2),"-")</f>
        <v>0</v>
      </c>
      <c r="K155" s="19">
        <f t="shared" ref="K155" si="378">IFERROR(TRUNC(G155*I155,2),"-")</f>
        <v>0</v>
      </c>
      <c r="L155" s="19">
        <f t="shared" ref="L155" si="379">IFERROR(TRUNC(J155*G155,2),"-")</f>
        <v>0</v>
      </c>
      <c r="M155" s="22">
        <f t="shared" ref="M155" si="380">IFERROR(SUM(K155:L155),"-")</f>
        <v>0</v>
      </c>
      <c r="N155" s="33">
        <f t="shared" si="288"/>
        <v>0.23150000000000001</v>
      </c>
      <c r="O155" s="34">
        <f t="shared" si="289"/>
        <v>1.1276999999999999</v>
      </c>
      <c r="P155" s="40"/>
      <c r="Q155" s="41"/>
      <c r="R155" s="41"/>
      <c r="S155" s="20"/>
    </row>
    <row r="156" spans="1:19" ht="30" customHeight="1" x14ac:dyDescent="0.2">
      <c r="A156" s="13">
        <v>131</v>
      </c>
      <c r="B156" s="14" t="s">
        <v>430</v>
      </c>
      <c r="C156" s="15" t="s">
        <v>47</v>
      </c>
      <c r="D156" s="16" t="s">
        <v>264</v>
      </c>
      <c r="E156" s="17">
        <f t="shared" si="350"/>
        <v>45064</v>
      </c>
      <c r="F156" s="18" t="str">
        <f>IF(C156="SINAPI",VLOOKUP(D156,[2]SINAPI!$A$2:$G$7006,2,FALSE),IF(C156="COMPOSICAO_PROPRIA",VLOOKUP(D156,'[2]COMPOSIÇÕES PRÓPRIAS'!$A$3:$L$1734,4,FALSE)))</f>
        <v>CAIXA RETANGULAR 4" X 2" MÉDIA (1,30 M DO PISO), PVC, INSTALADA EM PAREDE - FORNECIMENTO E INSTALAÇÃO. AF_03/2023</v>
      </c>
      <c r="G156" s="108">
        <v>13</v>
      </c>
      <c r="H156" s="32" t="str">
        <f>IF(C156="SINAPI",VLOOKUP(D156,[2]SINAPI!$A$2:$G$7006,3,FALSE),IF(C156="COMPOSICAO_PROPRIA",VLOOKUP(D156,'[2]COMPOSIÇÕES PRÓPRIAS'!$A$3:$L$1734,6,FALSE)))</f>
        <v>UN</v>
      </c>
      <c r="I156" s="19">
        <f t="shared" ref="I156" si="381">IFERROR(TRUNC(P156*(1+N156),2),"-")</f>
        <v>0</v>
      </c>
      <c r="J156" s="19">
        <f t="shared" ref="J156" si="382">IFERROR(TRUNC(Q156*(1+N156),2),"-")</f>
        <v>0</v>
      </c>
      <c r="K156" s="19">
        <f t="shared" ref="K156" si="383">IFERROR(TRUNC(G156*I156,2),"-")</f>
        <v>0</v>
      </c>
      <c r="L156" s="19">
        <f t="shared" ref="L156" si="384">IFERROR(TRUNC(J156*G156,2),"-")</f>
        <v>0</v>
      </c>
      <c r="M156" s="22">
        <f t="shared" ref="M156" si="385">IFERROR(SUM(K156:L156),"-")</f>
        <v>0</v>
      </c>
      <c r="N156" s="33">
        <f t="shared" si="288"/>
        <v>0.23150000000000001</v>
      </c>
      <c r="O156" s="34">
        <f t="shared" si="289"/>
        <v>1.1276999999999999</v>
      </c>
      <c r="P156" s="40"/>
      <c r="Q156" s="41"/>
      <c r="R156" s="41"/>
      <c r="S156" s="20"/>
    </row>
    <row r="157" spans="1:19" ht="30" customHeight="1" x14ac:dyDescent="0.2">
      <c r="A157" s="13">
        <v>132</v>
      </c>
      <c r="B157" s="14" t="s">
        <v>431</v>
      </c>
      <c r="C157" s="15" t="s">
        <v>47</v>
      </c>
      <c r="D157" s="16" t="s">
        <v>265</v>
      </c>
      <c r="E157" s="17">
        <f t="shared" si="350"/>
        <v>45064</v>
      </c>
      <c r="F157" s="18" t="str">
        <f>IF(C157="SINAPI",VLOOKUP(D157,[2]SINAPI!$A$2:$G$7006,2,FALSE),IF(C157="COMPOSICAO_PROPRIA",VLOOKUP(D157,'[2]COMPOSIÇÕES PRÓPRIAS'!$A$3:$L$1734,4,FALSE)))</f>
        <v>CAIXA RETANGULAR 4" X 2" BAIXA (0,30 M DO PISO), PVC, INSTALADA EM PAREDE - FORNECIMENTO E INSTALAÇÃO. AF_03/2023</v>
      </c>
      <c r="G157" s="108">
        <v>2</v>
      </c>
      <c r="H157" s="32" t="str">
        <f>IF(C157="SINAPI",VLOOKUP(D157,[2]SINAPI!$A$2:$G$7006,3,FALSE),IF(C157="COMPOSICAO_PROPRIA",VLOOKUP(D157,'[2]COMPOSIÇÕES PRÓPRIAS'!$A$3:$L$1734,6,FALSE)))</f>
        <v>UN</v>
      </c>
      <c r="I157" s="19">
        <f t="shared" ref="I157" si="386">IFERROR(TRUNC(P157*(1+N157),2),"-")</f>
        <v>0</v>
      </c>
      <c r="J157" s="19">
        <f t="shared" ref="J157" si="387">IFERROR(TRUNC(Q157*(1+N157),2),"-")</f>
        <v>0</v>
      </c>
      <c r="K157" s="19">
        <f t="shared" ref="K157" si="388">IFERROR(TRUNC(G157*I157,2),"-")</f>
        <v>0</v>
      </c>
      <c r="L157" s="19">
        <f t="shared" ref="L157" si="389">IFERROR(TRUNC(J157*G157,2),"-")</f>
        <v>0</v>
      </c>
      <c r="M157" s="22">
        <f t="shared" ref="M157" si="390">IFERROR(SUM(K157:L157),"-")</f>
        <v>0</v>
      </c>
      <c r="N157" s="33">
        <f t="shared" si="288"/>
        <v>0.23150000000000001</v>
      </c>
      <c r="O157" s="34">
        <f t="shared" si="289"/>
        <v>1.1276999999999999</v>
      </c>
      <c r="P157" s="40"/>
      <c r="Q157" s="41"/>
      <c r="R157" s="41"/>
      <c r="S157" s="20"/>
    </row>
    <row r="158" spans="1:19" ht="15" customHeight="1" x14ac:dyDescent="0.2">
      <c r="A158" s="13">
        <v>133</v>
      </c>
      <c r="B158" s="14" t="s">
        <v>432</v>
      </c>
      <c r="C158" s="15" t="s">
        <v>47</v>
      </c>
      <c r="D158" s="16" t="s">
        <v>266</v>
      </c>
      <c r="E158" s="17">
        <f t="shared" ref="E158:E167" si="391">$M$4</f>
        <v>45064</v>
      </c>
      <c r="F158" s="18" t="str">
        <f>IF(C158="SINAPI",VLOOKUP(D158,[2]SINAPI!$A$2:$G$7006,2,FALSE),IF(C158="COMPOSICAO_PROPRIA",VLOOKUP(D158,'[2]COMPOSIÇÕES PRÓPRIAS'!$A$3:$L$1734,4,FALSE)))</f>
        <v>CAIXA RETANGULAR 4" X 4" ALTA (2,00 M DO PISO), PVC, INSTALADA EM PAREDE - FORNECIMENTO E INSTALAÇÃO. AF_03/2023</v>
      </c>
      <c r="G158" s="108">
        <v>8</v>
      </c>
      <c r="H158" s="32" t="str">
        <f>IF(C158="SINAPI",VLOOKUP(D158,[2]SINAPI!$A$2:$G$7006,3,FALSE),IF(C158="COMPOSICAO_PROPRIA",VLOOKUP(D158,'[2]COMPOSIÇÕES PRÓPRIAS'!$A$3:$L$1734,6,FALSE)))</f>
        <v>UN</v>
      </c>
      <c r="I158" s="19">
        <f t="shared" ref="I158" si="392">IFERROR(TRUNC(P158*(1+N158),2),"-")</f>
        <v>0</v>
      </c>
      <c r="J158" s="19">
        <f t="shared" ref="J158" si="393">IFERROR(TRUNC(Q158*(1+N158),2),"-")</f>
        <v>0</v>
      </c>
      <c r="K158" s="19">
        <f t="shared" ref="K158" si="394">IFERROR(TRUNC(G158*I158,2),"-")</f>
        <v>0</v>
      </c>
      <c r="L158" s="19">
        <f t="shared" ref="L158" si="395">IFERROR(TRUNC(J158*G158,2),"-")</f>
        <v>0</v>
      </c>
      <c r="M158" s="22">
        <f t="shared" ref="M158" si="396">IFERROR(SUM(K158:L158),"-")</f>
        <v>0</v>
      </c>
      <c r="N158" s="33">
        <f t="shared" si="288"/>
        <v>0.23150000000000001</v>
      </c>
      <c r="O158" s="34">
        <f t="shared" si="289"/>
        <v>1.1276999999999999</v>
      </c>
      <c r="P158" s="40"/>
      <c r="Q158" s="41"/>
      <c r="R158" s="41"/>
      <c r="S158" s="20"/>
    </row>
    <row r="159" spans="1:19" ht="12.75" customHeight="1" x14ac:dyDescent="0.2">
      <c r="A159" s="121"/>
      <c r="B159" s="122"/>
      <c r="C159" s="122"/>
      <c r="D159" s="122"/>
      <c r="E159" s="122"/>
      <c r="F159" s="122"/>
      <c r="G159" s="122"/>
      <c r="H159" s="123"/>
      <c r="I159" s="124" t="s">
        <v>104</v>
      </c>
      <c r="J159" s="124"/>
      <c r="K159" s="54">
        <f t="shared" ref="K159:L159" si="397">SUM(K150:K158)</f>
        <v>0</v>
      </c>
      <c r="L159" s="54">
        <f t="shared" si="397"/>
        <v>0</v>
      </c>
      <c r="M159" s="54">
        <f>SUM(M150:M158)</f>
        <v>0</v>
      </c>
      <c r="N159" s="125"/>
      <c r="O159" s="126"/>
      <c r="P159" s="38"/>
      <c r="Q159" s="39"/>
    </row>
    <row r="160" spans="1:19" x14ac:dyDescent="0.2">
      <c r="A160" s="6"/>
      <c r="B160" s="7">
        <v>10</v>
      </c>
      <c r="C160" s="8"/>
      <c r="D160" s="9"/>
      <c r="E160" s="10"/>
      <c r="F160" s="11" t="s">
        <v>207</v>
      </c>
      <c r="G160" s="97"/>
      <c r="H160" s="27"/>
      <c r="I160" s="28"/>
      <c r="J160" s="28"/>
      <c r="K160" s="28"/>
      <c r="L160" s="28"/>
      <c r="M160" s="29"/>
      <c r="N160" s="30"/>
      <c r="O160" s="31"/>
      <c r="P160" s="38"/>
      <c r="Q160" s="39"/>
    </row>
    <row r="161" spans="1:19" ht="30" customHeight="1" x14ac:dyDescent="0.2">
      <c r="A161" s="13">
        <v>134</v>
      </c>
      <c r="B161" s="14" t="s">
        <v>87</v>
      </c>
      <c r="C161" s="15" t="s">
        <v>47</v>
      </c>
      <c r="D161" s="16" t="s">
        <v>210</v>
      </c>
      <c r="E161" s="17">
        <f t="shared" si="391"/>
        <v>45064</v>
      </c>
      <c r="F161" s="18" t="str">
        <f>IF(C161="SINAPI",VLOOKUP(D161,[2]SINAPI!$A$2:$G$7006,2,FALSE),IF(C161="COMPOSICAO_PROPRIA",VLOOKUP(D161,'[2]COMPOSIÇÕES PRÓPRIAS'!$A$3:$L$1734,4,FALSE)))</f>
        <v>PORTA EM ALUMÍNIO DE ABRIR TIPO VENEZIANA COM GUARNIÇÃO, FIXAÇÃO COM PARAFUSOS - FORNECIMENTO E INSTALAÇÃO. AF_12/2019</v>
      </c>
      <c r="G161" s="108">
        <f>1.6*2.1</f>
        <v>3.3600000000000003</v>
      </c>
      <c r="H161" s="32" t="str">
        <f>IF(C161="SINAPI",VLOOKUP(D161,[2]SINAPI!$A$2:$G$7006,3,FALSE),IF(C161="COMPOSICAO_PROPRIA",VLOOKUP(D161,'[2]COMPOSIÇÕES PRÓPRIAS'!$A$3:$L$1734,6,FALSE)))</f>
        <v>M2</v>
      </c>
      <c r="I161" s="19">
        <f t="shared" ref="I161" si="398">IFERROR(TRUNC(P161*(1+N161),2),"-")</f>
        <v>0</v>
      </c>
      <c r="J161" s="19">
        <f t="shared" ref="J161" si="399">IFERROR(TRUNC(Q161*(1+N161),2),"-")</f>
        <v>0</v>
      </c>
      <c r="K161" s="19">
        <f t="shared" ref="K161" si="400">IFERROR(TRUNC(G161*I161,2),"-")</f>
        <v>0</v>
      </c>
      <c r="L161" s="19">
        <f t="shared" ref="L161" si="401">IFERROR(TRUNC(J161*G161,2),"-")</f>
        <v>0</v>
      </c>
      <c r="M161" s="22">
        <f t="shared" ref="M161" si="402">IFERROR(SUM(K161:L161),"-")</f>
        <v>0</v>
      </c>
      <c r="N161" s="33">
        <f t="shared" si="288"/>
        <v>0.23150000000000001</v>
      </c>
      <c r="O161" s="34">
        <f t="shared" si="289"/>
        <v>1.1276999999999999</v>
      </c>
      <c r="P161" s="40"/>
      <c r="Q161" s="41"/>
      <c r="R161" s="41"/>
      <c r="S161" s="20"/>
    </row>
    <row r="162" spans="1:19" ht="30" customHeight="1" x14ac:dyDescent="0.2">
      <c r="A162" s="13">
        <v>135</v>
      </c>
      <c r="B162" s="14" t="s">
        <v>178</v>
      </c>
      <c r="C162" s="15" t="s">
        <v>47</v>
      </c>
      <c r="D162" s="16" t="s">
        <v>209</v>
      </c>
      <c r="E162" s="17">
        <f t="shared" si="391"/>
        <v>45064</v>
      </c>
      <c r="F162" s="18" t="str">
        <f>IF(C162="SINAPI",VLOOKUP(D162,[2]SINAPI!$A$2:$G$7006,2,FALSE),IF(C162="COMPOSICAO_PROPRIA",VLOOKUP(D162,'[2]COMPOSIÇÕES PRÓPRIAS'!$A$3:$L$1734,4,FALSE)))</f>
        <v>TUBO DE AÇO GALVANIZADO COM COSTURA, CLASSE MÉDIA, CONEXÃO ROSQUEADA, DN 20 (3/4"), INSTALADO EM RAMAIS E SUB-RAMAIS DE GÁS - FORNECIMENTO E INSTALAÇÃO. AF_10/2020</v>
      </c>
      <c r="G162" s="108">
        <v>20</v>
      </c>
      <c r="H162" s="32" t="str">
        <f>IF(C162="SINAPI",VLOOKUP(D162,[2]SINAPI!$A$2:$G$7006,3,FALSE),IF(C162="COMPOSICAO_PROPRIA",VLOOKUP(D162,'[2]COMPOSIÇÕES PRÓPRIAS'!$A$3:$L$1734,6,FALSE)))</f>
        <v>M</v>
      </c>
      <c r="I162" s="19">
        <f t="shared" ref="I162:I165" si="403">IFERROR(TRUNC(P162*(1+N162),2),"-")</f>
        <v>0</v>
      </c>
      <c r="J162" s="19">
        <f t="shared" ref="J162:J165" si="404">IFERROR(TRUNC(Q162*(1+N162),2),"-")</f>
        <v>0</v>
      </c>
      <c r="K162" s="19">
        <f t="shared" ref="K162:K165" si="405">IFERROR(TRUNC(G162*I162,2),"-")</f>
        <v>0</v>
      </c>
      <c r="L162" s="19">
        <f t="shared" ref="L162:L165" si="406">IFERROR(TRUNC(J162*G162,2),"-")</f>
        <v>0</v>
      </c>
      <c r="M162" s="22">
        <f t="shared" ref="M162:M165" si="407">IFERROR(SUM(K162:L162),"-")</f>
        <v>0</v>
      </c>
      <c r="N162" s="33">
        <f t="shared" si="288"/>
        <v>0.23150000000000001</v>
      </c>
      <c r="O162" s="34">
        <f t="shared" si="289"/>
        <v>1.1276999999999999</v>
      </c>
      <c r="P162" s="40"/>
      <c r="Q162" s="41"/>
      <c r="R162" s="41"/>
      <c r="S162" s="20"/>
    </row>
    <row r="163" spans="1:19" ht="30" customHeight="1" x14ac:dyDescent="0.2">
      <c r="A163" s="13">
        <v>136</v>
      </c>
      <c r="B163" s="14" t="s">
        <v>179</v>
      </c>
      <c r="C163" s="15" t="s">
        <v>47</v>
      </c>
      <c r="D163" s="16" t="s">
        <v>254</v>
      </c>
      <c r="E163" s="17">
        <f t="shared" si="391"/>
        <v>45064</v>
      </c>
      <c r="F163" s="18" t="str">
        <f>IF(C163="SINAPI",VLOOKUP(D163,[2]SINAPI!$A$2:$G$7006,2,FALSE),IF(C163="COMPOSICAO_PROPRIA",VLOOKUP(D163,'[2]COMPOSIÇÕES PRÓPRIAS'!$A$3:$L$1734,4,FALSE)))</f>
        <v>CONCRETO FCK = 20MPA, TRAÇO 1:2,7:3 (EM MASSA SECA DE CIMENTO/ AREIA MÉDIA/ BRITA 1) - PREPARO MECÂNICO COM BETONEIRA 600 L. AF_05/2021</v>
      </c>
      <c r="G163" s="108">
        <v>2</v>
      </c>
      <c r="H163" s="32" t="str">
        <f>IF(C163="SINAPI",VLOOKUP(D163,[2]SINAPI!$A$2:$G$7006,3,FALSE),IF(C163="COMPOSICAO_PROPRIA",VLOOKUP(D163,'[2]COMPOSIÇÕES PRÓPRIAS'!$A$3:$L$1734,6,FALSE)))</f>
        <v>M3</v>
      </c>
      <c r="I163" s="19">
        <f t="shared" ref="I163" si="408">IFERROR(TRUNC(P163*(1+N163),2),"-")</f>
        <v>0</v>
      </c>
      <c r="J163" s="19">
        <f t="shared" ref="J163" si="409">IFERROR(TRUNC(Q163*(1+N163),2),"-")</f>
        <v>0</v>
      </c>
      <c r="K163" s="19">
        <f t="shared" ref="K163" si="410">IFERROR(TRUNC(G163*I163,2),"-")</f>
        <v>0</v>
      </c>
      <c r="L163" s="19">
        <f t="shared" ref="L163" si="411">IFERROR(TRUNC(J163*G163,2),"-")</f>
        <v>0</v>
      </c>
      <c r="M163" s="22">
        <f t="shared" ref="M163" si="412">IFERROR(SUM(K163:L163),"-")</f>
        <v>0</v>
      </c>
      <c r="N163" s="33">
        <f t="shared" si="288"/>
        <v>0.23150000000000001</v>
      </c>
      <c r="O163" s="34">
        <f t="shared" si="289"/>
        <v>1.1276999999999999</v>
      </c>
      <c r="P163" s="40"/>
      <c r="Q163" s="41"/>
      <c r="R163" s="41"/>
      <c r="S163" s="20"/>
    </row>
    <row r="164" spans="1:19" ht="30" customHeight="1" x14ac:dyDescent="0.2">
      <c r="A164" s="13">
        <v>137</v>
      </c>
      <c r="B164" s="14" t="s">
        <v>208</v>
      </c>
      <c r="C164" s="15" t="s">
        <v>47</v>
      </c>
      <c r="D164" s="16" t="s">
        <v>211</v>
      </c>
      <c r="E164" s="17">
        <f t="shared" si="391"/>
        <v>45064</v>
      </c>
      <c r="F164" s="18" t="str">
        <f>IF(C164="SINAPI",VLOOKUP(D164,[2]SINAPI!$A$2:$G$7006,2,FALSE),IF(C164="COMPOSICAO_PROPRIA",VLOOKUP(D164,'[2]COMPOSIÇÕES PRÓPRIAS'!$A$3:$L$1734,4,FALSE)))</f>
        <v>LUVA, EM FERRO GALVANIZADO, CONEXÃO ROSQUEADA, DN 15 (1/2"), INSTALADO EM RAMAIS E SUB-RAMAIS DE GÁS - FORNECIMENTO E INSTALAÇÃO. AF_10/2020</v>
      </c>
      <c r="G164" s="108">
        <v>2</v>
      </c>
      <c r="H164" s="32" t="str">
        <f>IF(C164="SINAPI",VLOOKUP(D164,[2]SINAPI!$A$2:$G$7006,3,FALSE),IF(C164="COMPOSICAO_PROPRIA",VLOOKUP(D164,'[2]COMPOSIÇÕES PRÓPRIAS'!$A$3:$L$1734,6,FALSE)))</f>
        <v>UN</v>
      </c>
      <c r="I164" s="19">
        <f t="shared" si="403"/>
        <v>0</v>
      </c>
      <c r="J164" s="19">
        <f t="shared" si="404"/>
        <v>0</v>
      </c>
      <c r="K164" s="19">
        <f t="shared" si="405"/>
        <v>0</v>
      </c>
      <c r="L164" s="19">
        <f t="shared" si="406"/>
        <v>0</v>
      </c>
      <c r="M164" s="22">
        <f t="shared" si="407"/>
        <v>0</v>
      </c>
      <c r="N164" s="33">
        <f t="shared" si="288"/>
        <v>0.23150000000000001</v>
      </c>
      <c r="O164" s="34">
        <f t="shared" si="289"/>
        <v>1.1276999999999999</v>
      </c>
      <c r="P164" s="40"/>
      <c r="Q164" s="41"/>
      <c r="R164" s="41"/>
      <c r="S164" s="20"/>
    </row>
    <row r="165" spans="1:19" ht="30" customHeight="1" x14ac:dyDescent="0.2">
      <c r="A165" s="13">
        <v>138</v>
      </c>
      <c r="B165" s="14" t="s">
        <v>221</v>
      </c>
      <c r="C165" s="15" t="s">
        <v>47</v>
      </c>
      <c r="D165" s="16" t="s">
        <v>214</v>
      </c>
      <c r="E165" s="17">
        <f t="shared" si="391"/>
        <v>45064</v>
      </c>
      <c r="F165" s="18" t="s">
        <v>59</v>
      </c>
      <c r="G165" s="108">
        <v>2</v>
      </c>
      <c r="H165" s="32" t="s">
        <v>1</v>
      </c>
      <c r="I165" s="19">
        <f t="shared" si="403"/>
        <v>0</v>
      </c>
      <c r="J165" s="19">
        <f t="shared" si="404"/>
        <v>0</v>
      </c>
      <c r="K165" s="19">
        <f t="shared" si="405"/>
        <v>0</v>
      </c>
      <c r="L165" s="19">
        <f t="shared" si="406"/>
        <v>0</v>
      </c>
      <c r="M165" s="22">
        <f t="shared" si="407"/>
        <v>0</v>
      </c>
      <c r="N165" s="33">
        <f t="shared" si="288"/>
        <v>0.23150000000000001</v>
      </c>
      <c r="O165" s="34">
        <f t="shared" si="289"/>
        <v>1.1276999999999999</v>
      </c>
      <c r="P165" s="40"/>
      <c r="Q165" s="41"/>
      <c r="R165" s="41"/>
      <c r="S165" s="20"/>
    </row>
    <row r="166" spans="1:19" ht="30" customHeight="1" x14ac:dyDescent="0.2">
      <c r="A166" s="13">
        <v>139</v>
      </c>
      <c r="B166" s="14" t="s">
        <v>222</v>
      </c>
      <c r="C166" s="15" t="s">
        <v>47</v>
      </c>
      <c r="D166" s="16" t="s">
        <v>212</v>
      </c>
      <c r="E166" s="17">
        <f t="shared" si="391"/>
        <v>45064</v>
      </c>
      <c r="F166" s="18" t="s">
        <v>58</v>
      </c>
      <c r="G166" s="108">
        <f>G162</f>
        <v>20</v>
      </c>
      <c r="H166" s="32" t="s">
        <v>0</v>
      </c>
      <c r="I166" s="19">
        <f t="shared" ref="I166" si="413">IFERROR(TRUNC(P166*(1+N166),2),"-")</f>
        <v>0</v>
      </c>
      <c r="J166" s="19">
        <f t="shared" ref="J166" si="414">IFERROR(TRUNC(Q166*(1+N166),2),"-")</f>
        <v>0</v>
      </c>
      <c r="K166" s="19">
        <f t="shared" ref="K166" si="415">IFERROR(TRUNC(G166*I166,2),"-")</f>
        <v>0</v>
      </c>
      <c r="L166" s="19">
        <f t="shared" ref="L166" si="416">IFERROR(TRUNC(J166*G166,2),"-")</f>
        <v>0</v>
      </c>
      <c r="M166" s="22">
        <f t="shared" ref="M166" si="417">IFERROR(SUM(K166:L166),"-")</f>
        <v>0</v>
      </c>
      <c r="N166" s="33">
        <f t="shared" si="288"/>
        <v>0.23150000000000001</v>
      </c>
      <c r="O166" s="34">
        <f t="shared" si="289"/>
        <v>1.1276999999999999</v>
      </c>
      <c r="P166" s="40"/>
      <c r="Q166" s="41"/>
      <c r="R166" s="41"/>
      <c r="S166" s="20"/>
    </row>
    <row r="167" spans="1:19" ht="15" customHeight="1" x14ac:dyDescent="0.2">
      <c r="A167" s="13">
        <v>140</v>
      </c>
      <c r="B167" s="14" t="s">
        <v>387</v>
      </c>
      <c r="C167" s="15" t="s">
        <v>47</v>
      </c>
      <c r="D167" s="16" t="s">
        <v>213</v>
      </c>
      <c r="E167" s="17">
        <f t="shared" si="391"/>
        <v>45064</v>
      </c>
      <c r="F167" s="18" t="s">
        <v>60</v>
      </c>
      <c r="G167" s="108">
        <v>2</v>
      </c>
      <c r="H167" s="32" t="s">
        <v>1</v>
      </c>
      <c r="I167" s="19">
        <f t="shared" ref="I167" si="418">IFERROR(TRUNC(P167*(1+N167),2),"-")</f>
        <v>0</v>
      </c>
      <c r="J167" s="19">
        <f t="shared" ref="J167" si="419">IFERROR(TRUNC(Q167*(1+N167),2),"-")</f>
        <v>0</v>
      </c>
      <c r="K167" s="19">
        <f t="shared" ref="K167" si="420">IFERROR(TRUNC(G167*I167,2),"-")</f>
        <v>0</v>
      </c>
      <c r="L167" s="19">
        <f t="shared" ref="L167" si="421">IFERROR(TRUNC(J167*G167,2),"-")</f>
        <v>0</v>
      </c>
      <c r="M167" s="22">
        <f t="shared" ref="M167" si="422">IFERROR(SUM(K167:L167),"-")</f>
        <v>0</v>
      </c>
      <c r="N167" s="33">
        <f t="shared" si="288"/>
        <v>0.23150000000000001</v>
      </c>
      <c r="O167" s="34">
        <f t="shared" si="289"/>
        <v>1.1276999999999999</v>
      </c>
      <c r="P167" s="40"/>
      <c r="Q167" s="41"/>
      <c r="R167" s="41"/>
      <c r="S167" s="20"/>
    </row>
    <row r="168" spans="1:19" x14ac:dyDescent="0.2">
      <c r="A168" s="121"/>
      <c r="B168" s="122"/>
      <c r="C168" s="122"/>
      <c r="D168" s="122"/>
      <c r="E168" s="122"/>
      <c r="F168" s="122"/>
      <c r="G168" s="122"/>
      <c r="H168" s="123"/>
      <c r="I168" s="124" t="s">
        <v>104</v>
      </c>
      <c r="J168" s="124"/>
      <c r="K168" s="54">
        <f t="shared" ref="K168:L168" si="423">SUM(K161:K167)</f>
        <v>0</v>
      </c>
      <c r="L168" s="54">
        <f t="shared" si="423"/>
        <v>0</v>
      </c>
      <c r="M168" s="54">
        <f>SUM(M161:M167)</f>
        <v>0</v>
      </c>
      <c r="N168" s="125"/>
      <c r="O168" s="126"/>
      <c r="P168" s="38"/>
      <c r="Q168" s="39"/>
    </row>
    <row r="169" spans="1:19" x14ac:dyDescent="0.2">
      <c r="A169" s="6"/>
      <c r="B169" s="7">
        <v>11</v>
      </c>
      <c r="C169" s="8"/>
      <c r="D169" s="9"/>
      <c r="E169" s="10"/>
      <c r="F169" s="11" t="s">
        <v>392</v>
      </c>
      <c r="G169" s="97"/>
      <c r="H169" s="27"/>
      <c r="I169" s="28"/>
      <c r="J169" s="28"/>
      <c r="K169" s="28"/>
      <c r="L169" s="28"/>
      <c r="M169" s="29"/>
      <c r="N169" s="30"/>
      <c r="O169" s="31"/>
      <c r="P169" s="38"/>
      <c r="Q169" s="39"/>
    </row>
    <row r="170" spans="1:19" ht="30" customHeight="1" x14ac:dyDescent="0.2">
      <c r="A170" s="13">
        <v>141</v>
      </c>
      <c r="B170" s="14" t="s">
        <v>180</v>
      </c>
      <c r="C170" s="15" t="s">
        <v>47</v>
      </c>
      <c r="D170" s="16" t="s">
        <v>287</v>
      </c>
      <c r="E170" s="17">
        <f t="shared" ref="E170:E190" si="424">$M$4</f>
        <v>45064</v>
      </c>
      <c r="F170" s="18" t="str">
        <f>IF(C170="SINAPI",VLOOKUP(D170,[2]SINAPI!$A$2:$G$7006,2,FALSE),IF(C170="COMPOSICAO_PROPRIA",VLOOKUP(D170,'[2]COMPOSIÇÕES PRÓPRIAS'!$A$3:$L$1734,4,FALSE)))</f>
        <v>TUBO, PVC, SOLDÁVEL, DN 20MM, INSTALADO EM RAMAL DE DISTRIBUIÇÃO DE ÁGUA - FORNECIMENTO E INSTALAÇÃO. AF_06/2022</v>
      </c>
      <c r="G170" s="108">
        <v>39.4</v>
      </c>
      <c r="H170" s="32" t="str">
        <f>IF(C170="SINAPI",VLOOKUP(D170,[2]SINAPI!$A$2:$G$7006,3,FALSE),IF(C170="COMPOSICAO_PROPRIA",VLOOKUP(D170,'[2]COMPOSIÇÕES PRÓPRIAS'!$A$3:$L$1734,6,FALSE)))</f>
        <v>M</v>
      </c>
      <c r="I170" s="19">
        <f t="shared" ref="I170" si="425">IFERROR(TRUNC(P170*(1+N170),2),"-")</f>
        <v>0</v>
      </c>
      <c r="J170" s="19">
        <f t="shared" ref="J170" si="426">IFERROR(TRUNC(Q170*(1+N170),2),"-")</f>
        <v>0</v>
      </c>
      <c r="K170" s="19">
        <f t="shared" ref="K170" si="427">IFERROR(TRUNC(G170*I170,2),"-")</f>
        <v>0</v>
      </c>
      <c r="L170" s="19">
        <f t="shared" ref="L170" si="428">IFERROR(TRUNC(J170*G170,2),"-")</f>
        <v>0</v>
      </c>
      <c r="M170" s="22">
        <f t="shared" ref="M170" si="429">IFERROR(SUM(K170:L170),"-")</f>
        <v>0</v>
      </c>
      <c r="N170" s="33">
        <f t="shared" si="288"/>
        <v>0.23150000000000001</v>
      </c>
      <c r="O170" s="34">
        <f t="shared" si="289"/>
        <v>1.1276999999999999</v>
      </c>
      <c r="P170" s="40"/>
      <c r="Q170" s="41"/>
      <c r="R170" s="41"/>
      <c r="S170" s="20"/>
    </row>
    <row r="171" spans="1:19" ht="15" customHeight="1" x14ac:dyDescent="0.2">
      <c r="A171" s="13">
        <v>142</v>
      </c>
      <c r="B171" s="14" t="s">
        <v>230</v>
      </c>
      <c r="C171" s="15" t="s">
        <v>47</v>
      </c>
      <c r="D171" s="16" t="s">
        <v>288</v>
      </c>
      <c r="E171" s="17">
        <f t="shared" si="424"/>
        <v>45064</v>
      </c>
      <c r="F171" s="18" t="str">
        <f>IF(C171="SINAPI",VLOOKUP(D171,[2]SINAPI!$A$2:$G$7006,2,FALSE),IF(C171="COMPOSICAO_PROPRIA",VLOOKUP(D171,'[2]COMPOSIÇÕES PRÓPRIAS'!$A$3:$L$1734,4,FALSE)))</f>
        <v>TUBO, PVC, SOLDÁVEL, DN 25MM, INSTALADO EM PRUMADA DE ÁGUA - FORNECIMENTO E INSTALAÇÃO. AF_06/2022</v>
      </c>
      <c r="G171" s="108">
        <v>40</v>
      </c>
      <c r="H171" s="32" t="str">
        <f>IF(C171="SINAPI",VLOOKUP(D171,[2]SINAPI!$A$2:$G$7006,3,FALSE),IF(C171="COMPOSICAO_PROPRIA",VLOOKUP(D171,'[2]COMPOSIÇÕES PRÓPRIAS'!$A$3:$L$1734,6,FALSE)))</f>
        <v>M</v>
      </c>
      <c r="I171" s="19">
        <f t="shared" ref="I171" si="430">IFERROR(TRUNC(P171*(1+N171),2),"-")</f>
        <v>0</v>
      </c>
      <c r="J171" s="19">
        <f t="shared" ref="J171" si="431">IFERROR(TRUNC(Q171*(1+N171),2),"-")</f>
        <v>0</v>
      </c>
      <c r="K171" s="19">
        <f t="shared" ref="K171" si="432">IFERROR(TRUNC(G171*I171,2),"-")</f>
        <v>0</v>
      </c>
      <c r="L171" s="19">
        <f t="shared" ref="L171" si="433">IFERROR(TRUNC(J171*G171,2),"-")</f>
        <v>0</v>
      </c>
      <c r="M171" s="22">
        <f t="shared" ref="M171" si="434">IFERROR(SUM(K171:L171),"-")</f>
        <v>0</v>
      </c>
      <c r="N171" s="33">
        <f t="shared" si="288"/>
        <v>0.23150000000000001</v>
      </c>
      <c r="O171" s="34">
        <f t="shared" si="289"/>
        <v>1.1276999999999999</v>
      </c>
      <c r="P171" s="40"/>
      <c r="Q171" s="41"/>
      <c r="R171" s="41"/>
      <c r="S171" s="20"/>
    </row>
    <row r="172" spans="1:19" ht="15" customHeight="1" x14ac:dyDescent="0.2">
      <c r="A172" s="13">
        <v>143</v>
      </c>
      <c r="B172" s="14" t="s">
        <v>231</v>
      </c>
      <c r="C172" s="15" t="s">
        <v>47</v>
      </c>
      <c r="D172" s="16" t="s">
        <v>289</v>
      </c>
      <c r="E172" s="17">
        <f t="shared" si="424"/>
        <v>45064</v>
      </c>
      <c r="F172" s="18" t="str">
        <f>IF(C172="SINAPI",VLOOKUP(D172,[2]SINAPI!$A$2:$G$7006,2,FALSE),IF(C172="COMPOSICAO_PROPRIA",VLOOKUP(D172,'[2]COMPOSIÇÕES PRÓPRIAS'!$A$3:$L$1734,4,FALSE)))</f>
        <v>TUBO, PVC, SOLDÁVEL, DN 50MM, INSTALADO EM PRUMADA DE ÁGUA - FORNECIMENTO E INSTALAÇÃO. AF_06/2022</v>
      </c>
      <c r="G172" s="108">
        <v>68.55</v>
      </c>
      <c r="H172" s="32" t="str">
        <f>IF(C172="SINAPI",VLOOKUP(D172,[2]SINAPI!$A$2:$G$7006,3,FALSE),IF(C172="COMPOSICAO_PROPRIA",VLOOKUP(D172,'[2]COMPOSIÇÕES PRÓPRIAS'!$A$3:$L$1734,6,FALSE)))</f>
        <v>M</v>
      </c>
      <c r="I172" s="19">
        <f t="shared" ref="I172" si="435">IFERROR(TRUNC(P172*(1+N172),2),"-")</f>
        <v>0</v>
      </c>
      <c r="J172" s="19">
        <f t="shared" ref="J172" si="436">IFERROR(TRUNC(Q172*(1+N172),2),"-")</f>
        <v>0</v>
      </c>
      <c r="K172" s="19">
        <f t="shared" ref="K172" si="437">IFERROR(TRUNC(G172*I172,2),"-")</f>
        <v>0</v>
      </c>
      <c r="L172" s="19">
        <f t="shared" ref="L172" si="438">IFERROR(TRUNC(J172*G172,2),"-")</f>
        <v>0</v>
      </c>
      <c r="M172" s="22">
        <f t="shared" ref="M172" si="439">IFERROR(SUM(K172:L172),"-")</f>
        <v>0</v>
      </c>
      <c r="N172" s="33">
        <f t="shared" si="288"/>
        <v>0.23150000000000001</v>
      </c>
      <c r="O172" s="34">
        <f t="shared" si="289"/>
        <v>1.1276999999999999</v>
      </c>
      <c r="P172" s="40"/>
      <c r="Q172" s="41"/>
      <c r="R172" s="41"/>
      <c r="S172" s="20"/>
    </row>
    <row r="173" spans="1:19" ht="24" x14ac:dyDescent="0.2">
      <c r="A173" s="13">
        <v>144</v>
      </c>
      <c r="B173" s="14" t="s">
        <v>232</v>
      </c>
      <c r="C173" s="15" t="s">
        <v>47</v>
      </c>
      <c r="D173" s="16" t="s">
        <v>312</v>
      </c>
      <c r="E173" s="17">
        <f t="shared" si="424"/>
        <v>45064</v>
      </c>
      <c r="F173" s="18" t="str">
        <f>IF(C173="SINAPI",VLOOKUP(D173,[2]SINAPI!$A$2:$G$7006,2,FALSE),IF(C173="COMPOSICAO_PROPRIA",VLOOKUP(D173,'[2]COMPOSIÇÕES PRÓPRIAS'!$A$3:$L$1734,4,FALSE)))</f>
        <v>ADAPTADOR COM FLANGES LIVRES, PVC, SOLDÁVEL, DN 110 MM X 4 , INSTALADO EM RESERVAÇÃO DE ÁGUA DE EDIFICAÇÃO QUE POSSUA RESERVATÓRIO DE FIBRA/FIBROCIMENTO   FORNECIMENTO E INSTALAÇÃO. AF_06/2016</v>
      </c>
      <c r="G173" s="108">
        <v>4</v>
      </c>
      <c r="H173" s="32" t="str">
        <f>IF(C173="SINAPI",VLOOKUP(D173,[2]SINAPI!$A$2:$G$7006,3,FALSE),IF(C173="COMPOSICAO_PROPRIA",VLOOKUP(D173,'[2]COMPOSIÇÕES PRÓPRIAS'!$A$3:$L$1734,6,FALSE)))</f>
        <v>UN</v>
      </c>
      <c r="I173" s="19">
        <f t="shared" ref="I173" si="440">IFERROR(TRUNC(P173*(1+N173),2),"-")</f>
        <v>0</v>
      </c>
      <c r="J173" s="19">
        <f t="shared" ref="J173" si="441">IFERROR(TRUNC(Q173*(1+N173),2),"-")</f>
        <v>0</v>
      </c>
      <c r="K173" s="19">
        <f t="shared" ref="K173" si="442">IFERROR(TRUNC(G173*I173,2),"-")</f>
        <v>0</v>
      </c>
      <c r="L173" s="19">
        <f t="shared" ref="L173" si="443">IFERROR(TRUNC(J173*G173,2),"-")</f>
        <v>0</v>
      </c>
      <c r="M173" s="22">
        <f t="shared" ref="M173" si="444">IFERROR(SUM(K173:L173),"-")</f>
        <v>0</v>
      </c>
      <c r="N173" s="33">
        <f t="shared" si="288"/>
        <v>0.23150000000000001</v>
      </c>
      <c r="O173" s="34">
        <f t="shared" si="289"/>
        <v>1.1276999999999999</v>
      </c>
      <c r="P173" s="40"/>
      <c r="Q173" s="41"/>
      <c r="R173" s="41"/>
      <c r="S173" s="20"/>
    </row>
    <row r="174" spans="1:19" ht="30" customHeight="1" x14ac:dyDescent="0.2">
      <c r="A174" s="13">
        <v>145</v>
      </c>
      <c r="B174" s="14" t="s">
        <v>233</v>
      </c>
      <c r="C174" s="15" t="s">
        <v>47</v>
      </c>
      <c r="D174" s="16" t="s">
        <v>302</v>
      </c>
      <c r="E174" s="17">
        <f t="shared" si="424"/>
        <v>45064</v>
      </c>
      <c r="F174" s="18" t="str">
        <f>IF(C174="SINAPI",VLOOKUP(D174,[2]SINAPI!$A$2:$G$7006,2,FALSE),IF(C174="COMPOSICAO_PROPRIA",VLOOKUP(D174,'[2]COMPOSIÇÕES PRÓPRIAS'!$A$3:$L$1734,4,FALSE)))</f>
        <v>ADAPTADOR CURTO COM BOLSA E ROSCA PARA REGISTRO, PVC, SOLDÁVEL, DN 50MM X 1.1/2 , INSTALADO EM PRUMADA DE ÁGUA - FORNECIMENTO E INSTALAÇÃO. AF_06/2022</v>
      </c>
      <c r="G174" s="108">
        <v>4</v>
      </c>
      <c r="H174" s="32" t="str">
        <f>IF(C174="SINAPI",VLOOKUP(D174,[2]SINAPI!$A$2:$G$7006,3,FALSE),IF(C174="COMPOSICAO_PROPRIA",VLOOKUP(D174,'[2]COMPOSIÇÕES PRÓPRIAS'!$A$3:$L$1734,6,FALSE)))</f>
        <v>UN</v>
      </c>
      <c r="I174" s="19">
        <f t="shared" ref="I174:I186" si="445">IFERROR(TRUNC(P174*(1+N174),2),"-")</f>
        <v>0</v>
      </c>
      <c r="J174" s="19">
        <f t="shared" ref="J174:J186" si="446">IFERROR(TRUNC(Q174*(1+N174),2),"-")</f>
        <v>0</v>
      </c>
      <c r="K174" s="19">
        <f t="shared" ref="K174:K186" si="447">IFERROR(TRUNC(G174*I174,2),"-")</f>
        <v>0</v>
      </c>
      <c r="L174" s="19">
        <f t="shared" ref="L174:L186" si="448">IFERROR(TRUNC(J174*G174,2),"-")</f>
        <v>0</v>
      </c>
      <c r="M174" s="22">
        <f t="shared" ref="M174:M186" si="449">IFERROR(SUM(K174:L174),"-")</f>
        <v>0</v>
      </c>
      <c r="N174" s="33">
        <f t="shared" si="288"/>
        <v>0.23150000000000001</v>
      </c>
      <c r="O174" s="34">
        <f t="shared" si="289"/>
        <v>1.1276999999999999</v>
      </c>
      <c r="P174" s="40"/>
      <c r="Q174" s="41"/>
      <c r="R174" s="41"/>
      <c r="S174" s="20"/>
    </row>
    <row r="175" spans="1:19" ht="30" customHeight="1" x14ac:dyDescent="0.2">
      <c r="A175" s="13">
        <v>146</v>
      </c>
      <c r="B175" s="14" t="s">
        <v>234</v>
      </c>
      <c r="C175" s="15" t="s">
        <v>47</v>
      </c>
      <c r="D175" s="16" t="s">
        <v>301</v>
      </c>
      <c r="E175" s="17">
        <f t="shared" si="424"/>
        <v>45064</v>
      </c>
      <c r="F175" s="18" t="str">
        <f>IF(C175="SINAPI",VLOOKUP(D175,[2]SINAPI!$A$2:$G$7006,2,FALSE),IF(C175="COMPOSICAO_PROPRIA",VLOOKUP(D175,'[2]COMPOSIÇÕES PRÓPRIAS'!$A$3:$L$1734,4,FALSE)))</f>
        <v>LUVA DE REDUÇÃO, PVC, SOLDÁVEL, DN 50MM X 25MM, INSTALADO EM PRUMADA DE ÁGUA   FORNECIMENTO E INSTALAÇÃO. AF_06/2022</v>
      </c>
      <c r="G175" s="108">
        <v>5</v>
      </c>
      <c r="H175" s="32" t="str">
        <f>IF(C175="SINAPI",VLOOKUP(D175,[2]SINAPI!$A$2:$G$7006,3,FALSE),IF(C175="COMPOSICAO_PROPRIA",VLOOKUP(D175,'[2]COMPOSIÇÕES PRÓPRIAS'!$A$3:$L$1734,6,FALSE)))</f>
        <v>UN</v>
      </c>
      <c r="I175" s="19">
        <f t="shared" si="445"/>
        <v>0</v>
      </c>
      <c r="J175" s="19">
        <f t="shared" si="446"/>
        <v>0</v>
      </c>
      <c r="K175" s="19">
        <f t="shared" si="447"/>
        <v>0</v>
      </c>
      <c r="L175" s="19">
        <f t="shared" si="448"/>
        <v>0</v>
      </c>
      <c r="M175" s="22">
        <f t="shared" si="449"/>
        <v>0</v>
      </c>
      <c r="N175" s="33">
        <f t="shared" si="288"/>
        <v>0.23150000000000001</v>
      </c>
      <c r="O175" s="34">
        <f t="shared" si="289"/>
        <v>1.1276999999999999</v>
      </c>
      <c r="P175" s="40"/>
      <c r="Q175" s="41"/>
      <c r="R175" s="41"/>
      <c r="S175" s="20"/>
    </row>
    <row r="176" spans="1:19" ht="30" customHeight="1" x14ac:dyDescent="0.2">
      <c r="A176" s="13">
        <v>147</v>
      </c>
      <c r="B176" s="14" t="s">
        <v>235</v>
      </c>
      <c r="C176" s="15" t="s">
        <v>47</v>
      </c>
      <c r="D176" s="16" t="s">
        <v>296</v>
      </c>
      <c r="E176" s="17">
        <f t="shared" si="424"/>
        <v>45064</v>
      </c>
      <c r="F176" s="18" t="str">
        <f>IF(C176="SINAPI",VLOOKUP(D176,[2]SINAPI!$A$2:$G$7006,2,FALSE),IF(C176="COMPOSICAO_PROPRIA",VLOOKUP(D176,'[2]COMPOSIÇÕES PRÓPRIAS'!$A$3:$L$1734,4,FALSE)))</f>
        <v>JOELHO 45 GRAUS, PVC, SOLDÁVEL, DN 25MM, INSTALADO EM PRUMADA DE ÁGUA - FORNECIMENTO E INSTALAÇÃO. AF_06/2022</v>
      </c>
      <c r="G176" s="108">
        <v>4</v>
      </c>
      <c r="H176" s="32" t="str">
        <f>IF(C176="SINAPI",VLOOKUP(D176,[2]SINAPI!$A$2:$G$7006,3,FALSE),IF(C176="COMPOSICAO_PROPRIA",VLOOKUP(D176,'[2]COMPOSIÇÕES PRÓPRIAS'!$A$3:$L$1734,6,FALSE)))</f>
        <v>UN</v>
      </c>
      <c r="I176" s="19">
        <f t="shared" si="445"/>
        <v>0</v>
      </c>
      <c r="J176" s="19">
        <f t="shared" si="446"/>
        <v>0</v>
      </c>
      <c r="K176" s="19">
        <f t="shared" si="447"/>
        <v>0</v>
      </c>
      <c r="L176" s="19">
        <f t="shared" si="448"/>
        <v>0</v>
      </c>
      <c r="M176" s="22">
        <f t="shared" si="449"/>
        <v>0</v>
      </c>
      <c r="N176" s="33">
        <f t="shared" si="288"/>
        <v>0.23150000000000001</v>
      </c>
      <c r="O176" s="34">
        <f t="shared" si="289"/>
        <v>1.1276999999999999</v>
      </c>
      <c r="P176" s="40"/>
      <c r="Q176" s="41"/>
      <c r="R176" s="41"/>
      <c r="S176" s="20"/>
    </row>
    <row r="177" spans="1:19" ht="30" customHeight="1" x14ac:dyDescent="0.2">
      <c r="A177" s="13">
        <v>148</v>
      </c>
      <c r="B177" s="14" t="s">
        <v>236</v>
      </c>
      <c r="C177" s="15" t="s">
        <v>47</v>
      </c>
      <c r="D177" s="16" t="s">
        <v>298</v>
      </c>
      <c r="E177" s="17">
        <f t="shared" si="424"/>
        <v>45064</v>
      </c>
      <c r="F177" s="18" t="str">
        <f>IF(C177="SINAPI",VLOOKUP(D177,[2]SINAPI!$A$2:$G$7006,2,FALSE),IF(C177="COMPOSICAO_PROPRIA",VLOOKUP(D177,'[2]COMPOSIÇÕES PRÓPRIAS'!$A$3:$L$1734,4,FALSE)))</f>
        <v>JOELHO 45 GRAUS, PVC, SOLDÁVEL, DN 50MM, INSTALADO EM PRUMADA DE ÁGUA - FORNECIMENTO E INSTALAÇÃO. AF_06/2022</v>
      </c>
      <c r="G177" s="108">
        <v>12</v>
      </c>
      <c r="H177" s="32" t="str">
        <f>IF(C177="SINAPI",VLOOKUP(D177,[2]SINAPI!$A$2:$G$7006,3,FALSE),IF(C177="COMPOSICAO_PROPRIA",VLOOKUP(D177,'[2]COMPOSIÇÕES PRÓPRIAS'!$A$3:$L$1734,6,FALSE)))</f>
        <v>UN</v>
      </c>
      <c r="I177" s="19">
        <f t="shared" ref="I177" si="450">IFERROR(TRUNC(P177*(1+N177),2),"-")</f>
        <v>0</v>
      </c>
      <c r="J177" s="19">
        <f t="shared" ref="J177" si="451">IFERROR(TRUNC(Q177*(1+N177),2),"-")</f>
        <v>0</v>
      </c>
      <c r="K177" s="19">
        <f t="shared" ref="K177" si="452">IFERROR(TRUNC(G177*I177,2),"-")</f>
        <v>0</v>
      </c>
      <c r="L177" s="19">
        <f t="shared" ref="L177" si="453">IFERROR(TRUNC(J177*G177,2),"-")</f>
        <v>0</v>
      </c>
      <c r="M177" s="22">
        <f t="shared" ref="M177" si="454">IFERROR(SUM(K177:L177),"-")</f>
        <v>0</v>
      </c>
      <c r="N177" s="33">
        <f t="shared" si="288"/>
        <v>0.23150000000000001</v>
      </c>
      <c r="O177" s="34">
        <f t="shared" si="289"/>
        <v>1.1276999999999999</v>
      </c>
      <c r="P177" s="40"/>
      <c r="Q177" s="41"/>
      <c r="R177" s="41"/>
      <c r="S177" s="20"/>
    </row>
    <row r="178" spans="1:19" ht="30" customHeight="1" x14ac:dyDescent="0.2">
      <c r="A178" s="13">
        <v>149</v>
      </c>
      <c r="B178" s="14" t="s">
        <v>237</v>
      </c>
      <c r="C178" s="15" t="s">
        <v>47</v>
      </c>
      <c r="D178" s="16" t="s">
        <v>293</v>
      </c>
      <c r="E178" s="17">
        <f t="shared" si="424"/>
        <v>45064</v>
      </c>
      <c r="F178" s="18" t="str">
        <f>IF(C178="SINAPI",VLOOKUP(D178,[2]SINAPI!$A$2:$G$7006,2,FALSE),IF(C178="COMPOSICAO_PROPRIA",VLOOKUP(D178,'[2]COMPOSIÇÕES PRÓPRIAS'!$A$3:$L$1734,4,FALSE)))</f>
        <v>JOELHO 90 GRAUS, PVC, SOLDÁVEL, DN 20MM, INSTALADO EM RAMAL OU SUB-RAMAL DE ÁGUA - FORNECIMENTO E INSTALAÇÃO. AF_06/2022</v>
      </c>
      <c r="G178" s="108">
        <v>6</v>
      </c>
      <c r="H178" s="32" t="str">
        <f>IF(C178="SINAPI",VLOOKUP(D178,[2]SINAPI!$A$2:$G$7006,3,FALSE),IF(C178="COMPOSICAO_PROPRIA",VLOOKUP(D178,'[2]COMPOSIÇÕES PRÓPRIAS'!$A$3:$L$1734,6,FALSE)))</f>
        <v>UN</v>
      </c>
      <c r="I178" s="19">
        <f t="shared" ref="I178:I179" si="455">IFERROR(TRUNC(P178*(1+N178),2),"-")</f>
        <v>0</v>
      </c>
      <c r="J178" s="19">
        <f t="shared" ref="J178:J179" si="456">IFERROR(TRUNC(Q178*(1+N178),2),"-")</f>
        <v>0</v>
      </c>
      <c r="K178" s="19">
        <f t="shared" ref="K178:K179" si="457">IFERROR(TRUNC(G178*I178,2),"-")</f>
        <v>0</v>
      </c>
      <c r="L178" s="19">
        <f t="shared" ref="L178:L179" si="458">IFERROR(TRUNC(J178*G178,2),"-")</f>
        <v>0</v>
      </c>
      <c r="M178" s="22">
        <f t="shared" ref="M178:M179" si="459">IFERROR(SUM(K178:L178),"-")</f>
        <v>0</v>
      </c>
      <c r="N178" s="33">
        <f t="shared" si="288"/>
        <v>0.23150000000000001</v>
      </c>
      <c r="O178" s="34">
        <f t="shared" si="289"/>
        <v>1.1276999999999999</v>
      </c>
      <c r="P178" s="40"/>
      <c r="Q178" s="41"/>
      <c r="R178" s="41"/>
      <c r="S178" s="20"/>
    </row>
    <row r="179" spans="1:19" ht="30" customHeight="1" x14ac:dyDescent="0.2">
      <c r="A179" s="13">
        <v>150</v>
      </c>
      <c r="B179" s="14" t="s">
        <v>238</v>
      </c>
      <c r="C179" s="15" t="s">
        <v>47</v>
      </c>
      <c r="D179" s="16" t="s">
        <v>294</v>
      </c>
      <c r="E179" s="17">
        <f t="shared" si="424"/>
        <v>45064</v>
      </c>
      <c r="F179" s="18" t="str">
        <f>IF(C179="SINAPI",VLOOKUP(D179,[2]SINAPI!$A$2:$G$7006,2,FALSE),IF(C179="COMPOSICAO_PROPRIA",VLOOKUP(D179,'[2]COMPOSIÇÕES PRÓPRIAS'!$A$3:$L$1734,4,FALSE)))</f>
        <v>JOELHO 90 GRAUS, PVC, SOLDÁVEL, DN 25MM, INSTALADO EM RAMAL OU SUB-RAMAL DE ÁGUA - FORNECIMENTO E INSTALAÇÃO. AF_06/2022</v>
      </c>
      <c r="G179" s="108">
        <v>8</v>
      </c>
      <c r="H179" s="32" t="str">
        <f>IF(C179="SINAPI",VLOOKUP(D179,[2]SINAPI!$A$2:$G$7006,3,FALSE),IF(C179="COMPOSICAO_PROPRIA",VLOOKUP(D179,'[2]COMPOSIÇÕES PRÓPRIAS'!$A$3:$L$1734,6,FALSE)))</f>
        <v>UN</v>
      </c>
      <c r="I179" s="19">
        <f t="shared" si="455"/>
        <v>0</v>
      </c>
      <c r="J179" s="19">
        <f t="shared" si="456"/>
        <v>0</v>
      </c>
      <c r="K179" s="19">
        <f t="shared" si="457"/>
        <v>0</v>
      </c>
      <c r="L179" s="19">
        <f t="shared" si="458"/>
        <v>0</v>
      </c>
      <c r="M179" s="22">
        <f t="shared" si="459"/>
        <v>0</v>
      </c>
      <c r="N179" s="33">
        <f t="shared" si="288"/>
        <v>0.23150000000000001</v>
      </c>
      <c r="O179" s="34">
        <f t="shared" si="289"/>
        <v>1.1276999999999999</v>
      </c>
      <c r="P179" s="40"/>
      <c r="Q179" s="41"/>
      <c r="R179" s="41"/>
      <c r="S179" s="20"/>
    </row>
    <row r="180" spans="1:19" ht="30" customHeight="1" x14ac:dyDescent="0.2">
      <c r="A180" s="13">
        <v>151</v>
      </c>
      <c r="B180" s="14" t="s">
        <v>239</v>
      </c>
      <c r="C180" s="15" t="s">
        <v>47</v>
      </c>
      <c r="D180" s="16" t="s">
        <v>297</v>
      </c>
      <c r="E180" s="17">
        <f t="shared" si="424"/>
        <v>45064</v>
      </c>
      <c r="F180" s="18" t="str">
        <f>IF(C180="SINAPI",VLOOKUP(D180,[2]SINAPI!$A$2:$G$7006,2,FALSE),IF(C180="COMPOSICAO_PROPRIA",VLOOKUP(D180,'[2]COMPOSIÇÕES PRÓPRIAS'!$A$3:$L$1734,4,FALSE)))</f>
        <v>JOELHO 90 GRAUS, PVC, SOLDÁVEL, DN 50MM, INSTALADO EM PRUMADA DE ÁGUA - FORNECIMENTO E INSTALAÇÃO. AF_06/2022</v>
      </c>
      <c r="G180" s="108">
        <v>6</v>
      </c>
      <c r="H180" s="32" t="str">
        <f>IF(C180="SINAPI",VLOOKUP(D180,[2]SINAPI!$A$2:$G$7006,3,FALSE),IF(C180="COMPOSICAO_PROPRIA",VLOOKUP(D180,'[2]COMPOSIÇÕES PRÓPRIAS'!$A$3:$L$1734,6,FALSE)))</f>
        <v>UN</v>
      </c>
      <c r="I180" s="19">
        <f t="shared" ref="I180" si="460">IFERROR(TRUNC(P180*(1+N180),2),"-")</f>
        <v>0</v>
      </c>
      <c r="J180" s="19">
        <f t="shared" ref="J180" si="461">IFERROR(TRUNC(Q180*(1+N180),2),"-")</f>
        <v>0</v>
      </c>
      <c r="K180" s="19">
        <f t="shared" ref="K180" si="462">IFERROR(TRUNC(G180*I180,2),"-")</f>
        <v>0</v>
      </c>
      <c r="L180" s="19">
        <f t="shared" ref="L180" si="463">IFERROR(TRUNC(J180*G180,2),"-")</f>
        <v>0</v>
      </c>
      <c r="M180" s="22">
        <f t="shared" ref="M180" si="464">IFERROR(SUM(K180:L180),"-")</f>
        <v>0</v>
      </c>
      <c r="N180" s="33">
        <f t="shared" si="288"/>
        <v>0.23150000000000001</v>
      </c>
      <c r="O180" s="34">
        <f t="shared" si="289"/>
        <v>1.1276999999999999</v>
      </c>
      <c r="P180" s="40"/>
      <c r="Q180" s="41"/>
      <c r="R180" s="41"/>
      <c r="S180" s="20"/>
    </row>
    <row r="181" spans="1:19" ht="15" customHeight="1" x14ac:dyDescent="0.2">
      <c r="A181" s="13">
        <v>152</v>
      </c>
      <c r="B181" s="14" t="s">
        <v>394</v>
      </c>
      <c r="C181" s="15" t="s">
        <v>47</v>
      </c>
      <c r="D181" s="16" t="s">
        <v>295</v>
      </c>
      <c r="E181" s="17">
        <f t="shared" si="424"/>
        <v>45064</v>
      </c>
      <c r="F181" s="18" t="str">
        <f>IF(C181="SINAPI",VLOOKUP(D181,[2]SINAPI!$A$2:$G$7006,2,FALSE),IF(C181="COMPOSICAO_PROPRIA",VLOOKUP(D181,'[2]COMPOSIÇÕES PRÓPRIAS'!$A$3:$L$1734,4,FALSE)))</f>
        <v>TE, PVC, SOLDÁVEL, DN 25MM, INSTALADO EM RAMAL OU SUB-RAMAL DE ÁGUA - FORNECIMENTO E INSTALAÇÃO. AF_06/2022</v>
      </c>
      <c r="G181" s="108">
        <v>4</v>
      </c>
      <c r="H181" s="32" t="str">
        <f>IF(C181="SINAPI",VLOOKUP(D181,[2]SINAPI!$A$2:$G$7006,3,FALSE),IF(C181="COMPOSICAO_PROPRIA",VLOOKUP(D181,'[2]COMPOSIÇÕES PRÓPRIAS'!$A$3:$L$1734,6,FALSE)))</f>
        <v>UN</v>
      </c>
      <c r="I181" s="19">
        <f t="shared" si="445"/>
        <v>0</v>
      </c>
      <c r="J181" s="19">
        <f t="shared" si="446"/>
        <v>0</v>
      </c>
      <c r="K181" s="19">
        <f t="shared" si="447"/>
        <v>0</v>
      </c>
      <c r="L181" s="19">
        <f t="shared" si="448"/>
        <v>0</v>
      </c>
      <c r="M181" s="22">
        <f t="shared" si="449"/>
        <v>0</v>
      </c>
      <c r="N181" s="33">
        <f t="shared" si="288"/>
        <v>0.23150000000000001</v>
      </c>
      <c r="O181" s="34">
        <f t="shared" si="289"/>
        <v>1.1276999999999999</v>
      </c>
      <c r="P181" s="40"/>
      <c r="Q181" s="41"/>
      <c r="R181" s="41"/>
      <c r="S181" s="20"/>
    </row>
    <row r="182" spans="1:19" ht="15" customHeight="1" x14ac:dyDescent="0.2">
      <c r="A182" s="13">
        <v>153</v>
      </c>
      <c r="B182" s="14" t="s">
        <v>395</v>
      </c>
      <c r="C182" s="15" t="s">
        <v>47</v>
      </c>
      <c r="D182" s="16" t="s">
        <v>304</v>
      </c>
      <c r="E182" s="17">
        <f t="shared" si="424"/>
        <v>45064</v>
      </c>
      <c r="F182" s="18" t="str">
        <f>IF(C182="SINAPI",VLOOKUP(D182,[2]SINAPI!$A$2:$G$7006,2,FALSE),IF(C182="COMPOSICAO_PROPRIA",VLOOKUP(D182,'[2]COMPOSIÇÕES PRÓPRIAS'!$A$3:$L$1734,4,FALSE)))</f>
        <v>TE, PVC, SOLDÁVEL, DN 50MM, INSTALADO EM PRUMADA DE ÁGUA - FORNECIMENTO E INSTALAÇÃO. AF_06/2022</v>
      </c>
      <c r="G182" s="108">
        <v>7</v>
      </c>
      <c r="H182" s="32" t="str">
        <f>IF(C182="SINAPI",VLOOKUP(D182,[2]SINAPI!$A$2:$G$7006,3,FALSE),IF(C182="COMPOSICAO_PROPRIA",VLOOKUP(D182,'[2]COMPOSIÇÕES PRÓPRIAS'!$A$3:$L$1734,6,FALSE)))</f>
        <v>UN</v>
      </c>
      <c r="I182" s="19">
        <f t="shared" si="445"/>
        <v>0</v>
      </c>
      <c r="J182" s="19">
        <f t="shared" si="446"/>
        <v>0</v>
      </c>
      <c r="K182" s="19">
        <f t="shared" si="447"/>
        <v>0</v>
      </c>
      <c r="L182" s="19">
        <f t="shared" si="448"/>
        <v>0</v>
      </c>
      <c r="M182" s="22">
        <f t="shared" si="449"/>
        <v>0</v>
      </c>
      <c r="N182" s="33">
        <f t="shared" si="288"/>
        <v>0.23150000000000001</v>
      </c>
      <c r="O182" s="34">
        <f t="shared" si="289"/>
        <v>1.1276999999999999</v>
      </c>
      <c r="P182" s="40"/>
      <c r="Q182" s="41"/>
      <c r="R182" s="41"/>
      <c r="S182" s="20"/>
    </row>
    <row r="183" spans="1:19" ht="30" customHeight="1" x14ac:dyDescent="0.2">
      <c r="A183" s="13">
        <v>154</v>
      </c>
      <c r="B183" s="14" t="s">
        <v>396</v>
      </c>
      <c r="C183" s="15" t="s">
        <v>47</v>
      </c>
      <c r="D183" s="16" t="s">
        <v>305</v>
      </c>
      <c r="E183" s="17">
        <f t="shared" si="424"/>
        <v>45064</v>
      </c>
      <c r="F183" s="18" t="str">
        <f>IF(C183="SINAPI",VLOOKUP(D183,[2]SINAPI!$A$2:$G$7006,2,FALSE),IF(C183="COMPOSICAO_PROPRIA",VLOOKUP(D183,'[2]COMPOSIÇÕES PRÓPRIAS'!$A$3:$L$1734,4,FALSE)))</f>
        <v>TÊ DE REDUÇÃO, PVC, SOLDÁVEL, DN 50MM X 25MM, INSTALADO EM PRUMADA DE ÁGUA - FORNECIMENTO E INSTALAÇÃO. AF_06/2022</v>
      </c>
      <c r="G183" s="108">
        <v>4</v>
      </c>
      <c r="H183" s="32" t="str">
        <f>IF(C183="SINAPI",VLOOKUP(D183,[2]SINAPI!$A$2:$G$7006,3,FALSE),IF(C183="COMPOSICAO_PROPRIA",VLOOKUP(D183,'[2]COMPOSIÇÕES PRÓPRIAS'!$A$3:$L$1734,6,FALSE)))</f>
        <v>UN</v>
      </c>
      <c r="I183" s="19">
        <f t="shared" si="445"/>
        <v>0</v>
      </c>
      <c r="J183" s="19">
        <f t="shared" si="446"/>
        <v>0</v>
      </c>
      <c r="K183" s="19">
        <f t="shared" si="447"/>
        <v>0</v>
      </c>
      <c r="L183" s="19">
        <f t="shared" si="448"/>
        <v>0</v>
      </c>
      <c r="M183" s="22">
        <f t="shared" si="449"/>
        <v>0</v>
      </c>
      <c r="N183" s="33">
        <f t="shared" si="288"/>
        <v>0.23150000000000001</v>
      </c>
      <c r="O183" s="34">
        <f t="shared" si="289"/>
        <v>1.1276999999999999</v>
      </c>
      <c r="P183" s="40"/>
      <c r="Q183" s="41"/>
      <c r="R183" s="41"/>
      <c r="S183" s="20"/>
    </row>
    <row r="184" spans="1:19" ht="30" customHeight="1" x14ac:dyDescent="0.2">
      <c r="A184" s="13">
        <v>155</v>
      </c>
      <c r="B184" s="14" t="s">
        <v>397</v>
      </c>
      <c r="C184" s="15" t="s">
        <v>47</v>
      </c>
      <c r="D184" s="16" t="s">
        <v>305</v>
      </c>
      <c r="E184" s="17">
        <f t="shared" si="424"/>
        <v>45064</v>
      </c>
      <c r="F184" s="18" t="str">
        <f>IF(C184="SINAPI",VLOOKUP(D184,[2]SINAPI!$A$2:$G$7006,2,FALSE),IF(C184="COMPOSICAO_PROPRIA",VLOOKUP(D184,'[2]COMPOSIÇÕES PRÓPRIAS'!$A$3:$L$1734,4,FALSE)))</f>
        <v>TÊ DE REDUÇÃO, PVC, SOLDÁVEL, DN 50MM X 25MM, INSTALADO EM PRUMADA DE ÁGUA - FORNECIMENTO E INSTALAÇÃO. AF_06/2022</v>
      </c>
      <c r="G184" s="108">
        <v>4</v>
      </c>
      <c r="H184" s="32" t="str">
        <f>IF(C184="SINAPI",VLOOKUP(D184,[2]SINAPI!$A$2:$G$7006,3,FALSE),IF(C184="COMPOSICAO_PROPRIA",VLOOKUP(D184,'[2]COMPOSIÇÕES PRÓPRIAS'!$A$3:$L$1734,6,FALSE)))</f>
        <v>UN</v>
      </c>
      <c r="I184" s="19">
        <f t="shared" ref="I184:I185" si="465">IFERROR(TRUNC(P184*(1+N184),2),"-")</f>
        <v>0</v>
      </c>
      <c r="J184" s="19">
        <f t="shared" ref="J184:J185" si="466">IFERROR(TRUNC(Q184*(1+N184),2),"-")</f>
        <v>0</v>
      </c>
      <c r="K184" s="19">
        <f t="shared" ref="K184:K185" si="467">IFERROR(TRUNC(G184*I184,2),"-")</f>
        <v>0</v>
      </c>
      <c r="L184" s="19">
        <f t="shared" ref="L184:L185" si="468">IFERROR(TRUNC(J184*G184,2),"-")</f>
        <v>0</v>
      </c>
      <c r="M184" s="22">
        <f t="shared" ref="M184:M185" si="469">IFERROR(SUM(K184:L184),"-")</f>
        <v>0</v>
      </c>
      <c r="N184" s="33">
        <f t="shared" si="288"/>
        <v>0.23150000000000001</v>
      </c>
      <c r="O184" s="34">
        <f t="shared" si="289"/>
        <v>1.1276999999999999</v>
      </c>
      <c r="P184" s="40"/>
      <c r="Q184" s="41"/>
      <c r="R184" s="41"/>
      <c r="S184" s="20"/>
    </row>
    <row r="185" spans="1:19" ht="15" customHeight="1" x14ac:dyDescent="0.2">
      <c r="A185" s="13">
        <v>156</v>
      </c>
      <c r="B185" s="14" t="s">
        <v>398</v>
      </c>
      <c r="C185" s="15" t="s">
        <v>47</v>
      </c>
      <c r="D185" s="16" t="s">
        <v>315</v>
      </c>
      <c r="E185" s="17">
        <f t="shared" si="424"/>
        <v>45064</v>
      </c>
      <c r="F185" s="18" t="str">
        <f>IF(C185="SINAPI",VLOOKUP(D185,[2]SINAPI!$A$2:$G$7006,2,FALSE),IF(C185="COMPOSICAO_PROPRIA",VLOOKUP(D185,'[2]COMPOSIÇÕES PRÓPRIAS'!$A$3:$L$1734,4,FALSE)))</f>
        <v>CAIXA D´ÁGUA EM POLIETILENO, 1000 LITROS - FORNECIMENTO E INSTALAÇÃO. AF_06/2021</v>
      </c>
      <c r="G185" s="108">
        <v>2</v>
      </c>
      <c r="H185" s="32" t="str">
        <f>IF(C185="SINAPI",VLOOKUP(D185,[2]SINAPI!$A$2:$G$7006,3,FALSE),IF(C185="COMPOSICAO_PROPRIA",VLOOKUP(D185,'[2]COMPOSIÇÕES PRÓPRIAS'!$A$3:$L$1734,6,FALSE)))</f>
        <v>UN</v>
      </c>
      <c r="I185" s="19">
        <f t="shared" si="465"/>
        <v>0</v>
      </c>
      <c r="J185" s="19">
        <f t="shared" si="466"/>
        <v>0</v>
      </c>
      <c r="K185" s="19">
        <f t="shared" si="467"/>
        <v>0</v>
      </c>
      <c r="L185" s="19">
        <f t="shared" si="468"/>
        <v>0</v>
      </c>
      <c r="M185" s="22">
        <f t="shared" si="469"/>
        <v>0</v>
      </c>
      <c r="N185" s="33">
        <f t="shared" si="288"/>
        <v>0.23150000000000001</v>
      </c>
      <c r="O185" s="34">
        <f t="shared" si="289"/>
        <v>1.1276999999999999</v>
      </c>
      <c r="P185" s="40"/>
      <c r="Q185" s="41"/>
      <c r="R185" s="41"/>
      <c r="S185" s="20"/>
    </row>
    <row r="186" spans="1:19" ht="15" customHeight="1" x14ac:dyDescent="0.2">
      <c r="A186" s="13">
        <v>157</v>
      </c>
      <c r="B186" s="14" t="s">
        <v>399</v>
      </c>
      <c r="C186" s="15" t="s">
        <v>47</v>
      </c>
      <c r="D186" s="16" t="s">
        <v>332</v>
      </c>
      <c r="E186" s="17">
        <f t="shared" si="424"/>
        <v>45064</v>
      </c>
      <c r="F186" s="18" t="str">
        <f>IF(C186="SINAPI",VLOOKUP(D186,[2]SINAPI!$A$2:$G$7006,2,FALSE),IF(C186="COMPOSICAO_PROPRIA",VLOOKUP(D186,'[2]COMPOSIÇÕES PRÓPRIAS'!$A$3:$L$1734,4,FALSE)))</f>
        <v>REGISTRO DE GAVETA BRUTO, LATÃO, ROSCÁVEL, 2 1/2" - FORNECIMENTO E INSTALAÇÃO. AF_08/2021</v>
      </c>
      <c r="G186" s="108">
        <v>2</v>
      </c>
      <c r="H186" s="32" t="str">
        <f>IF(C186="SINAPI",VLOOKUP(D186,[2]SINAPI!$A$2:$G$7006,3,FALSE),IF(C186="COMPOSICAO_PROPRIA",VLOOKUP(D186,'[2]COMPOSIÇÕES PRÓPRIAS'!$A$3:$L$1734,6,FALSE)))</f>
        <v>UN</v>
      </c>
      <c r="I186" s="19">
        <f t="shared" si="445"/>
        <v>0</v>
      </c>
      <c r="J186" s="19">
        <f t="shared" si="446"/>
        <v>0</v>
      </c>
      <c r="K186" s="19">
        <f t="shared" si="447"/>
        <v>0</v>
      </c>
      <c r="L186" s="19">
        <f t="shared" si="448"/>
        <v>0</v>
      </c>
      <c r="M186" s="22">
        <f t="shared" si="449"/>
        <v>0</v>
      </c>
      <c r="N186" s="33">
        <f t="shared" si="288"/>
        <v>0.23150000000000001</v>
      </c>
      <c r="O186" s="34">
        <f t="shared" si="289"/>
        <v>1.1276999999999999</v>
      </c>
      <c r="P186" s="40"/>
      <c r="Q186" s="41"/>
      <c r="R186" s="41"/>
      <c r="S186" s="20"/>
    </row>
    <row r="187" spans="1:19" ht="15" customHeight="1" x14ac:dyDescent="0.2">
      <c r="A187" s="13">
        <v>158</v>
      </c>
      <c r="B187" s="14" t="s">
        <v>400</v>
      </c>
      <c r="C187" s="15" t="s">
        <v>47</v>
      </c>
      <c r="D187" s="16" t="s">
        <v>333</v>
      </c>
      <c r="E187" s="17">
        <f t="shared" si="424"/>
        <v>45064</v>
      </c>
      <c r="F187" s="18" t="str">
        <f>IF(C187="SINAPI",VLOOKUP(D187,[2]SINAPI!$A$2:$G$7006,2,FALSE),IF(C187="COMPOSICAO_PROPRIA",VLOOKUP(D187,'[2]COMPOSIÇÕES PRÓPRIAS'!$A$3:$L$1734,4,FALSE)))</f>
        <v>REGISTRO DE GAVETA BRUTO, LATÃO, ROSCÁVEL, 3" - FORNECIMENTO E INSTALAÇÃO. AF_08/2021</v>
      </c>
      <c r="G187" s="108">
        <v>2</v>
      </c>
      <c r="H187" s="32" t="str">
        <f>IF(C187="SINAPI",VLOOKUP(D187,[2]SINAPI!$A$2:$G$7006,3,FALSE),IF(C187="COMPOSICAO_PROPRIA",VLOOKUP(D187,'[2]COMPOSIÇÕES PRÓPRIAS'!$A$3:$L$1734,6,FALSE)))</f>
        <v>UN</v>
      </c>
      <c r="I187" s="19">
        <f t="shared" ref="I187:I188" si="470">IFERROR(TRUNC(P187*(1+N187),2),"-")</f>
        <v>0</v>
      </c>
      <c r="J187" s="19">
        <f t="shared" ref="J187:J188" si="471">IFERROR(TRUNC(Q187*(1+N187),2),"-")</f>
        <v>0</v>
      </c>
      <c r="K187" s="19">
        <f t="shared" ref="K187:K188" si="472">IFERROR(TRUNC(G187*I187,2),"-")</f>
        <v>0</v>
      </c>
      <c r="L187" s="19">
        <f t="shared" ref="L187:L188" si="473">IFERROR(TRUNC(J187*G187,2),"-")</f>
        <v>0</v>
      </c>
      <c r="M187" s="22">
        <f t="shared" ref="M187:M188" si="474">IFERROR(SUM(K187:L187),"-")</f>
        <v>0</v>
      </c>
      <c r="N187" s="33">
        <f t="shared" si="288"/>
        <v>0.23150000000000001</v>
      </c>
      <c r="O187" s="34">
        <f t="shared" si="289"/>
        <v>1.1276999999999999</v>
      </c>
      <c r="P187" s="40"/>
      <c r="Q187" s="41"/>
      <c r="R187" s="41"/>
      <c r="S187" s="20"/>
    </row>
    <row r="188" spans="1:19" ht="30" customHeight="1" x14ac:dyDescent="0.2">
      <c r="A188" s="13">
        <v>159</v>
      </c>
      <c r="B188" s="14" t="s">
        <v>401</v>
      </c>
      <c r="C188" s="15" t="s">
        <v>47</v>
      </c>
      <c r="D188" s="16" t="s">
        <v>330</v>
      </c>
      <c r="E188" s="17">
        <f t="shared" si="424"/>
        <v>45064</v>
      </c>
      <c r="F188" s="18" t="str">
        <f>IF(C188="SINAPI",VLOOKUP(D188,[2]SINAPI!$A$2:$G$7006,2,FALSE),IF(C188="COMPOSICAO_PROPRIA",VLOOKUP(D188,'[2]COMPOSIÇÕES PRÓPRIAS'!$A$3:$L$1734,4,FALSE)))</f>
        <v>REGISTRO DE GAVETA BRUTO, LATÃO, ROSCÁVEL, 1/2", COM ACABAMENTO E CANOPLA CROMADOS - FORNECIMENTO E INSTALAÇÃO. AF_08/2021</v>
      </c>
      <c r="G188" s="108">
        <v>2</v>
      </c>
      <c r="H188" s="32" t="str">
        <f>IF(C188="SINAPI",VLOOKUP(D188,[2]SINAPI!$A$2:$G$7006,3,FALSE),IF(C188="COMPOSICAO_PROPRIA",VLOOKUP(D188,'[2]COMPOSIÇÕES PRÓPRIAS'!$A$3:$L$1734,6,FALSE)))</f>
        <v>UN</v>
      </c>
      <c r="I188" s="19">
        <f t="shared" si="470"/>
        <v>0</v>
      </c>
      <c r="J188" s="19">
        <f t="shared" si="471"/>
        <v>0</v>
      </c>
      <c r="K188" s="19">
        <f t="shared" si="472"/>
        <v>0</v>
      </c>
      <c r="L188" s="19">
        <f t="shared" si="473"/>
        <v>0</v>
      </c>
      <c r="M188" s="22">
        <f t="shared" si="474"/>
        <v>0</v>
      </c>
      <c r="N188" s="33">
        <f t="shared" si="288"/>
        <v>0.23150000000000001</v>
      </c>
      <c r="O188" s="34">
        <f t="shared" si="289"/>
        <v>1.1276999999999999</v>
      </c>
      <c r="P188" s="40"/>
      <c r="Q188" s="41"/>
      <c r="R188" s="41"/>
      <c r="S188" s="20"/>
    </row>
    <row r="189" spans="1:19" ht="30" customHeight="1" x14ac:dyDescent="0.2">
      <c r="A189" s="13">
        <v>160</v>
      </c>
      <c r="B189" s="14" t="s">
        <v>402</v>
      </c>
      <c r="C189" s="15" t="s">
        <v>47</v>
      </c>
      <c r="D189" s="16" t="s">
        <v>331</v>
      </c>
      <c r="E189" s="17">
        <f t="shared" si="424"/>
        <v>45064</v>
      </c>
      <c r="F189" s="18" t="str">
        <f>IF(C189="SINAPI",VLOOKUP(D189,[2]SINAPI!$A$2:$G$7006,2,FALSE),IF(C189="COMPOSICAO_PROPRIA",VLOOKUP(D189,'[2]COMPOSIÇÕES PRÓPRIAS'!$A$3:$L$1734,4,FALSE)))</f>
        <v>REGISTRO DE GAVETA BRUTO, LATÃO, ROSCÁVEL, 3/4", COM ACABAMENTO E CANOPLA CROMADOS - FORNECIMENTO E INSTALAÇÃO. AF_08/2021</v>
      </c>
      <c r="G189" s="108">
        <v>11</v>
      </c>
      <c r="H189" s="32" t="str">
        <f>IF(C189="SINAPI",VLOOKUP(D189,[2]SINAPI!$A$2:$G$7006,3,FALSE),IF(C189="COMPOSICAO_PROPRIA",VLOOKUP(D189,'[2]COMPOSIÇÕES PRÓPRIAS'!$A$3:$L$1734,6,FALSE)))</f>
        <v>UN</v>
      </c>
      <c r="I189" s="19">
        <f t="shared" ref="I189" si="475">IFERROR(TRUNC(P189*(1+N189),2),"-")</f>
        <v>0</v>
      </c>
      <c r="J189" s="19">
        <f t="shared" ref="J189" si="476">IFERROR(TRUNC(Q189*(1+N189),2),"-")</f>
        <v>0</v>
      </c>
      <c r="K189" s="19">
        <f t="shared" ref="K189" si="477">IFERROR(TRUNC(G189*I189,2),"-")</f>
        <v>0</v>
      </c>
      <c r="L189" s="19">
        <f t="shared" ref="L189" si="478">IFERROR(TRUNC(J189*G189,2),"-")</f>
        <v>0</v>
      </c>
      <c r="M189" s="22">
        <f t="shared" ref="M189" si="479">IFERROR(SUM(K189:L189),"-")</f>
        <v>0</v>
      </c>
      <c r="N189" s="33">
        <f t="shared" si="288"/>
        <v>0.23150000000000001</v>
      </c>
      <c r="O189" s="34">
        <f t="shared" si="289"/>
        <v>1.1276999999999999</v>
      </c>
      <c r="P189" s="40"/>
      <c r="Q189" s="41"/>
      <c r="R189" s="41"/>
      <c r="S189" s="20"/>
    </row>
    <row r="190" spans="1:19" ht="30" customHeight="1" x14ac:dyDescent="0.2">
      <c r="A190" s="13">
        <v>161</v>
      </c>
      <c r="B190" s="14" t="s">
        <v>403</v>
      </c>
      <c r="C190" s="15" t="s">
        <v>47</v>
      </c>
      <c r="D190" s="16" t="s">
        <v>229</v>
      </c>
      <c r="E190" s="17">
        <f t="shared" si="424"/>
        <v>45064</v>
      </c>
      <c r="F190" s="18" t="str">
        <f>IF(C190="SINAPI",VLOOKUP(D190,[2]SINAPI!$A$2:$G$7006,2,FALSE),IF(C190="COMPOSICAO_PROPRIA",VLOOKUP(D190,'[2]COMPOSIÇÕES PRÓPRIAS'!$A$3:$L$1734,4,FALSE)))</f>
        <v>REGISTRO DE PRESSÃO BRUTO, LATÃO, ROSCÁVEL, 3/4", COM ACABAMENTO E CANOPLA CROMADOS - FORNECIMENTO E INSTALAÇÃO. AF_08/2021</v>
      </c>
      <c r="G190" s="108">
        <v>11</v>
      </c>
      <c r="H190" s="32" t="str">
        <f>IF(C190="SINAPI",VLOOKUP(D190,[2]SINAPI!$A$2:$G$7006,3,FALSE),IF(C190="COMPOSICAO_PROPRIA",VLOOKUP(D190,'[2]COMPOSIÇÕES PRÓPRIAS'!$A$3:$L$1734,6,FALSE)))</f>
        <v>UN</v>
      </c>
      <c r="I190" s="19">
        <f t="shared" ref="I190" si="480">IFERROR(TRUNC(P190*(1+N190),2),"-")</f>
        <v>0</v>
      </c>
      <c r="J190" s="19">
        <f t="shared" ref="J190" si="481">IFERROR(TRUNC(Q190*(1+N190),2),"-")</f>
        <v>0</v>
      </c>
      <c r="K190" s="19">
        <f t="shared" ref="K190" si="482">IFERROR(TRUNC(G190*I190,2),"-")</f>
        <v>0</v>
      </c>
      <c r="L190" s="19">
        <f t="shared" ref="L190" si="483">IFERROR(TRUNC(J190*G190,2),"-")</f>
        <v>0</v>
      </c>
      <c r="M190" s="22">
        <f t="shared" ref="M190" si="484">IFERROR(SUM(K190:L190),"-")</f>
        <v>0</v>
      </c>
      <c r="N190" s="33">
        <f t="shared" si="288"/>
        <v>0.23150000000000001</v>
      </c>
      <c r="O190" s="34">
        <f t="shared" si="289"/>
        <v>1.1276999999999999</v>
      </c>
      <c r="P190" s="40"/>
      <c r="Q190" s="41"/>
      <c r="R190" s="41"/>
      <c r="S190" s="20"/>
    </row>
    <row r="191" spans="1:19" x14ac:dyDescent="0.2">
      <c r="A191" s="121"/>
      <c r="B191" s="122"/>
      <c r="C191" s="122"/>
      <c r="D191" s="122"/>
      <c r="E191" s="122"/>
      <c r="F191" s="122"/>
      <c r="G191" s="122"/>
      <c r="H191" s="123"/>
      <c r="I191" s="124" t="s">
        <v>104</v>
      </c>
      <c r="J191" s="124"/>
      <c r="K191" s="54">
        <f>SUM(K170:K190)</f>
        <v>0</v>
      </c>
      <c r="L191" s="54">
        <f>SUM(L170:L190)</f>
        <v>0</v>
      </c>
      <c r="M191" s="54">
        <f>SUM(M170:M190)</f>
        <v>0</v>
      </c>
      <c r="N191" s="125"/>
      <c r="O191" s="126"/>
      <c r="P191" s="38"/>
      <c r="Q191" s="39"/>
    </row>
    <row r="192" spans="1:19" x14ac:dyDescent="0.2">
      <c r="A192" s="6"/>
      <c r="B192" s="7">
        <v>12</v>
      </c>
      <c r="C192" s="8"/>
      <c r="D192" s="9"/>
      <c r="E192" s="10"/>
      <c r="F192" s="11" t="s">
        <v>393</v>
      </c>
      <c r="G192" s="97"/>
      <c r="H192" s="27"/>
      <c r="I192" s="28"/>
      <c r="J192" s="28"/>
      <c r="K192" s="28"/>
      <c r="L192" s="28"/>
      <c r="M192" s="29"/>
      <c r="N192" s="30"/>
      <c r="O192" s="31"/>
      <c r="P192" s="38"/>
      <c r="Q192" s="39"/>
    </row>
    <row r="193" spans="1:19" ht="30" customHeight="1" x14ac:dyDescent="0.2">
      <c r="A193" s="13">
        <v>162</v>
      </c>
      <c r="B193" s="14" t="s">
        <v>181</v>
      </c>
      <c r="C193" s="15" t="s">
        <v>47</v>
      </c>
      <c r="D193" s="16" t="s">
        <v>292</v>
      </c>
      <c r="E193" s="17">
        <f t="shared" ref="E193:E217" si="485">$M$4</f>
        <v>45064</v>
      </c>
      <c r="F193" s="18" t="str">
        <f>IF(C193="SINAPI",VLOOKUP(D193,[2]SINAPI!$A$2:$G$7006,2,FALSE),IF(C193="COMPOSICAO_PROPRIA",VLOOKUP(D193,'[2]COMPOSIÇÕES PRÓPRIAS'!$A$3:$L$1734,4,FALSE)))</f>
        <v>TUBO PVC, SERIE NORMAL, ESGOTO PREDIAL, DN 100 MM, FORNECIDO E INSTALADO EM RAMAL DE DESCARGA OU RAMAL DE ESGOTO SANITÁRIO. AF_08/2022</v>
      </c>
      <c r="G193" s="108">
        <v>83.55</v>
      </c>
      <c r="H193" s="32" t="str">
        <f>IF(C193="SINAPI",VLOOKUP(D193,[2]SINAPI!$A$2:$G$7006,3,FALSE),IF(C193="COMPOSICAO_PROPRIA",VLOOKUP(D193,'[2]COMPOSIÇÕES PRÓPRIAS'!$A$3:$L$1734,6,FALSE)))</f>
        <v>M</v>
      </c>
      <c r="I193" s="19">
        <f t="shared" ref="I193" si="486">IFERROR(TRUNC(P193*(1+N193),2),"-")</f>
        <v>0</v>
      </c>
      <c r="J193" s="19">
        <f t="shared" ref="J193" si="487">IFERROR(TRUNC(Q193*(1+N193),2),"-")</f>
        <v>0</v>
      </c>
      <c r="K193" s="19">
        <f t="shared" ref="K193" si="488">IFERROR(TRUNC(G193*I193,2),"-")</f>
        <v>0</v>
      </c>
      <c r="L193" s="19">
        <f t="shared" ref="L193" si="489">IFERROR(TRUNC(J193*G193,2),"-")</f>
        <v>0</v>
      </c>
      <c r="M193" s="22">
        <f t="shared" ref="M193" si="490">IFERROR(SUM(K193:L193),"-")</f>
        <v>0</v>
      </c>
      <c r="N193" s="33">
        <f t="shared" si="288"/>
        <v>0.23150000000000001</v>
      </c>
      <c r="O193" s="34">
        <f t="shared" si="289"/>
        <v>1.1276999999999999</v>
      </c>
      <c r="P193" s="40"/>
      <c r="Q193" s="41"/>
      <c r="R193" s="41"/>
      <c r="S193" s="20"/>
    </row>
    <row r="194" spans="1:19" ht="30" customHeight="1" x14ac:dyDescent="0.2">
      <c r="A194" s="13">
        <v>163</v>
      </c>
      <c r="B194" s="14" t="s">
        <v>182</v>
      </c>
      <c r="C194" s="15" t="s">
        <v>47</v>
      </c>
      <c r="D194" s="16" t="s">
        <v>290</v>
      </c>
      <c r="E194" s="17">
        <f t="shared" si="485"/>
        <v>45064</v>
      </c>
      <c r="F194" s="18" t="str">
        <f>IF(C194="SINAPI",VLOOKUP(D194,[2]SINAPI!$A$2:$G$7006,2,FALSE),IF(C194="COMPOSICAO_PROPRIA",VLOOKUP(D194,'[2]COMPOSIÇÕES PRÓPRIAS'!$A$3:$L$1734,4,FALSE)))</f>
        <v>TUBO PVC, SERIE NORMAL, ESGOTO PREDIAL, DN 40 MM, FORNECIDO E INSTALADO EM RAMAL DE DESCARGA OU RAMAL DE ESGOTO SANITÁRIO. AF_08/2022</v>
      </c>
      <c r="G194" s="108">
        <f>G195*0.1</f>
        <v>10.165000000000001</v>
      </c>
      <c r="H194" s="32" t="str">
        <f>IF(C194="SINAPI",VLOOKUP(D194,[2]SINAPI!$A$2:$G$7006,3,FALSE),IF(C194="COMPOSICAO_PROPRIA",VLOOKUP(D194,'[2]COMPOSIÇÕES PRÓPRIAS'!$A$3:$L$1734,6,FALSE)))</f>
        <v>M</v>
      </c>
      <c r="I194" s="19">
        <f t="shared" ref="I194" si="491">IFERROR(TRUNC(P194*(1+N194),2),"-")</f>
        <v>0</v>
      </c>
      <c r="J194" s="19">
        <f t="shared" ref="J194" si="492">IFERROR(TRUNC(Q194*(1+N194),2),"-")</f>
        <v>0</v>
      </c>
      <c r="K194" s="19">
        <f t="shared" ref="K194" si="493">IFERROR(TRUNC(G194*I194,2),"-")</f>
        <v>0</v>
      </c>
      <c r="L194" s="19">
        <f t="shared" ref="L194" si="494">IFERROR(TRUNC(J194*G194,2),"-")</f>
        <v>0</v>
      </c>
      <c r="M194" s="22">
        <f t="shared" ref="M194" si="495">IFERROR(SUM(K194:L194),"-")</f>
        <v>0</v>
      </c>
      <c r="N194" s="33">
        <f t="shared" si="288"/>
        <v>0.23150000000000001</v>
      </c>
      <c r="O194" s="34">
        <f t="shared" si="289"/>
        <v>1.1276999999999999</v>
      </c>
      <c r="P194" s="40"/>
      <c r="Q194" s="41"/>
      <c r="R194" s="41"/>
      <c r="S194" s="20"/>
    </row>
    <row r="195" spans="1:19" ht="30" customHeight="1" x14ac:dyDescent="0.2">
      <c r="A195" s="13">
        <v>164</v>
      </c>
      <c r="B195" s="14" t="s">
        <v>200</v>
      </c>
      <c r="C195" s="15" t="s">
        <v>47</v>
      </c>
      <c r="D195" s="16" t="s">
        <v>291</v>
      </c>
      <c r="E195" s="17">
        <f t="shared" si="485"/>
        <v>45064</v>
      </c>
      <c r="F195" s="18" t="str">
        <f>IF(C195="SINAPI",VLOOKUP(D195,[2]SINAPI!$A$2:$G$7006,2,FALSE),IF(C195="COMPOSICAO_PROPRIA",VLOOKUP(D195,'[2]COMPOSIÇÕES PRÓPRIAS'!$A$3:$L$1734,4,FALSE)))</f>
        <v>TUBO PVC, SERIE NORMAL, ESGOTO PREDIAL, DN 50 MM, FORNECIDO E INSTALADO EM RAMAL DE DESCARGA OU RAMAL DE ESGOTO SANITÁRIO. AF_08/2022</v>
      </c>
      <c r="G195" s="108">
        <v>101.65</v>
      </c>
      <c r="H195" s="32" t="str">
        <f>IF(C195="SINAPI",VLOOKUP(D195,[2]SINAPI!$A$2:$G$7006,3,FALSE),IF(C195="COMPOSICAO_PROPRIA",VLOOKUP(D195,'[2]COMPOSIÇÕES PRÓPRIAS'!$A$3:$L$1734,6,FALSE)))</f>
        <v>M</v>
      </c>
      <c r="I195" s="19">
        <f t="shared" ref="I195:I197" si="496">IFERROR(TRUNC(P195*(1+N195),2),"-")</f>
        <v>0</v>
      </c>
      <c r="J195" s="19">
        <f t="shared" ref="J195:J197" si="497">IFERROR(TRUNC(Q195*(1+N195),2),"-")</f>
        <v>0</v>
      </c>
      <c r="K195" s="19">
        <f t="shared" ref="K195:K197" si="498">IFERROR(TRUNC(G195*I195,2),"-")</f>
        <v>0</v>
      </c>
      <c r="L195" s="19">
        <f t="shared" ref="L195:L197" si="499">IFERROR(TRUNC(J195*G195,2),"-")</f>
        <v>0</v>
      </c>
      <c r="M195" s="22">
        <f t="shared" ref="M195:M197" si="500">IFERROR(SUM(K195:L195),"-")</f>
        <v>0</v>
      </c>
      <c r="N195" s="33">
        <f t="shared" si="288"/>
        <v>0.23150000000000001</v>
      </c>
      <c r="O195" s="34">
        <f t="shared" si="289"/>
        <v>1.1276999999999999</v>
      </c>
      <c r="P195" s="40"/>
      <c r="Q195" s="41"/>
      <c r="R195" s="41"/>
      <c r="S195" s="20"/>
    </row>
    <row r="196" spans="1:19" ht="45" customHeight="1" x14ac:dyDescent="0.2">
      <c r="A196" s="13">
        <v>165</v>
      </c>
      <c r="B196" s="14" t="s">
        <v>433</v>
      </c>
      <c r="C196" s="15" t="s">
        <v>47</v>
      </c>
      <c r="D196" s="16" t="s">
        <v>223</v>
      </c>
      <c r="E196" s="17">
        <f t="shared" si="485"/>
        <v>45064</v>
      </c>
      <c r="F196" s="18" t="str">
        <f>IF(C196="SINAPI",VLOOKUP(D196,[2]SINAPI!$A$2:$G$7006,2,FALSE),IF(C196="COMPOSICAO_PROPRIA",VLOOKUP(D196,'[2]COMPOSIÇÕES PRÓPRIAS'!$A$3:$L$1734,4,FALSE)))</f>
        <v>(COMPOSIÇÃO REPRESENTATIVA) DO SERVIÇO DE INST. TUBO PVC, SÉRIE N, ESGOTO PREDIAL, DN 75 MM, (INST. EM RAMAL DE DESCARGA, RAMAL DE ESG. SANITÁRIO, PRUMADA DE ESG. SANITÁRIO OU VENTILAÇÃO), INCL. CONEXÕES, CORTES E FIXAÇÕES, P/ PRÉDIOS. AF_10/2015</v>
      </c>
      <c r="G196" s="108">
        <f>2*3.5</f>
        <v>7</v>
      </c>
      <c r="H196" s="32" t="str">
        <f>IF(C196="SINAPI",VLOOKUP(D196,[2]SINAPI!$A$2:$G$7006,3,FALSE),IF(C196="COMPOSICAO_PROPRIA",VLOOKUP(D196,'[2]COMPOSIÇÕES PRÓPRIAS'!$A$3:$L$1734,6,FALSE)))</f>
        <v>M</v>
      </c>
      <c r="I196" s="19">
        <f t="shared" ref="I196" si="501">IFERROR(TRUNC(P196*(1+N196),2),"-")</f>
        <v>0</v>
      </c>
      <c r="J196" s="19">
        <f t="shared" ref="J196" si="502">IFERROR(TRUNC(Q196*(1+N196),2),"-")</f>
        <v>0</v>
      </c>
      <c r="K196" s="19">
        <f t="shared" ref="K196" si="503">IFERROR(TRUNC(G196*I196,2),"-")</f>
        <v>0</v>
      </c>
      <c r="L196" s="19">
        <f t="shared" ref="L196" si="504">IFERROR(TRUNC(J196*G196,2),"-")</f>
        <v>0</v>
      </c>
      <c r="M196" s="22">
        <f t="shared" ref="M196" si="505">IFERROR(SUM(K196:L196),"-")</f>
        <v>0</v>
      </c>
      <c r="N196" s="33">
        <f t="shared" si="288"/>
        <v>0.23150000000000001</v>
      </c>
      <c r="O196" s="34">
        <f t="shared" si="289"/>
        <v>1.1276999999999999</v>
      </c>
      <c r="P196" s="40"/>
      <c r="Q196" s="41"/>
      <c r="R196" s="41"/>
      <c r="S196" s="20"/>
    </row>
    <row r="197" spans="1:19" ht="30" customHeight="1" x14ac:dyDescent="0.2">
      <c r="A197" s="13">
        <v>166</v>
      </c>
      <c r="B197" s="14" t="s">
        <v>434</v>
      </c>
      <c r="C197" s="15" t="s">
        <v>47</v>
      </c>
      <c r="D197" s="16" t="s">
        <v>227</v>
      </c>
      <c r="E197" s="17">
        <f t="shared" si="485"/>
        <v>45064</v>
      </c>
      <c r="F197" s="18" t="str">
        <f>IF(C197="SINAPI",VLOOKUP(D197,[2]SINAPI!$A$2:$G$7006,2,FALSE),IF(C197="COMPOSICAO_PROPRIA",VLOOKUP(D197,'[2]COMPOSIÇÕES PRÓPRIAS'!$A$3:$L$1734,4,FALSE)))</f>
        <v>JOELHO 45 GRAUS, PVC, SERIE NORMAL, ESGOTO PREDIAL, DN 100 MM, JUNTA ELÁSTICA, FORNECIDO E INSTALADO EM RAMAL DE DESCARGA OU RAMAL DE ESGOTO SANITÁRIO. AF_08/2022</v>
      </c>
      <c r="G197" s="108">
        <v>16</v>
      </c>
      <c r="H197" s="32" t="str">
        <f>IF(C197="SINAPI",VLOOKUP(D197,[2]SINAPI!$A$2:$G$7006,3,FALSE),IF(C197="COMPOSICAO_PROPRIA",VLOOKUP(D197,'[2]COMPOSIÇÕES PRÓPRIAS'!$A$3:$L$1734,6,FALSE)))</f>
        <v>UN</v>
      </c>
      <c r="I197" s="19">
        <f t="shared" si="496"/>
        <v>0</v>
      </c>
      <c r="J197" s="19">
        <f t="shared" si="497"/>
        <v>0</v>
      </c>
      <c r="K197" s="19">
        <f t="shared" si="498"/>
        <v>0</v>
      </c>
      <c r="L197" s="19">
        <f t="shared" si="499"/>
        <v>0</v>
      </c>
      <c r="M197" s="22">
        <f t="shared" si="500"/>
        <v>0</v>
      </c>
      <c r="N197" s="33">
        <f t="shared" si="288"/>
        <v>0.23150000000000001</v>
      </c>
      <c r="O197" s="34">
        <f t="shared" si="289"/>
        <v>1.1276999999999999</v>
      </c>
      <c r="P197" s="40"/>
      <c r="Q197" s="41"/>
      <c r="R197" s="41"/>
      <c r="S197" s="20"/>
    </row>
    <row r="198" spans="1:19" ht="30" customHeight="1" x14ac:dyDescent="0.2">
      <c r="A198" s="13">
        <v>167</v>
      </c>
      <c r="B198" s="14" t="s">
        <v>435</v>
      </c>
      <c r="C198" s="15" t="s">
        <v>47</v>
      </c>
      <c r="D198" s="16" t="s">
        <v>226</v>
      </c>
      <c r="E198" s="17">
        <f t="shared" si="485"/>
        <v>45064</v>
      </c>
      <c r="F198" s="18" t="str">
        <f>IF(C198="SINAPI",VLOOKUP(D198,[2]SINAPI!$A$2:$G$7006,2,FALSE),IF(C198="COMPOSICAO_PROPRIA",VLOOKUP(D198,'[2]COMPOSIÇÕES PRÓPRIAS'!$A$3:$L$1734,4,FALSE)))</f>
        <v>JOELHO 45 GRAUS, PVC, SERIE NORMAL, ESGOTO PREDIAL, DN 50 MM, JUNTA ELÁSTICA, FORNECIDO E INSTALADO EM RAMAL DE DESCARGA OU RAMAL DE ESGOTO SANITÁRIO. AF_08/2022</v>
      </c>
      <c r="G198" s="108">
        <v>7</v>
      </c>
      <c r="H198" s="32" t="str">
        <f>IF(C198="SINAPI",VLOOKUP(D198,[2]SINAPI!$A$2:$G$7006,3,FALSE),IF(C198="COMPOSICAO_PROPRIA",VLOOKUP(D198,'[2]COMPOSIÇÕES PRÓPRIAS'!$A$3:$L$1734,6,FALSE)))</f>
        <v>UN</v>
      </c>
      <c r="I198" s="19">
        <f t="shared" ref="I198:I209" si="506">IFERROR(TRUNC(P198*(1+N198),2),"-")</f>
        <v>0</v>
      </c>
      <c r="J198" s="19">
        <f t="shared" ref="J198:J209" si="507">IFERROR(TRUNC(Q198*(1+N198),2),"-")</f>
        <v>0</v>
      </c>
      <c r="K198" s="19">
        <f t="shared" ref="K198:K209" si="508">IFERROR(TRUNC(G198*I198,2),"-")</f>
        <v>0</v>
      </c>
      <c r="L198" s="19">
        <f t="shared" ref="L198:L209" si="509">IFERROR(TRUNC(J198*G198,2),"-")</f>
        <v>0</v>
      </c>
      <c r="M198" s="22">
        <f t="shared" ref="M198:M209" si="510">IFERROR(SUM(K198:L198),"-")</f>
        <v>0</v>
      </c>
      <c r="N198" s="33">
        <f t="shared" si="288"/>
        <v>0.23150000000000001</v>
      </c>
      <c r="O198" s="34">
        <f t="shared" si="289"/>
        <v>1.1276999999999999</v>
      </c>
      <c r="P198" s="40"/>
      <c r="Q198" s="41"/>
      <c r="R198" s="41"/>
      <c r="S198" s="20"/>
    </row>
    <row r="199" spans="1:19" ht="30" customHeight="1" x14ac:dyDescent="0.2">
      <c r="A199" s="13">
        <v>168</v>
      </c>
      <c r="B199" s="14" t="s">
        <v>436</v>
      </c>
      <c r="C199" s="15" t="s">
        <v>47</v>
      </c>
      <c r="D199" s="16" t="s">
        <v>224</v>
      </c>
      <c r="E199" s="17">
        <f t="shared" si="485"/>
        <v>45064</v>
      </c>
      <c r="F199" s="18" t="str">
        <f>IF(C199="SINAPI",VLOOKUP(D199,[2]SINAPI!$A$2:$G$7006,2,FALSE),IF(C199="COMPOSICAO_PROPRIA",VLOOKUP(D199,'[2]COMPOSIÇÕES PRÓPRIAS'!$A$3:$L$1734,4,FALSE)))</f>
        <v>JOELHO 45 GRAUS, PVC, SERIE NORMAL, ESGOTO PREDIAL, DN 40 MM, JUNTA SOLDÁVEL, FORNECIDO E INSTALADO EM RAMAL DE DESCARGA OU RAMAL DE ESGOTO SANITÁRIO. AF_08/2022</v>
      </c>
      <c r="G199" s="108">
        <v>2</v>
      </c>
      <c r="H199" s="32" t="str">
        <f>IF(C199="SINAPI",VLOOKUP(D199,[2]SINAPI!$A$2:$G$7006,3,FALSE),IF(C199="COMPOSICAO_PROPRIA",VLOOKUP(D199,'[2]COMPOSIÇÕES PRÓPRIAS'!$A$3:$L$1734,6,FALSE)))</f>
        <v>UN</v>
      </c>
      <c r="I199" s="19">
        <f t="shared" si="506"/>
        <v>0</v>
      </c>
      <c r="J199" s="19">
        <f t="shared" si="507"/>
        <v>0</v>
      </c>
      <c r="K199" s="19">
        <f t="shared" si="508"/>
        <v>0</v>
      </c>
      <c r="L199" s="19">
        <f t="shared" si="509"/>
        <v>0</v>
      </c>
      <c r="M199" s="22">
        <f t="shared" si="510"/>
        <v>0</v>
      </c>
      <c r="N199" s="33">
        <f t="shared" si="288"/>
        <v>0.23150000000000001</v>
      </c>
      <c r="O199" s="34">
        <f t="shared" si="289"/>
        <v>1.1276999999999999</v>
      </c>
      <c r="P199" s="40"/>
      <c r="Q199" s="41"/>
      <c r="R199" s="41"/>
      <c r="S199" s="20"/>
    </row>
    <row r="200" spans="1:19" ht="30" customHeight="1" x14ac:dyDescent="0.2">
      <c r="A200" s="13">
        <v>169</v>
      </c>
      <c r="B200" s="14" t="s">
        <v>437</v>
      </c>
      <c r="C200" s="15" t="s">
        <v>47</v>
      </c>
      <c r="D200" s="16" t="s">
        <v>228</v>
      </c>
      <c r="E200" s="17">
        <f t="shared" si="485"/>
        <v>45064</v>
      </c>
      <c r="F200" s="18" t="str">
        <f>IF(C200="SINAPI",VLOOKUP(D200,[2]SINAPI!$A$2:$G$7006,2,FALSE),IF(C200="COMPOSICAO_PROPRIA",VLOOKUP(D200,'[2]COMPOSIÇÕES PRÓPRIAS'!$A$3:$L$1734,4,FALSE)))</f>
        <v>JOELHO 90 GRAUS, PVC, SERIE NORMAL, ESGOTO PREDIAL, DN 100 MM, JUNTA ELÁSTICA, FORNECIDO E INSTALADO EM RAMAL DE DESCARGA OU RAMAL DE ESGOTO SANITÁRIO. AF_08/2022</v>
      </c>
      <c r="G200" s="108">
        <v>11</v>
      </c>
      <c r="H200" s="32" t="str">
        <f>IF(C200="SINAPI",VLOOKUP(D200,[2]SINAPI!$A$2:$G$7006,3,FALSE),IF(C200="COMPOSICAO_PROPRIA",VLOOKUP(D200,'[2]COMPOSIÇÕES PRÓPRIAS'!$A$3:$L$1734,6,FALSE)))</f>
        <v>UN</v>
      </c>
      <c r="I200" s="19">
        <f t="shared" si="506"/>
        <v>0</v>
      </c>
      <c r="J200" s="19">
        <f t="shared" si="507"/>
        <v>0</v>
      </c>
      <c r="K200" s="19">
        <f t="shared" si="508"/>
        <v>0</v>
      </c>
      <c r="L200" s="19">
        <f t="shared" si="509"/>
        <v>0</v>
      </c>
      <c r="M200" s="22">
        <f t="shared" si="510"/>
        <v>0</v>
      </c>
      <c r="N200" s="33">
        <f t="shared" si="288"/>
        <v>0.23150000000000001</v>
      </c>
      <c r="O200" s="34">
        <f t="shared" si="289"/>
        <v>1.1276999999999999</v>
      </c>
      <c r="P200" s="40"/>
      <c r="Q200" s="41"/>
      <c r="R200" s="41"/>
      <c r="S200" s="20"/>
    </row>
    <row r="201" spans="1:19" ht="30" customHeight="1" x14ac:dyDescent="0.2">
      <c r="A201" s="13">
        <v>170</v>
      </c>
      <c r="B201" s="14" t="s">
        <v>438</v>
      </c>
      <c r="C201" s="15" t="s">
        <v>47</v>
      </c>
      <c r="D201" s="16" t="s">
        <v>308</v>
      </c>
      <c r="E201" s="17">
        <f t="shared" si="485"/>
        <v>45064</v>
      </c>
      <c r="F201" s="18" t="str">
        <f>IF(C201="SINAPI",VLOOKUP(D201,[2]SINAPI!$A$2:$G$7006,2,FALSE),IF(C201="COMPOSICAO_PROPRIA",VLOOKUP(D201,'[2]COMPOSIÇÕES PRÓPRIAS'!$A$3:$L$1734,4,FALSE)))</f>
        <v>JOELHO 90 GRAUS, PVC, SERIE NORMAL, ESGOTO PREDIAL, DN 50 MM, JUNTA ELÁSTICA, FORNECIDO E INSTALADO EM RAMAL DE DESCARGA OU RAMAL DE ESGOTO SANITÁRIO. AF_08/2022</v>
      </c>
      <c r="G201" s="108">
        <v>5</v>
      </c>
      <c r="H201" s="32" t="str">
        <f>IF(C201="SINAPI",VLOOKUP(D201,[2]SINAPI!$A$2:$G$7006,3,FALSE),IF(C201="COMPOSICAO_PROPRIA",VLOOKUP(D201,'[2]COMPOSIÇÕES PRÓPRIAS'!$A$3:$L$1734,6,FALSE)))</f>
        <v>UN</v>
      </c>
      <c r="I201" s="19">
        <f t="shared" ref="I201:I204" si="511">IFERROR(TRUNC(P201*(1+N201),2),"-")</f>
        <v>0</v>
      </c>
      <c r="J201" s="19">
        <f t="shared" ref="J201:J204" si="512">IFERROR(TRUNC(Q201*(1+N201),2),"-")</f>
        <v>0</v>
      </c>
      <c r="K201" s="19">
        <f t="shared" ref="K201:K204" si="513">IFERROR(TRUNC(G201*I201,2),"-")</f>
        <v>0</v>
      </c>
      <c r="L201" s="19">
        <f t="shared" ref="L201:L204" si="514">IFERROR(TRUNC(J201*G201,2),"-")</f>
        <v>0</v>
      </c>
      <c r="M201" s="22">
        <f t="shared" ref="M201:M204" si="515">IFERROR(SUM(K201:L201),"-")</f>
        <v>0</v>
      </c>
      <c r="N201" s="33">
        <f t="shared" si="288"/>
        <v>0.23150000000000001</v>
      </c>
      <c r="O201" s="34">
        <f t="shared" si="289"/>
        <v>1.1276999999999999</v>
      </c>
      <c r="P201" s="40"/>
      <c r="Q201" s="41"/>
      <c r="R201" s="41"/>
      <c r="S201" s="20"/>
    </row>
    <row r="202" spans="1:19" ht="30" customHeight="1" x14ac:dyDescent="0.2">
      <c r="A202" s="13">
        <v>171</v>
      </c>
      <c r="B202" s="14" t="s">
        <v>439</v>
      </c>
      <c r="C202" s="15" t="s">
        <v>47</v>
      </c>
      <c r="D202" s="16" t="s">
        <v>225</v>
      </c>
      <c r="E202" s="17">
        <f t="shared" si="485"/>
        <v>45064</v>
      </c>
      <c r="F202" s="18" t="str">
        <f>IF(C202="SINAPI",VLOOKUP(D202,[2]SINAPI!$A$2:$G$7006,2,FALSE),IF(C202="COMPOSICAO_PROPRIA",VLOOKUP(D202,'[2]COMPOSIÇÕES PRÓPRIAS'!$A$3:$L$1734,4,FALSE)))</f>
        <v>JOELHO 90 GRAUS, PVC, SERIE NORMAL, ESGOTO PREDIAL, DN 40 MM, JUNTA SOLDÁVEL, FORNECIDO E INSTALADO EM RAMAL DE DESCARGA OU RAMAL DE ESGOTO SANITÁRIO. AF_08/2022</v>
      </c>
      <c r="G202" s="108">
        <v>2</v>
      </c>
      <c r="H202" s="32" t="str">
        <f>IF(C202="SINAPI",VLOOKUP(D202,[2]SINAPI!$A$2:$G$7006,3,FALSE),IF(C202="COMPOSICAO_PROPRIA",VLOOKUP(D202,'[2]COMPOSIÇÕES PRÓPRIAS'!$A$3:$L$1734,6,FALSE)))</f>
        <v>UN</v>
      </c>
      <c r="I202" s="19">
        <f t="shared" si="511"/>
        <v>0</v>
      </c>
      <c r="J202" s="19">
        <f t="shared" si="512"/>
        <v>0</v>
      </c>
      <c r="K202" s="19">
        <f t="shared" si="513"/>
        <v>0</v>
      </c>
      <c r="L202" s="19">
        <f t="shared" si="514"/>
        <v>0</v>
      </c>
      <c r="M202" s="22">
        <f t="shared" si="515"/>
        <v>0</v>
      </c>
      <c r="N202" s="33">
        <f t="shared" si="288"/>
        <v>0.23150000000000001</v>
      </c>
      <c r="O202" s="34">
        <f t="shared" si="289"/>
        <v>1.1276999999999999</v>
      </c>
      <c r="P202" s="40"/>
      <c r="Q202" s="41"/>
      <c r="R202" s="41"/>
      <c r="S202" s="20"/>
    </row>
    <row r="203" spans="1:19" ht="30" customHeight="1" x14ac:dyDescent="0.2">
      <c r="A203" s="13">
        <v>172</v>
      </c>
      <c r="B203" s="14" t="s">
        <v>440</v>
      </c>
      <c r="C203" s="15" t="s">
        <v>47</v>
      </c>
      <c r="D203" s="16" t="s">
        <v>300</v>
      </c>
      <c r="E203" s="17">
        <f t="shared" si="485"/>
        <v>45064</v>
      </c>
      <c r="F203" s="18" t="str">
        <f>IF(C203="SINAPI",VLOOKUP(D203,[2]SINAPI!$A$2:$G$7006,2,FALSE),IF(C203="COMPOSICAO_PROPRIA",VLOOKUP(D203,'[2]COMPOSIÇÕES PRÓPRIAS'!$A$3:$L$1734,4,FALSE)))</f>
        <v>JUNÇÃO SIMPLES, PVC, SERIE R, ÁGUA PLUVIAL, DN 100 X 75 MM, JUNTA ELÁSTICA, FORNECIDO E INSTALADO EM RAMAL DE ENCAMINHAMENTO. AF_06/2022</v>
      </c>
      <c r="G203" s="108">
        <v>3</v>
      </c>
      <c r="H203" s="32" t="str">
        <f>IF(C203="SINAPI",VLOOKUP(D203,[2]SINAPI!$A$2:$G$7006,3,FALSE),IF(C203="COMPOSICAO_PROPRIA",VLOOKUP(D203,'[2]COMPOSIÇÕES PRÓPRIAS'!$A$3:$L$1734,6,FALSE)))</f>
        <v>UN</v>
      </c>
      <c r="I203" s="19">
        <f t="shared" si="511"/>
        <v>0</v>
      </c>
      <c r="J203" s="19">
        <f t="shared" si="512"/>
        <v>0</v>
      </c>
      <c r="K203" s="19">
        <f t="shared" si="513"/>
        <v>0</v>
      </c>
      <c r="L203" s="19">
        <f t="shared" si="514"/>
        <v>0</v>
      </c>
      <c r="M203" s="22">
        <f t="shared" si="515"/>
        <v>0</v>
      </c>
      <c r="N203" s="33">
        <f t="shared" si="288"/>
        <v>0.23150000000000001</v>
      </c>
      <c r="O203" s="34">
        <f t="shared" si="289"/>
        <v>1.1276999999999999</v>
      </c>
      <c r="P203" s="40"/>
      <c r="Q203" s="41"/>
      <c r="R203" s="41"/>
      <c r="S203" s="20"/>
    </row>
    <row r="204" spans="1:19" ht="30" customHeight="1" x14ac:dyDescent="0.2">
      <c r="A204" s="13">
        <v>173</v>
      </c>
      <c r="B204" s="14" t="s">
        <v>441</v>
      </c>
      <c r="C204" s="15" t="s">
        <v>47</v>
      </c>
      <c r="D204" s="16" t="s">
        <v>311</v>
      </c>
      <c r="E204" s="17">
        <f t="shared" si="485"/>
        <v>45064</v>
      </c>
      <c r="F204" s="18" t="str">
        <f>IF(C204="SINAPI",VLOOKUP(D204,[2]SINAPI!$A$2:$G$7006,2,FALSE),IF(C204="COMPOSICAO_PROPRIA",VLOOKUP(D204,'[2]COMPOSIÇÕES PRÓPRIAS'!$A$3:$L$1734,4,FALSE)))</f>
        <v>JUNÇÃO SIMPLES, PVC, SERIE NORMAL, ESGOTO PREDIAL, DN 100 X 100 MM, JUNTA ELÁSTICA, FORNECIDO E INSTALADO EM SUBCOLETOR AÉREO DE ESGOTO SANITÁRIO. AF_08/2022</v>
      </c>
      <c r="G204" s="108">
        <v>14</v>
      </c>
      <c r="H204" s="32" t="str">
        <f>IF(C204="SINAPI",VLOOKUP(D204,[2]SINAPI!$A$2:$G$7006,3,FALSE),IF(C204="COMPOSICAO_PROPRIA",VLOOKUP(D204,'[2]COMPOSIÇÕES PRÓPRIAS'!$A$3:$L$1734,6,FALSE)))</f>
        <v>UN</v>
      </c>
      <c r="I204" s="19">
        <f t="shared" si="511"/>
        <v>0</v>
      </c>
      <c r="J204" s="19">
        <f t="shared" si="512"/>
        <v>0</v>
      </c>
      <c r="K204" s="19">
        <f t="shared" si="513"/>
        <v>0</v>
      </c>
      <c r="L204" s="19">
        <f t="shared" si="514"/>
        <v>0</v>
      </c>
      <c r="M204" s="22">
        <f t="shared" si="515"/>
        <v>0</v>
      </c>
      <c r="N204" s="33">
        <f t="shared" si="288"/>
        <v>0.23150000000000001</v>
      </c>
      <c r="O204" s="34">
        <f t="shared" si="289"/>
        <v>1.1276999999999999</v>
      </c>
      <c r="P204" s="40"/>
      <c r="Q204" s="41"/>
      <c r="R204" s="41"/>
      <c r="S204" s="20"/>
    </row>
    <row r="205" spans="1:19" ht="30" customHeight="1" x14ac:dyDescent="0.2">
      <c r="A205" s="13">
        <v>174</v>
      </c>
      <c r="B205" s="14" t="s">
        <v>442</v>
      </c>
      <c r="C205" s="15" t="s">
        <v>47</v>
      </c>
      <c r="D205" s="16" t="s">
        <v>310</v>
      </c>
      <c r="E205" s="17">
        <f t="shared" si="485"/>
        <v>45064</v>
      </c>
      <c r="F205" s="18" t="str">
        <f>IF(C205="SINAPI",VLOOKUP(D205,[2]SINAPI!$A$2:$G$7006,2,FALSE),IF(C205="COMPOSICAO_PROPRIA",VLOOKUP(D205,'[2]COMPOSIÇÕES PRÓPRIAS'!$A$3:$L$1734,4,FALSE)))</f>
        <v>JUNÇÃO SIMPLES, PVC, SERIE NORMAL, ESGOTO PREDIAL, DN 50 X 50 MM, JUNTA ELÁSTICA, FORNECIDO E INSTALADO EM RAMAL DE DESCARGA OU RAMAL DE ESGOTO SANITÁRIO. AF_08/2022</v>
      </c>
      <c r="G205" s="108">
        <v>2</v>
      </c>
      <c r="H205" s="32" t="str">
        <f>IF(C205="SINAPI",VLOOKUP(D205,[2]SINAPI!$A$2:$G$7006,3,FALSE),IF(C205="COMPOSICAO_PROPRIA",VLOOKUP(D205,'[2]COMPOSIÇÕES PRÓPRIAS'!$A$3:$L$1734,6,FALSE)))</f>
        <v>UN</v>
      </c>
      <c r="I205" s="19">
        <f t="shared" ref="I205" si="516">IFERROR(TRUNC(P205*(1+N205),2),"-")</f>
        <v>0</v>
      </c>
      <c r="J205" s="19">
        <f t="shared" ref="J205" si="517">IFERROR(TRUNC(Q205*(1+N205),2),"-")</f>
        <v>0</v>
      </c>
      <c r="K205" s="19">
        <f t="shared" ref="K205" si="518">IFERROR(TRUNC(G205*I205,2),"-")</f>
        <v>0</v>
      </c>
      <c r="L205" s="19">
        <f t="shared" ref="L205" si="519">IFERROR(TRUNC(J205*G205,2),"-")</f>
        <v>0</v>
      </c>
      <c r="M205" s="22">
        <f t="shared" ref="M205" si="520">IFERROR(SUM(K205:L205),"-")</f>
        <v>0</v>
      </c>
      <c r="N205" s="33">
        <f t="shared" si="288"/>
        <v>0.23150000000000001</v>
      </c>
      <c r="O205" s="34">
        <f t="shared" si="289"/>
        <v>1.1276999999999999</v>
      </c>
      <c r="P205" s="40"/>
      <c r="Q205" s="41"/>
      <c r="R205" s="41"/>
      <c r="S205" s="20"/>
    </row>
    <row r="206" spans="1:19" ht="30" customHeight="1" x14ac:dyDescent="0.2">
      <c r="A206" s="13">
        <v>175</v>
      </c>
      <c r="B206" s="14" t="s">
        <v>443</v>
      </c>
      <c r="C206" s="15" t="s">
        <v>47</v>
      </c>
      <c r="D206" s="16" t="s">
        <v>299</v>
      </c>
      <c r="E206" s="17">
        <f t="shared" si="485"/>
        <v>45064</v>
      </c>
      <c r="F206" s="18" t="str">
        <f>IF(C206="SINAPI",VLOOKUP(D206,[2]SINAPI!$A$2:$G$7006,2,FALSE),IF(C206="COMPOSICAO_PROPRIA",VLOOKUP(D206,'[2]COMPOSIÇÕES PRÓPRIAS'!$A$3:$L$1734,4,FALSE)))</f>
        <v>REDUÇÃO EXCÊNTRICA, PVC, SERIE R, ÁGUA PLUVIAL, DN 100 X 75 MM, JUNTA ELÁSTICA, FORNECIDO E INSTALADO EM RAMAL DE ENCAMINHAMENTO. AF_06/2022</v>
      </c>
      <c r="G206" s="108">
        <v>3</v>
      </c>
      <c r="H206" s="32" t="str">
        <f>IF(C206="SINAPI",VLOOKUP(D206,[2]SINAPI!$A$2:$G$7006,3,FALSE),IF(C206="COMPOSICAO_PROPRIA",VLOOKUP(D206,'[2]COMPOSIÇÕES PRÓPRIAS'!$A$3:$L$1734,6,FALSE)))</f>
        <v>UN</v>
      </c>
      <c r="I206" s="19">
        <f t="shared" ref="I206" si="521">IFERROR(TRUNC(P206*(1+N206),2),"-")</f>
        <v>0</v>
      </c>
      <c r="J206" s="19">
        <f t="shared" ref="J206" si="522">IFERROR(TRUNC(Q206*(1+N206),2),"-")</f>
        <v>0</v>
      </c>
      <c r="K206" s="19">
        <f t="shared" ref="K206" si="523">IFERROR(TRUNC(G206*I206,2),"-")</f>
        <v>0</v>
      </c>
      <c r="L206" s="19">
        <f t="shared" ref="L206" si="524">IFERROR(TRUNC(J206*G206,2),"-")</f>
        <v>0</v>
      </c>
      <c r="M206" s="22">
        <f t="shared" ref="M206" si="525">IFERROR(SUM(K206:L206),"-")</f>
        <v>0</v>
      </c>
      <c r="N206" s="33">
        <f t="shared" si="288"/>
        <v>0.23150000000000001</v>
      </c>
      <c r="O206" s="34">
        <f t="shared" si="289"/>
        <v>1.1276999999999999</v>
      </c>
      <c r="P206" s="40"/>
      <c r="Q206" s="41"/>
      <c r="R206" s="41"/>
      <c r="S206" s="20"/>
    </row>
    <row r="207" spans="1:19" ht="30" customHeight="1" x14ac:dyDescent="0.2">
      <c r="A207" s="13">
        <v>176</v>
      </c>
      <c r="B207" s="14" t="s">
        <v>444</v>
      </c>
      <c r="C207" s="15" t="s">
        <v>47</v>
      </c>
      <c r="D207" s="16" t="s">
        <v>307</v>
      </c>
      <c r="E207" s="17">
        <f t="shared" si="485"/>
        <v>45064</v>
      </c>
      <c r="F207" s="18" t="str">
        <f>IF(C207="SINAPI",VLOOKUP(D207,[2]SINAPI!$A$2:$G$7006,2,FALSE),IF(C207="COMPOSICAO_PROPRIA",VLOOKUP(D207,'[2]COMPOSIÇÕES PRÓPRIAS'!$A$3:$L$1734,4,FALSE)))</f>
        <v>TÊ, PVC, SERIE R, ÁGUA PLUVIAL, DN 100 X 75 MM, JUNTA ELÁSTICA, FORNECIDO E INSTALADO EM CONDUTORES VERTICAIS DE ÁGUAS PLUVIAIS. AF_06/2022</v>
      </c>
      <c r="G207" s="108">
        <v>3</v>
      </c>
      <c r="H207" s="32" t="str">
        <f>IF(C207="SINAPI",VLOOKUP(D207,[2]SINAPI!$A$2:$G$7006,3,FALSE),IF(C207="COMPOSICAO_PROPRIA",VLOOKUP(D207,'[2]COMPOSIÇÕES PRÓPRIAS'!$A$3:$L$1734,6,FALSE)))</f>
        <v>UN</v>
      </c>
      <c r="I207" s="19">
        <f t="shared" si="506"/>
        <v>0</v>
      </c>
      <c r="J207" s="19">
        <f t="shared" si="507"/>
        <v>0</v>
      </c>
      <c r="K207" s="19">
        <f t="shared" si="508"/>
        <v>0</v>
      </c>
      <c r="L207" s="19">
        <f t="shared" si="509"/>
        <v>0</v>
      </c>
      <c r="M207" s="22">
        <f t="shared" si="510"/>
        <v>0</v>
      </c>
      <c r="N207" s="33">
        <f t="shared" si="288"/>
        <v>0.23150000000000001</v>
      </c>
      <c r="O207" s="34">
        <f t="shared" si="289"/>
        <v>1.1276999999999999</v>
      </c>
      <c r="P207" s="40"/>
      <c r="Q207" s="41"/>
      <c r="R207" s="41"/>
      <c r="S207" s="20"/>
    </row>
    <row r="208" spans="1:19" ht="30" customHeight="1" x14ac:dyDescent="0.2">
      <c r="A208" s="13">
        <v>177</v>
      </c>
      <c r="B208" s="14" t="s">
        <v>445</v>
      </c>
      <c r="C208" s="15" t="s">
        <v>47</v>
      </c>
      <c r="D208" s="16" t="s">
        <v>309</v>
      </c>
      <c r="E208" s="17">
        <f t="shared" si="485"/>
        <v>45064</v>
      </c>
      <c r="F208" s="18" t="str">
        <f>IF(C208="SINAPI",VLOOKUP(D208,[2]SINAPI!$A$2:$G$7006,2,FALSE),IF(C208="COMPOSICAO_PROPRIA",VLOOKUP(D208,'[2]COMPOSIÇÕES PRÓPRIAS'!$A$3:$L$1734,4,FALSE)))</f>
        <v>TE, PVC, SERIE NORMAL, ESGOTO PREDIAL, DN 50 X 50 MM, JUNTA ELÁSTICA, FORNECIDO E INSTALADO EM RAMAL DE DESCARGA OU RAMAL DE ESGOTO SANITÁRIO. AF_08/2022</v>
      </c>
      <c r="G208" s="108">
        <v>2</v>
      </c>
      <c r="H208" s="32" t="str">
        <f>IF(C208="SINAPI",VLOOKUP(D208,[2]SINAPI!$A$2:$G$7006,3,FALSE),IF(C208="COMPOSICAO_PROPRIA",VLOOKUP(D208,'[2]COMPOSIÇÕES PRÓPRIAS'!$A$3:$L$1734,6,FALSE)))</f>
        <v>UN</v>
      </c>
      <c r="I208" s="19">
        <f t="shared" si="506"/>
        <v>0</v>
      </c>
      <c r="J208" s="19">
        <f t="shared" si="507"/>
        <v>0</v>
      </c>
      <c r="K208" s="19">
        <f t="shared" si="508"/>
        <v>0</v>
      </c>
      <c r="L208" s="19">
        <f t="shared" si="509"/>
        <v>0</v>
      </c>
      <c r="M208" s="22">
        <f t="shared" si="510"/>
        <v>0</v>
      </c>
      <c r="N208" s="33">
        <f t="shared" si="288"/>
        <v>0.23150000000000001</v>
      </c>
      <c r="O208" s="34">
        <f t="shared" si="289"/>
        <v>1.1276999999999999</v>
      </c>
      <c r="P208" s="40"/>
      <c r="Q208" s="41"/>
      <c r="R208" s="41"/>
      <c r="S208" s="20"/>
    </row>
    <row r="209" spans="1:19" ht="30" customHeight="1" x14ac:dyDescent="0.2">
      <c r="A209" s="13">
        <v>178</v>
      </c>
      <c r="B209" s="14" t="s">
        <v>446</v>
      </c>
      <c r="C209" s="15" t="s">
        <v>47</v>
      </c>
      <c r="D209" s="16" t="s">
        <v>306</v>
      </c>
      <c r="E209" s="17">
        <f t="shared" si="485"/>
        <v>45064</v>
      </c>
      <c r="F209" s="18" t="str">
        <f>IF(C209="SINAPI",VLOOKUP(D209,[2]SINAPI!$A$2:$G$7006,2,FALSE),IF(C209="COMPOSICAO_PROPRIA",VLOOKUP(D209,'[2]COMPOSIÇÕES PRÓPRIAS'!$A$3:$L$1734,4,FALSE)))</f>
        <v>TÊ, PVC, SERIE R, ÁGUA PLUVIAL, DN 75 X 75 MM, JUNTA ELÁSTICA, FORNECIDO E INSTALADO EM CONDUTORES VERTICAIS DE ÁGUAS PLUVIAIS. AF_06/2022</v>
      </c>
      <c r="G209" s="108">
        <v>5</v>
      </c>
      <c r="H209" s="32" t="str">
        <f>IF(C209="SINAPI",VLOOKUP(D209,[2]SINAPI!$A$2:$G$7006,3,FALSE),IF(C209="COMPOSICAO_PROPRIA",VLOOKUP(D209,'[2]COMPOSIÇÕES PRÓPRIAS'!$A$3:$L$1734,6,FALSE)))</f>
        <v>UN</v>
      </c>
      <c r="I209" s="19">
        <f t="shared" si="506"/>
        <v>0</v>
      </c>
      <c r="J209" s="19">
        <f t="shared" si="507"/>
        <v>0</v>
      </c>
      <c r="K209" s="19">
        <f t="shared" si="508"/>
        <v>0</v>
      </c>
      <c r="L209" s="19">
        <f t="shared" si="509"/>
        <v>0</v>
      </c>
      <c r="M209" s="22">
        <f t="shared" si="510"/>
        <v>0</v>
      </c>
      <c r="N209" s="33">
        <f t="shared" si="288"/>
        <v>0.23150000000000001</v>
      </c>
      <c r="O209" s="34">
        <f t="shared" si="289"/>
        <v>1.1276999999999999</v>
      </c>
      <c r="P209" s="40"/>
      <c r="Q209" s="41"/>
      <c r="R209" s="41"/>
      <c r="S209" s="20"/>
    </row>
    <row r="210" spans="1:19" ht="15" customHeight="1" x14ac:dyDescent="0.2">
      <c r="A210" s="13">
        <v>179</v>
      </c>
      <c r="B210" s="14" t="s">
        <v>458</v>
      </c>
      <c r="C210" s="15" t="s">
        <v>47</v>
      </c>
      <c r="D210" s="16" t="s">
        <v>303</v>
      </c>
      <c r="E210" s="17">
        <f t="shared" si="485"/>
        <v>45064</v>
      </c>
      <c r="F210" s="18" t="str">
        <f>IF(C210="SINAPI",VLOOKUP(D210,[2]SINAPI!$A$2:$G$7006,2,FALSE),IF(C210="COMPOSICAO_PROPRIA",VLOOKUP(D210,'[2]COMPOSIÇÕES PRÓPRIAS'!$A$3:$L$1734,4,FALSE)))</f>
        <v>TE, PVC, SOLDÁVEL, DN 40MM, INSTALADO EM PRUMADA DE ÁGUA - FORNECIMENTO E INSTALAÇÃO. AF_06/2022</v>
      </c>
      <c r="G210" s="108">
        <v>7</v>
      </c>
      <c r="H210" s="32" t="str">
        <f>IF(C210="SINAPI",VLOOKUP(D210,[2]SINAPI!$A$2:$G$7006,3,FALSE),IF(C210="COMPOSICAO_PROPRIA",VLOOKUP(D210,'[2]COMPOSIÇÕES PRÓPRIAS'!$A$3:$L$1734,6,FALSE)))</f>
        <v>UN</v>
      </c>
      <c r="I210" s="19">
        <f t="shared" ref="I210:I214" si="526">IFERROR(TRUNC(P210*(1+N210),2),"-")</f>
        <v>0</v>
      </c>
      <c r="J210" s="19">
        <f t="shared" ref="J210:J214" si="527">IFERROR(TRUNC(Q210*(1+N210),2),"-")</f>
        <v>0</v>
      </c>
      <c r="K210" s="19">
        <f t="shared" ref="K210:K214" si="528">IFERROR(TRUNC(G210*I210,2),"-")</f>
        <v>0</v>
      </c>
      <c r="L210" s="19">
        <f t="shared" ref="L210:L214" si="529">IFERROR(TRUNC(J210*G210,2),"-")</f>
        <v>0</v>
      </c>
      <c r="M210" s="22">
        <f t="shared" ref="M210:M214" si="530">IFERROR(SUM(K210:L210),"-")</f>
        <v>0</v>
      </c>
      <c r="N210" s="33">
        <f t="shared" si="288"/>
        <v>0.23150000000000001</v>
      </c>
      <c r="O210" s="34">
        <f t="shared" si="289"/>
        <v>1.1276999999999999</v>
      </c>
      <c r="P210" s="40"/>
      <c r="Q210" s="41"/>
      <c r="R210" s="41"/>
      <c r="S210" s="20"/>
    </row>
    <row r="211" spans="1:19" ht="30" customHeight="1" x14ac:dyDescent="0.2">
      <c r="A211" s="13">
        <v>180</v>
      </c>
      <c r="B211" s="14" t="s">
        <v>459</v>
      </c>
      <c r="C211" s="15" t="s">
        <v>47</v>
      </c>
      <c r="D211" s="16" t="s">
        <v>316</v>
      </c>
      <c r="E211" s="17">
        <f t="shared" si="485"/>
        <v>45064</v>
      </c>
      <c r="F211" s="18" t="str">
        <f>IF(C211="SINAPI",VLOOKUP(D211,[2]SINAPI!$A$2:$G$7006,2,FALSE),IF(C211="COMPOSICAO_PROPRIA",VLOOKUP(D211,'[2]COMPOSIÇÕES PRÓPRIAS'!$A$3:$L$1734,4,FALSE)))</f>
        <v>CAIXA SIFONADA, PVC, DN 100 X 100 X 50 MM, JUNTA ELÁSTICA, FORNECIDA E INSTALADA EM RAMAL DE DESCARGA OU EM RAMAL DE ESGOTO SANITÁRIO. AF_08/2022</v>
      </c>
      <c r="G211" s="108">
        <v>7</v>
      </c>
      <c r="H211" s="32" t="str">
        <f>IF(C211="SINAPI",VLOOKUP(D211,[2]SINAPI!$A$2:$G$7006,3,FALSE),IF(C211="COMPOSICAO_PROPRIA",VLOOKUP(D211,'[2]COMPOSIÇÕES PRÓPRIAS'!$A$3:$L$1734,6,FALSE)))</f>
        <v>UN</v>
      </c>
      <c r="I211" s="19">
        <f t="shared" si="526"/>
        <v>0</v>
      </c>
      <c r="J211" s="19">
        <f t="shared" si="527"/>
        <v>0</v>
      </c>
      <c r="K211" s="19">
        <f t="shared" si="528"/>
        <v>0</v>
      </c>
      <c r="L211" s="19">
        <f t="shared" si="529"/>
        <v>0</v>
      </c>
      <c r="M211" s="22">
        <f t="shared" si="530"/>
        <v>0</v>
      </c>
      <c r="N211" s="33">
        <f t="shared" si="288"/>
        <v>0.23150000000000001</v>
      </c>
      <c r="O211" s="34">
        <f t="shared" si="289"/>
        <v>1.1276999999999999</v>
      </c>
      <c r="P211" s="40"/>
      <c r="Q211" s="41"/>
      <c r="R211" s="41"/>
      <c r="S211" s="20"/>
    </row>
    <row r="212" spans="1:19" ht="30" customHeight="1" x14ac:dyDescent="0.2">
      <c r="A212" s="13">
        <v>181</v>
      </c>
      <c r="B212" s="14" t="s">
        <v>460</v>
      </c>
      <c r="C212" s="15" t="s">
        <v>47</v>
      </c>
      <c r="D212" s="16" t="s">
        <v>314</v>
      </c>
      <c r="E212" s="17">
        <f t="shared" si="485"/>
        <v>45064</v>
      </c>
      <c r="F212" s="18" t="str">
        <f>IF(C212="SINAPI",VLOOKUP(D212,[2]SINAPI!$A$2:$G$7006,2,FALSE),IF(C212="COMPOSICAO_PROPRIA",VLOOKUP(D212,'[2]COMPOSIÇÕES PRÓPRIAS'!$A$3:$L$1734,4,FALSE)))</f>
        <v>CAIXA DE GORDURA SIMPLES, CIRCULAR, EM CONCRETO PRÉ-MOLDADO, DIÂMETRO INTERNO = 0,4 M, ALTURA INTERNA = 0,4 M. AF_12/2020</v>
      </c>
      <c r="G212" s="108">
        <v>1</v>
      </c>
      <c r="H212" s="32" t="str">
        <f>IF(C212="SINAPI",VLOOKUP(D212,[2]SINAPI!$A$2:$G$7006,3,FALSE),IF(C212="COMPOSICAO_PROPRIA",VLOOKUP(D212,'[2]COMPOSIÇÕES PRÓPRIAS'!$A$3:$L$1734,6,FALSE)))</f>
        <v>UN</v>
      </c>
      <c r="I212" s="19">
        <f t="shared" si="526"/>
        <v>0</v>
      </c>
      <c r="J212" s="19">
        <f t="shared" si="527"/>
        <v>0</v>
      </c>
      <c r="K212" s="19">
        <f t="shared" si="528"/>
        <v>0</v>
      </c>
      <c r="L212" s="19">
        <f t="shared" si="529"/>
        <v>0</v>
      </c>
      <c r="M212" s="22">
        <f t="shared" si="530"/>
        <v>0</v>
      </c>
      <c r="N212" s="33">
        <f t="shared" si="288"/>
        <v>0.23150000000000001</v>
      </c>
      <c r="O212" s="34">
        <f t="shared" si="289"/>
        <v>1.1276999999999999</v>
      </c>
      <c r="P212" s="40"/>
      <c r="Q212" s="41"/>
      <c r="R212" s="41"/>
      <c r="S212" s="20"/>
    </row>
    <row r="213" spans="1:19" ht="30" customHeight="1" x14ac:dyDescent="0.2">
      <c r="A213" s="13">
        <v>182</v>
      </c>
      <c r="B213" s="14" t="s">
        <v>461</v>
      </c>
      <c r="C213" s="15" t="s">
        <v>47</v>
      </c>
      <c r="D213" s="16" t="s">
        <v>313</v>
      </c>
      <c r="E213" s="17">
        <f t="shared" si="485"/>
        <v>45064</v>
      </c>
      <c r="F213" s="18" t="str">
        <f>IF(C213="SINAPI",VLOOKUP(D213,[2]SINAPI!$A$2:$G$7006,2,FALSE),IF(C213="COMPOSICAO_PROPRIA",VLOOKUP(D213,'[2]COMPOSIÇÕES PRÓPRIAS'!$A$3:$L$1734,4,FALSE)))</f>
        <v>CAIXA ENTERRADA HIDRÁULICA RETANGULAR, EM CONCRETO PRÉ-MOLDADO, DIMENSÕES INTERNAS: 0,6X0,6X0,5 M. AF_12/2020</v>
      </c>
      <c r="G213" s="108">
        <v>6</v>
      </c>
      <c r="H213" s="32" t="str">
        <f>IF(C213="SINAPI",VLOOKUP(D213,[2]SINAPI!$A$2:$G$7006,3,FALSE),IF(C213="COMPOSICAO_PROPRIA",VLOOKUP(D213,'[2]COMPOSIÇÕES PRÓPRIAS'!$A$3:$L$1734,6,FALSE)))</f>
        <v>UN</v>
      </c>
      <c r="I213" s="19">
        <f t="shared" si="526"/>
        <v>0</v>
      </c>
      <c r="J213" s="19">
        <f t="shared" si="527"/>
        <v>0</v>
      </c>
      <c r="K213" s="19">
        <f t="shared" si="528"/>
        <v>0</v>
      </c>
      <c r="L213" s="19">
        <f t="shared" si="529"/>
        <v>0</v>
      </c>
      <c r="M213" s="22">
        <f t="shared" si="530"/>
        <v>0</v>
      </c>
      <c r="N213" s="33">
        <f t="shared" si="288"/>
        <v>0.23150000000000001</v>
      </c>
      <c r="O213" s="34">
        <f t="shared" si="289"/>
        <v>1.1276999999999999</v>
      </c>
      <c r="P213" s="40"/>
      <c r="Q213" s="41"/>
      <c r="R213" s="41"/>
      <c r="S213" s="20"/>
    </row>
    <row r="214" spans="1:19" ht="30" customHeight="1" x14ac:dyDescent="0.2">
      <c r="A214" s="13">
        <v>183</v>
      </c>
      <c r="B214" s="14" t="s">
        <v>462</v>
      </c>
      <c r="C214" s="15" t="s">
        <v>47</v>
      </c>
      <c r="D214" s="16" t="s">
        <v>317</v>
      </c>
      <c r="E214" s="17">
        <f t="shared" si="485"/>
        <v>45064</v>
      </c>
      <c r="F214" s="18" t="str">
        <f>IF(C214="SINAPI",VLOOKUP(D214,[2]SINAPI!$A$2:$G$7006,2,FALSE),IF(C214="COMPOSICAO_PROPRIA",VLOOKUP(D214,'[2]COMPOSIÇÕES PRÓPRIAS'!$A$3:$L$1734,4,FALSE)))</f>
        <v>RALO SECO, PVC, DN 100 X 40 MM, JUNTA SOLDÁVEL, FORNECIDO E INSTALADO EM RAMAL DE DESCARGA OU EM RAMAL DE ESGOTO SANITÁRIO. AF_08/2022</v>
      </c>
      <c r="G214" s="108">
        <v>7</v>
      </c>
      <c r="H214" s="32" t="str">
        <f>IF(C214="SINAPI",VLOOKUP(D214,[2]SINAPI!$A$2:$G$7006,3,FALSE),IF(C214="COMPOSICAO_PROPRIA",VLOOKUP(D214,'[2]COMPOSIÇÕES PRÓPRIAS'!$A$3:$L$1734,6,FALSE)))</f>
        <v>UN</v>
      </c>
      <c r="I214" s="19">
        <f t="shared" si="526"/>
        <v>0</v>
      </c>
      <c r="J214" s="19">
        <f t="shared" si="527"/>
        <v>0</v>
      </c>
      <c r="K214" s="19">
        <f t="shared" si="528"/>
        <v>0</v>
      </c>
      <c r="L214" s="19">
        <f t="shared" si="529"/>
        <v>0</v>
      </c>
      <c r="M214" s="22">
        <f t="shared" si="530"/>
        <v>0</v>
      </c>
      <c r="N214" s="33">
        <f t="shared" si="288"/>
        <v>0.23150000000000001</v>
      </c>
      <c r="O214" s="34">
        <f t="shared" si="289"/>
        <v>1.1276999999999999</v>
      </c>
      <c r="P214" s="40"/>
      <c r="Q214" s="41"/>
      <c r="R214" s="41"/>
      <c r="S214" s="20"/>
    </row>
    <row r="215" spans="1:19" ht="30" customHeight="1" x14ac:dyDescent="0.2">
      <c r="A215" s="13">
        <v>184</v>
      </c>
      <c r="B215" s="14" t="s">
        <v>463</v>
      </c>
      <c r="C215" s="15" t="s">
        <v>47</v>
      </c>
      <c r="D215" s="16" t="s">
        <v>327</v>
      </c>
      <c r="E215" s="17">
        <f t="shared" si="485"/>
        <v>45064</v>
      </c>
      <c r="F215" s="18" t="str">
        <f>IF(C215="SINAPI",VLOOKUP(D215,[2]SINAPI!$A$2:$G$7006,2,FALSE),IF(C215="COMPOSICAO_PROPRIA",VLOOKUP(D215,'[2]COMPOSIÇÕES PRÓPRIAS'!$A$3:$L$1734,4,FALSE)))</f>
        <v>TANQUE SÉPTICO RETANGULAR, EM ALVENARIA COM TIJOLOS CERÂMICOS MACIÇOS, DIMENSÕES INTERNAS: 1,6 X 4,6 X H=2,4 M, VOLUME ÚTIL: 14720 L (PARA 105 CONTRIBUINTES). AF_12/2020</v>
      </c>
      <c r="G215" s="108">
        <v>1</v>
      </c>
      <c r="H215" s="32" t="str">
        <f>IF(C215="SINAPI",VLOOKUP(D215,[2]SINAPI!$A$2:$G$7006,3,FALSE),IF(C215="COMPOSICAO_PROPRIA",VLOOKUP(D215,'[2]COMPOSIÇÕES PRÓPRIAS'!$A$3:$L$1734,6,FALSE)))</f>
        <v>UN</v>
      </c>
      <c r="I215" s="19">
        <f t="shared" ref="I215" si="531">IFERROR(TRUNC(P215*(1+N215),2),"-")</f>
        <v>0</v>
      </c>
      <c r="J215" s="19">
        <f t="shared" ref="J215" si="532">IFERROR(TRUNC(Q215*(1+N215),2),"-")</f>
        <v>0</v>
      </c>
      <c r="K215" s="19">
        <f t="shared" ref="K215" si="533">IFERROR(TRUNC(G215*I215,2),"-")</f>
        <v>0</v>
      </c>
      <c r="L215" s="19">
        <f t="shared" ref="L215" si="534">IFERROR(TRUNC(J215*G215,2),"-")</f>
        <v>0</v>
      </c>
      <c r="M215" s="22">
        <f t="shared" ref="M215" si="535">IFERROR(SUM(K215:L215),"-")</f>
        <v>0</v>
      </c>
      <c r="N215" s="33">
        <f t="shared" si="288"/>
        <v>0.23150000000000001</v>
      </c>
      <c r="O215" s="34">
        <f t="shared" si="289"/>
        <v>1.1276999999999999</v>
      </c>
      <c r="P215" s="40"/>
      <c r="Q215" s="41"/>
      <c r="R215" s="41"/>
      <c r="S215" s="20"/>
    </row>
    <row r="216" spans="1:19" ht="30" customHeight="1" x14ac:dyDescent="0.2">
      <c r="A216" s="13">
        <v>185</v>
      </c>
      <c r="B216" s="14" t="s">
        <v>464</v>
      </c>
      <c r="C216" s="15" t="s">
        <v>47</v>
      </c>
      <c r="D216" s="16" t="s">
        <v>328</v>
      </c>
      <c r="E216" s="17">
        <f t="shared" si="485"/>
        <v>45064</v>
      </c>
      <c r="F216" s="18" t="str">
        <f>IF(C216="SINAPI",VLOOKUP(D216,[2]SINAPI!$A$2:$G$7006,2,FALSE),IF(C216="COMPOSICAO_PROPRIA",VLOOKUP(D216,'[2]COMPOSIÇÕES PRÓPRIAS'!$A$3:$L$1734,4,FALSE)))</f>
        <v>FILTRO ANAERÓBIO RETANGULAR, EM ALVENARIA COM TIJOLOS CERÂMICOS MACIÇOS, DIMENSÕES INTERNAS: 1,6 X 4,6 X H=1,67 M, VOLUME ÚTIL: 8832 L (PARA 84 CONTRIBUINTES). AF_12/2020</v>
      </c>
      <c r="G216" s="108">
        <v>1</v>
      </c>
      <c r="H216" s="32" t="str">
        <f>IF(C216="SINAPI",VLOOKUP(D216,[2]SINAPI!$A$2:$G$7006,3,FALSE),IF(C216="COMPOSICAO_PROPRIA",VLOOKUP(D216,'[2]COMPOSIÇÕES PRÓPRIAS'!$A$3:$L$1734,6,FALSE)))</f>
        <v>UN</v>
      </c>
      <c r="I216" s="19">
        <f t="shared" ref="I216:I217" si="536">IFERROR(TRUNC(P216*(1+N216),2),"-")</f>
        <v>0</v>
      </c>
      <c r="J216" s="19">
        <f t="shared" ref="J216:J217" si="537">IFERROR(TRUNC(Q216*(1+N216),2),"-")</f>
        <v>0</v>
      </c>
      <c r="K216" s="19">
        <f t="shared" ref="K216:K217" si="538">IFERROR(TRUNC(G216*I216,2),"-")</f>
        <v>0</v>
      </c>
      <c r="L216" s="19">
        <f t="shared" ref="L216:L217" si="539">IFERROR(TRUNC(J216*G216,2),"-")</f>
        <v>0</v>
      </c>
      <c r="M216" s="22">
        <f t="shared" ref="M216:M217" si="540">IFERROR(SUM(K216:L216),"-")</f>
        <v>0</v>
      </c>
      <c r="N216" s="33">
        <f t="shared" si="288"/>
        <v>0.23150000000000001</v>
      </c>
      <c r="O216" s="34">
        <f t="shared" si="289"/>
        <v>1.1276999999999999</v>
      </c>
      <c r="P216" s="40"/>
      <c r="Q216" s="41"/>
      <c r="R216" s="41"/>
      <c r="S216" s="20"/>
    </row>
    <row r="217" spans="1:19" ht="30" customHeight="1" x14ac:dyDescent="0.2">
      <c r="A217" s="13">
        <v>186</v>
      </c>
      <c r="B217" s="14" t="s">
        <v>465</v>
      </c>
      <c r="C217" s="15" t="s">
        <v>47</v>
      </c>
      <c r="D217" s="16" t="s">
        <v>329</v>
      </c>
      <c r="E217" s="17">
        <f t="shared" si="485"/>
        <v>45064</v>
      </c>
      <c r="F217" s="18" t="str">
        <f>IF(C217="SINAPI",VLOOKUP(D217,[2]SINAPI!$A$2:$G$7006,2,FALSE),IF(C217="COMPOSICAO_PROPRIA",VLOOKUP(D217,'[2]COMPOSIÇÕES PRÓPRIAS'!$A$3:$L$1734,4,FALSE)))</f>
        <v>SUMIDOURO RETANGULAR, EM ALVENARIA COM TIJOLOS CERÂMICOS MACIÇOS, DIMENSÕES INTERNAS: 1,6 X 5,8 X H=3,0 M, ÁREA DE INFILTRAÇÃO: 50 M² (PARA 20 CONTRIBUINTES). AF_12/2020</v>
      </c>
      <c r="G217" s="108">
        <v>1</v>
      </c>
      <c r="H217" s="32" t="str">
        <f>IF(C217="SINAPI",VLOOKUP(D217,[2]SINAPI!$A$2:$G$7006,3,FALSE),IF(C217="COMPOSICAO_PROPRIA",VLOOKUP(D217,'[2]COMPOSIÇÕES PRÓPRIAS'!$A$3:$L$1734,6,FALSE)))</f>
        <v>UN</v>
      </c>
      <c r="I217" s="19">
        <f t="shared" si="536"/>
        <v>0</v>
      </c>
      <c r="J217" s="19">
        <f t="shared" si="537"/>
        <v>0</v>
      </c>
      <c r="K217" s="19">
        <f t="shared" si="538"/>
        <v>0</v>
      </c>
      <c r="L217" s="19">
        <f t="shared" si="539"/>
        <v>0</v>
      </c>
      <c r="M217" s="22">
        <f t="shared" si="540"/>
        <v>0</v>
      </c>
      <c r="N217" s="33">
        <f t="shared" si="288"/>
        <v>0.23150000000000001</v>
      </c>
      <c r="O217" s="34">
        <f t="shared" si="289"/>
        <v>1.1276999999999999</v>
      </c>
      <c r="P217" s="40"/>
      <c r="Q217" s="41"/>
      <c r="R217" s="41"/>
      <c r="S217" s="20"/>
    </row>
    <row r="218" spans="1:19" x14ac:dyDescent="0.2">
      <c r="A218" s="121"/>
      <c r="B218" s="122"/>
      <c r="C218" s="122"/>
      <c r="D218" s="122"/>
      <c r="E218" s="122"/>
      <c r="F218" s="122"/>
      <c r="G218" s="122"/>
      <c r="H218" s="123"/>
      <c r="I218" s="124" t="s">
        <v>104</v>
      </c>
      <c r="J218" s="124"/>
      <c r="K218" s="54">
        <f>SUM(K193:K217)</f>
        <v>0</v>
      </c>
      <c r="L218" s="54">
        <f>SUM(L193:L217)</f>
        <v>0</v>
      </c>
      <c r="M218" s="54">
        <f>SUM(M193:M217)</f>
        <v>0</v>
      </c>
      <c r="N218" s="125"/>
      <c r="O218" s="126"/>
      <c r="P218" s="38"/>
      <c r="Q218" s="39"/>
    </row>
    <row r="219" spans="1:19" x14ac:dyDescent="0.2">
      <c r="A219" s="6"/>
      <c r="B219" s="7">
        <v>13</v>
      </c>
      <c r="C219" s="8"/>
      <c r="D219" s="9"/>
      <c r="E219" s="10"/>
      <c r="F219" s="11" t="s">
        <v>195</v>
      </c>
      <c r="G219" s="97"/>
      <c r="H219" s="27"/>
      <c r="I219" s="28"/>
      <c r="J219" s="28"/>
      <c r="K219" s="28"/>
      <c r="L219" s="28"/>
      <c r="M219" s="29"/>
      <c r="N219" s="30"/>
      <c r="O219" s="31"/>
      <c r="P219" s="38"/>
      <c r="Q219" s="39"/>
    </row>
    <row r="220" spans="1:19" ht="30" customHeight="1" x14ac:dyDescent="0.2">
      <c r="A220" s="13">
        <v>187</v>
      </c>
      <c r="B220" s="14" t="s">
        <v>201</v>
      </c>
      <c r="C220" s="15" t="s">
        <v>47</v>
      </c>
      <c r="D220" s="16" t="s">
        <v>203</v>
      </c>
      <c r="E220" s="17">
        <f t="shared" ref="E220:E236" si="541">$M$4</f>
        <v>45064</v>
      </c>
      <c r="F220" s="18" t="str">
        <f>IF(C220="SINAPI",VLOOKUP(D220,[2]SINAPI!$A$2:$G$7006,2,FALSE),IF(C220="COMPOSICAO_PROPRIA",VLOOKUP(D220,'[2]COMPOSIÇÕES PRÓPRIAS'!$A$3:$L$1734,4,FALSE)))</f>
        <v>VASO SANITARIO SIFONADO CONVENCIONAL PARA PCD SEM FURO FRONTAL COM LOUÇA BRANCA SEM ASSENTO, INCLUSO CONJUNTO DE LIGAÇÃO PARA BACIA SANITÁRIA AJUSTÁVEL - FORNECIMENTO E INSTALAÇÃO. AF_01/2020</v>
      </c>
      <c r="G220" s="108">
        <v>1</v>
      </c>
      <c r="H220" s="32" t="str">
        <f>IF(C220="SINAPI",VLOOKUP(D220,[2]SINAPI!$A$2:$G$7006,3,FALSE),IF(C220="COMPOSICAO_PROPRIA",VLOOKUP(D220,'[2]COMPOSIÇÕES PRÓPRIAS'!$A$3:$L$1734,6,FALSE)))</f>
        <v>UN</v>
      </c>
      <c r="I220" s="19">
        <f t="shared" ref="I220" si="542">IFERROR(TRUNC(P220*(1+N220),2),"-")</f>
        <v>0</v>
      </c>
      <c r="J220" s="19">
        <f t="shared" ref="J220" si="543">IFERROR(TRUNC(Q220*(1+N220),2),"-")</f>
        <v>0</v>
      </c>
      <c r="K220" s="19">
        <f t="shared" ref="K220" si="544">IFERROR(TRUNC(G220*I220,2),"-")</f>
        <v>0</v>
      </c>
      <c r="L220" s="19">
        <f t="shared" ref="L220" si="545">IFERROR(TRUNC(J220*G220,2),"-")</f>
        <v>0</v>
      </c>
      <c r="M220" s="22">
        <f t="shared" ref="M220" si="546">IFERROR(SUM(K220:L220),"-")</f>
        <v>0</v>
      </c>
      <c r="N220" s="33">
        <f t="shared" si="288"/>
        <v>0.23150000000000001</v>
      </c>
      <c r="O220" s="34">
        <f t="shared" si="289"/>
        <v>1.1276999999999999</v>
      </c>
      <c r="P220" s="40"/>
      <c r="Q220" s="41"/>
      <c r="R220" s="41"/>
      <c r="S220" s="20"/>
    </row>
    <row r="221" spans="1:19" ht="15" customHeight="1" x14ac:dyDescent="0.2">
      <c r="A221" s="13">
        <v>188</v>
      </c>
      <c r="B221" s="14" t="s">
        <v>447</v>
      </c>
      <c r="C221" s="15" t="s">
        <v>47</v>
      </c>
      <c r="D221" s="16" t="s">
        <v>204</v>
      </c>
      <c r="E221" s="17">
        <f t="shared" si="541"/>
        <v>45064</v>
      </c>
      <c r="F221" s="18" t="str">
        <f>IF(C221="SINAPI",VLOOKUP(D221,[2]SINAPI!$A$2:$G$7006,2,FALSE),IF(C221="COMPOSICAO_PROPRIA",VLOOKUP(D221,'[2]COMPOSIÇÕES PRÓPRIAS'!$A$3:$L$1734,4,FALSE)))</f>
        <v>ASSENTO SANITÁRIO CONVENCIONAL - FORNECIMENTO E INSTALACAO. AF_01/2020</v>
      </c>
      <c r="G221" s="108">
        <v>2</v>
      </c>
      <c r="H221" s="32" t="str">
        <f>IF(C221="SINAPI",VLOOKUP(D221,[2]SINAPI!$A$2:$G$7006,3,FALSE),IF(C221="COMPOSICAO_PROPRIA",VLOOKUP(D221,'[2]COMPOSIÇÕES PRÓPRIAS'!$A$3:$L$1734,6,FALSE)))</f>
        <v>UN</v>
      </c>
      <c r="I221" s="19">
        <f t="shared" ref="I221:I223" si="547">IFERROR(TRUNC(P221*(1+N221),2),"-")</f>
        <v>0</v>
      </c>
      <c r="J221" s="19">
        <f t="shared" ref="J221:J223" si="548">IFERROR(TRUNC(Q221*(1+N221),2),"-")</f>
        <v>0</v>
      </c>
      <c r="K221" s="19">
        <f t="shared" ref="K221:K223" si="549">IFERROR(TRUNC(G221*I221,2),"-")</f>
        <v>0</v>
      </c>
      <c r="L221" s="19">
        <f t="shared" ref="L221:L223" si="550">IFERROR(TRUNC(J221*G221,2),"-")</f>
        <v>0</v>
      </c>
      <c r="M221" s="22">
        <f t="shared" ref="M221:M223" si="551">IFERROR(SUM(K221:L221),"-")</f>
        <v>0</v>
      </c>
      <c r="N221" s="33">
        <f t="shared" si="288"/>
        <v>0.23150000000000001</v>
      </c>
      <c r="O221" s="34">
        <f t="shared" si="289"/>
        <v>1.1276999999999999</v>
      </c>
      <c r="P221" s="40"/>
      <c r="Q221" s="41"/>
      <c r="R221" s="41"/>
      <c r="S221" s="20"/>
    </row>
    <row r="222" spans="1:19" ht="30" customHeight="1" x14ac:dyDescent="0.2">
      <c r="A222" s="13">
        <v>189</v>
      </c>
      <c r="B222" s="14" t="s">
        <v>448</v>
      </c>
      <c r="C222" s="15" t="s">
        <v>47</v>
      </c>
      <c r="D222" s="16" t="s">
        <v>322</v>
      </c>
      <c r="E222" s="17">
        <f t="shared" si="541"/>
        <v>45064</v>
      </c>
      <c r="F222" s="18" t="str">
        <f>IF(C222="SINAPI",VLOOKUP(D222,[2]SINAPI!$A$2:$G$7006,2,FALSE),IF(C222="COMPOSICAO_PROPRIA",VLOOKUP(D222,'[2]COMPOSIÇÕES PRÓPRIAS'!$A$3:$L$1734,4,FALSE)))</f>
        <v>VASO SANITÁRIO SIFONADO COM CAIXA ACOPLADA LOUÇA BRANCA - PADRÃO MÉDIO, INCLUSO ENGATE FLEXÍVEL EM METAL CROMADO, 1/2  X 40CM - FORNECIMENTO E INSTALAÇÃO. AF_01/2020</v>
      </c>
      <c r="G222" s="108">
        <v>1</v>
      </c>
      <c r="H222" s="32" t="str">
        <f>IF(C222="SINAPI",VLOOKUP(D222,[2]SINAPI!$A$2:$G$7006,3,FALSE),IF(C222="COMPOSICAO_PROPRIA",VLOOKUP(D222,'[2]COMPOSIÇÕES PRÓPRIAS'!$A$3:$L$1734,6,FALSE)))</f>
        <v>UN</v>
      </c>
      <c r="I222" s="19">
        <f t="shared" si="547"/>
        <v>0</v>
      </c>
      <c r="J222" s="19">
        <f t="shared" si="548"/>
        <v>0</v>
      </c>
      <c r="K222" s="19">
        <f t="shared" si="549"/>
        <v>0</v>
      </c>
      <c r="L222" s="19">
        <f t="shared" si="550"/>
        <v>0</v>
      </c>
      <c r="M222" s="22">
        <f t="shared" si="551"/>
        <v>0</v>
      </c>
      <c r="N222" s="33">
        <f t="shared" si="288"/>
        <v>0.23150000000000001</v>
      </c>
      <c r="O222" s="34">
        <f t="shared" si="289"/>
        <v>1.1276999999999999</v>
      </c>
      <c r="P222" s="40"/>
      <c r="Q222" s="41"/>
      <c r="R222" s="41"/>
      <c r="S222" s="20"/>
    </row>
    <row r="223" spans="1:19" ht="30" customHeight="1" x14ac:dyDescent="0.2">
      <c r="A223" s="13">
        <v>190</v>
      </c>
      <c r="B223" s="14" t="s">
        <v>466</v>
      </c>
      <c r="C223" s="15" t="s">
        <v>47</v>
      </c>
      <c r="D223" s="16" t="s">
        <v>326</v>
      </c>
      <c r="E223" s="17">
        <f t="shared" si="541"/>
        <v>45064</v>
      </c>
      <c r="F223" s="18" t="str">
        <f>IF(C223="SINAPI",VLOOKUP(D223,[2]SINAPI!$A$2:$G$7006,2,FALSE),IF(C223="COMPOSICAO_PROPRIA",VLOOKUP(D223,'[2]COMPOSIÇÕES PRÓPRIAS'!$A$3:$L$1734,4,FALSE)))</f>
        <v>BARRA DE APOIO RETA, EM ACO INOX POLIDO, COMPRIMENTO 60CM, FIXADA NA PAREDE - FORNECIMENTO E INSTALAÇÃO. AF_01/2020</v>
      </c>
      <c r="G223" s="108">
        <v>1</v>
      </c>
      <c r="H223" s="32" t="str">
        <f>IF(C223="SINAPI",VLOOKUP(D223,[2]SINAPI!$A$2:$G$7006,3,FALSE),IF(C223="COMPOSICAO_PROPRIA",VLOOKUP(D223,'[2]COMPOSIÇÕES PRÓPRIAS'!$A$3:$L$1734,6,FALSE)))</f>
        <v>UN</v>
      </c>
      <c r="I223" s="19">
        <f t="shared" si="547"/>
        <v>0</v>
      </c>
      <c r="J223" s="19">
        <f t="shared" si="548"/>
        <v>0</v>
      </c>
      <c r="K223" s="19">
        <f t="shared" si="549"/>
        <v>0</v>
      </c>
      <c r="L223" s="19">
        <f t="shared" si="550"/>
        <v>0</v>
      </c>
      <c r="M223" s="22">
        <f t="shared" si="551"/>
        <v>0</v>
      </c>
      <c r="N223" s="33">
        <f t="shared" si="288"/>
        <v>0.23150000000000001</v>
      </c>
      <c r="O223" s="34">
        <f t="shared" si="289"/>
        <v>1.1276999999999999</v>
      </c>
      <c r="P223" s="40"/>
      <c r="Q223" s="41"/>
      <c r="R223" s="41"/>
      <c r="S223" s="20"/>
    </row>
    <row r="224" spans="1:19" ht="30" customHeight="1" x14ac:dyDescent="0.2">
      <c r="A224" s="13">
        <v>191</v>
      </c>
      <c r="B224" s="14" t="s">
        <v>467</v>
      </c>
      <c r="C224" s="15" t="s">
        <v>47</v>
      </c>
      <c r="D224" s="16" t="s">
        <v>205</v>
      </c>
      <c r="E224" s="17">
        <f t="shared" si="541"/>
        <v>45064</v>
      </c>
      <c r="F224" s="18" t="str">
        <f>IF(C224="SINAPI",VLOOKUP(D224,[2]SINAPI!$A$2:$G$7006,2,FALSE),IF(C224="COMPOSICAO_PROPRIA",VLOOKUP(D224,'[2]COMPOSIÇÕES PRÓPRIAS'!$A$3:$L$1734,4,FALSE)))</f>
        <v>BARRA DE APOIO RETA, EM ACO INOX POLIDO, COMPRIMENTO 80 CM,  FIXADA NA PAREDE - FORNECIMENTO E INSTALAÇÃO. AF_01/2020</v>
      </c>
      <c r="G224" s="108">
        <v>2</v>
      </c>
      <c r="H224" s="32" t="str">
        <f>IF(C224="SINAPI",VLOOKUP(D224,[2]SINAPI!$A$2:$G$7006,3,FALSE),IF(C224="COMPOSICAO_PROPRIA",VLOOKUP(D224,'[2]COMPOSIÇÕES PRÓPRIAS'!$A$3:$L$1734,6,FALSE)))</f>
        <v>UN</v>
      </c>
      <c r="I224" s="19">
        <f t="shared" ref="I224" si="552">IFERROR(TRUNC(P224*(1+N224),2),"-")</f>
        <v>0</v>
      </c>
      <c r="J224" s="19">
        <f t="shared" ref="J224" si="553">IFERROR(TRUNC(Q224*(1+N224),2),"-")</f>
        <v>0</v>
      </c>
      <c r="K224" s="19">
        <f t="shared" ref="K224" si="554">IFERROR(TRUNC(G224*I224,2),"-")</f>
        <v>0</v>
      </c>
      <c r="L224" s="19">
        <f t="shared" ref="L224" si="555">IFERROR(TRUNC(J224*G224,2),"-")</f>
        <v>0</v>
      </c>
      <c r="M224" s="22">
        <f t="shared" ref="M224" si="556">IFERROR(SUM(K224:L224),"-")</f>
        <v>0</v>
      </c>
      <c r="N224" s="33">
        <f t="shared" si="288"/>
        <v>0.23150000000000001</v>
      </c>
      <c r="O224" s="34">
        <f t="shared" si="289"/>
        <v>1.1276999999999999</v>
      </c>
      <c r="P224" s="40"/>
      <c r="Q224" s="41"/>
      <c r="R224" s="41"/>
      <c r="S224" s="20"/>
    </row>
    <row r="225" spans="1:19" ht="15" customHeight="1" x14ac:dyDescent="0.2">
      <c r="A225" s="13">
        <v>192</v>
      </c>
      <c r="B225" s="14" t="s">
        <v>468</v>
      </c>
      <c r="C225" s="15" t="s">
        <v>47</v>
      </c>
      <c r="D225" s="16" t="s">
        <v>196</v>
      </c>
      <c r="E225" s="17">
        <f t="shared" si="541"/>
        <v>45064</v>
      </c>
      <c r="F225" s="18" t="str">
        <f>IF(C225="SINAPI",VLOOKUP(D225,[2]SINAPI!$A$2:$G$7006,2,FALSE),IF(C225="COMPOSICAO_PROPRIA",VLOOKUP(D225,'[2]COMPOSIÇÕES PRÓPRIAS'!$A$3:$L$1734,4,FALSE)))</f>
        <v>VASO SANITÁRIO INFANTIL LOUÇA BRANCA - FORNECIMENTO E INSTALACAO. AF_01/2020</v>
      </c>
      <c r="G225" s="108">
        <v>9</v>
      </c>
      <c r="H225" s="32" t="str">
        <f>IF(C225="SINAPI",VLOOKUP(D225,[2]SINAPI!$A$2:$G$7006,3,FALSE),IF(C225="COMPOSICAO_PROPRIA",VLOOKUP(D225,'[2]COMPOSIÇÕES PRÓPRIAS'!$A$3:$L$1734,6,FALSE)))</f>
        <v>UN</v>
      </c>
      <c r="I225" s="19">
        <f t="shared" ref="I225" si="557">IFERROR(TRUNC(P225*(1+N225),2),"-")</f>
        <v>0</v>
      </c>
      <c r="J225" s="19">
        <f t="shared" ref="J225" si="558">IFERROR(TRUNC(Q225*(1+N225),2),"-")</f>
        <v>0</v>
      </c>
      <c r="K225" s="19">
        <f t="shared" ref="K225" si="559">IFERROR(TRUNC(G225*I225,2),"-")</f>
        <v>0</v>
      </c>
      <c r="L225" s="19">
        <f t="shared" ref="L225" si="560">IFERROR(TRUNC(J225*G225,2),"-")</f>
        <v>0</v>
      </c>
      <c r="M225" s="22">
        <f t="shared" ref="M225" si="561">IFERROR(SUM(K225:L225),"-")</f>
        <v>0</v>
      </c>
      <c r="N225" s="33">
        <f t="shared" si="288"/>
        <v>0.23150000000000001</v>
      </c>
      <c r="O225" s="34">
        <f t="shared" si="289"/>
        <v>1.1276999999999999</v>
      </c>
      <c r="P225" s="40"/>
      <c r="Q225" s="41"/>
      <c r="R225" s="41"/>
      <c r="S225" s="20"/>
    </row>
    <row r="226" spans="1:19" ht="15" customHeight="1" x14ac:dyDescent="0.2">
      <c r="A226" s="13">
        <v>193</v>
      </c>
      <c r="B226" s="14" t="s">
        <v>469</v>
      </c>
      <c r="C226" s="15" t="s">
        <v>47</v>
      </c>
      <c r="D226" s="16" t="s">
        <v>197</v>
      </c>
      <c r="E226" s="17">
        <f t="shared" si="541"/>
        <v>45064</v>
      </c>
      <c r="F226" s="18" t="str">
        <f>IF(C226="SINAPI",VLOOKUP(D226,[2]SINAPI!$A$2:$G$7006,2,FALSE),IF(C226="COMPOSICAO_PROPRIA",VLOOKUP(D226,'[2]COMPOSIÇÕES PRÓPRIAS'!$A$3:$L$1734,4,FALSE)))</f>
        <v>ASSENTO SANITÁRIO INFANTIL - FORNECIMENTO E INSTALACAO. AF_01/2020</v>
      </c>
      <c r="G226" s="108">
        <f>G225</f>
        <v>9</v>
      </c>
      <c r="H226" s="32" t="str">
        <f>IF(C226="SINAPI",VLOOKUP(D226,[2]SINAPI!$A$2:$G$7006,3,FALSE),IF(C226="COMPOSICAO_PROPRIA",VLOOKUP(D226,'[2]COMPOSIÇÕES PRÓPRIAS'!$A$3:$L$1734,6,FALSE)))</f>
        <v>UN</v>
      </c>
      <c r="I226" s="19">
        <f t="shared" ref="I226" si="562">IFERROR(TRUNC(P226*(1+N226),2),"-")</f>
        <v>0</v>
      </c>
      <c r="J226" s="19">
        <f t="shared" ref="J226" si="563">IFERROR(TRUNC(Q226*(1+N226),2),"-")</f>
        <v>0</v>
      </c>
      <c r="K226" s="19">
        <f t="shared" ref="K226" si="564">IFERROR(TRUNC(G226*I226,2),"-")</f>
        <v>0</v>
      </c>
      <c r="L226" s="19">
        <f t="shared" ref="L226" si="565">IFERROR(TRUNC(J226*G226,2),"-")</f>
        <v>0</v>
      </c>
      <c r="M226" s="22">
        <f t="shared" ref="M226" si="566">IFERROR(SUM(K226:L226),"-")</f>
        <v>0</v>
      </c>
      <c r="N226" s="33">
        <f t="shared" si="288"/>
        <v>0.23150000000000001</v>
      </c>
      <c r="O226" s="34">
        <f t="shared" si="289"/>
        <v>1.1276999999999999</v>
      </c>
      <c r="P226" s="40"/>
      <c r="Q226" s="41"/>
      <c r="R226" s="41"/>
      <c r="S226" s="20"/>
    </row>
    <row r="227" spans="1:19" ht="15" customHeight="1" x14ac:dyDescent="0.2">
      <c r="A227" s="13">
        <v>194</v>
      </c>
      <c r="B227" s="14" t="s">
        <v>470</v>
      </c>
      <c r="C227" s="15" t="s">
        <v>47</v>
      </c>
      <c r="D227" s="16" t="s">
        <v>319</v>
      </c>
      <c r="E227" s="17">
        <f t="shared" si="541"/>
        <v>45064</v>
      </c>
      <c r="F227" s="18" t="str">
        <f>IF(C227="SINAPI",VLOOKUP(D227,[2]SINAPI!$A$2:$G$7006,2,FALSE),IF(C227="COMPOSICAO_PROPRIA",VLOOKUP(D227,'[2]COMPOSIÇÕES PRÓPRIAS'!$A$3:$L$1734,4,FALSE)))</f>
        <v>BANCADA DE GRANITO CINZA POLIDO, DE 0,50 X 0,60 M, PARA LAVATÓRIO - FORNECIMENTO E INSTALAÇÃO. AF_01/2020</v>
      </c>
      <c r="G227" s="108">
        <v>10</v>
      </c>
      <c r="H227" s="32" t="str">
        <f>IF(C227="SINAPI",VLOOKUP(D227,[2]SINAPI!$A$2:$G$7006,3,FALSE),IF(C227="COMPOSICAO_PROPRIA",VLOOKUP(D227,'[2]COMPOSIÇÕES PRÓPRIAS'!$A$3:$L$1734,6,FALSE)))</f>
        <v>UN</v>
      </c>
      <c r="I227" s="19">
        <f t="shared" ref="I227:I228" si="567">IFERROR(TRUNC(P227*(1+N227),2),"-")</f>
        <v>0</v>
      </c>
      <c r="J227" s="19">
        <f t="shared" ref="J227:J228" si="568">IFERROR(TRUNC(Q227*(1+N227),2),"-")</f>
        <v>0</v>
      </c>
      <c r="K227" s="19">
        <f t="shared" ref="K227:K228" si="569">IFERROR(TRUNC(G227*I227,2),"-")</f>
        <v>0</v>
      </c>
      <c r="L227" s="19">
        <f t="shared" ref="L227:L228" si="570">IFERROR(TRUNC(J227*G227,2),"-")</f>
        <v>0</v>
      </c>
      <c r="M227" s="22">
        <f t="shared" ref="M227:M228" si="571">IFERROR(SUM(K227:L227),"-")</f>
        <v>0</v>
      </c>
      <c r="N227" s="33">
        <f t="shared" si="288"/>
        <v>0.23150000000000001</v>
      </c>
      <c r="O227" s="34">
        <f t="shared" si="289"/>
        <v>1.1276999999999999</v>
      </c>
      <c r="P227" s="40"/>
      <c r="Q227" s="41"/>
      <c r="R227" s="41"/>
      <c r="S227" s="20"/>
    </row>
    <row r="228" spans="1:19" ht="15" customHeight="1" x14ac:dyDescent="0.2">
      <c r="A228" s="13">
        <v>195</v>
      </c>
      <c r="B228" s="14" t="s">
        <v>471</v>
      </c>
      <c r="C228" s="15" t="s">
        <v>47</v>
      </c>
      <c r="D228" s="16" t="s">
        <v>320</v>
      </c>
      <c r="E228" s="17">
        <f t="shared" si="541"/>
        <v>45064</v>
      </c>
      <c r="F228" s="18" t="str">
        <f>IF(C228="SINAPI",VLOOKUP(D228,[2]SINAPI!$A$2:$G$7006,2,FALSE),IF(C228="COMPOSICAO_PROPRIA",VLOOKUP(D228,'[2]COMPOSIÇÕES PRÓPRIAS'!$A$3:$L$1734,4,FALSE)))</f>
        <v>CUBA DE EMBUTIR RETANGULAR DE AÇO INOXIDÁVEL, 46 X 30 X 12 CM - FORNECIMENTO E INSTALAÇÃO. AF_01/2020</v>
      </c>
      <c r="G228" s="108">
        <v>2</v>
      </c>
      <c r="H228" s="32" t="str">
        <f>IF(C228="SINAPI",VLOOKUP(D228,[2]SINAPI!$A$2:$G$7006,3,FALSE),IF(C228="COMPOSICAO_PROPRIA",VLOOKUP(D228,'[2]COMPOSIÇÕES PRÓPRIAS'!$A$3:$L$1734,6,FALSE)))</f>
        <v>UN</v>
      </c>
      <c r="I228" s="19">
        <f t="shared" si="567"/>
        <v>0</v>
      </c>
      <c r="J228" s="19">
        <f t="shared" si="568"/>
        <v>0</v>
      </c>
      <c r="K228" s="19">
        <f t="shared" si="569"/>
        <v>0</v>
      </c>
      <c r="L228" s="19">
        <f t="shared" si="570"/>
        <v>0</v>
      </c>
      <c r="M228" s="22">
        <f t="shared" si="571"/>
        <v>0</v>
      </c>
      <c r="N228" s="33">
        <f t="shared" si="288"/>
        <v>0.23150000000000001</v>
      </c>
      <c r="O228" s="34">
        <f t="shared" si="289"/>
        <v>1.1276999999999999</v>
      </c>
      <c r="P228" s="40"/>
      <c r="Q228" s="41"/>
      <c r="R228" s="41"/>
      <c r="S228" s="20"/>
    </row>
    <row r="229" spans="1:19" ht="15" customHeight="1" x14ac:dyDescent="0.2">
      <c r="A229" s="13">
        <v>196</v>
      </c>
      <c r="B229" s="14" t="s">
        <v>472</v>
      </c>
      <c r="C229" s="15" t="s">
        <v>47</v>
      </c>
      <c r="D229" s="16" t="s">
        <v>198</v>
      </c>
      <c r="E229" s="17">
        <f t="shared" si="541"/>
        <v>45064</v>
      </c>
      <c r="F229" s="18" t="str">
        <f>IF(C229="SINAPI",VLOOKUP(D229,[2]SINAPI!$A$2:$G$7006,2,FALSE),IF(C229="COMPOSICAO_PROPRIA",VLOOKUP(D229,'[2]COMPOSIÇÕES PRÓPRIAS'!$A$3:$L$1734,4,FALSE)))</f>
        <v>CUBA DE EMBUTIR OVAL EM LOUÇA BRANCA, 35 X 50CM OU EQUIVALENTE - FORNECIMENTO E INSTALAÇÃO. AF_01/2020</v>
      </c>
      <c r="G229" s="108">
        <v>13</v>
      </c>
      <c r="H229" s="32" t="str">
        <f>IF(C229="SINAPI",VLOOKUP(D229,[2]SINAPI!$A$2:$G$7006,3,FALSE),IF(C229="COMPOSICAO_PROPRIA",VLOOKUP(D229,'[2]COMPOSIÇÕES PRÓPRIAS'!$A$3:$L$1734,6,FALSE)))</f>
        <v>UN</v>
      </c>
      <c r="I229" s="19">
        <f t="shared" ref="I229" si="572">IFERROR(TRUNC(P229*(1+N229),2),"-")</f>
        <v>0</v>
      </c>
      <c r="J229" s="19">
        <f t="shared" ref="J229" si="573">IFERROR(TRUNC(Q229*(1+N229),2),"-")</f>
        <v>0</v>
      </c>
      <c r="K229" s="19">
        <f t="shared" ref="K229" si="574">IFERROR(TRUNC(G229*I229,2),"-")</f>
        <v>0</v>
      </c>
      <c r="L229" s="19">
        <f t="shared" ref="L229" si="575">IFERROR(TRUNC(J229*G229,2),"-")</f>
        <v>0</v>
      </c>
      <c r="M229" s="22">
        <f t="shared" ref="M229" si="576">IFERROR(SUM(K229:L229),"-")</f>
        <v>0</v>
      </c>
      <c r="N229" s="33">
        <f t="shared" si="288"/>
        <v>0.23150000000000001</v>
      </c>
      <c r="O229" s="34">
        <f t="shared" si="289"/>
        <v>1.1276999999999999</v>
      </c>
      <c r="P229" s="40"/>
      <c r="Q229" s="41"/>
      <c r="R229" s="41"/>
      <c r="S229" s="20"/>
    </row>
    <row r="230" spans="1:19" ht="30" customHeight="1" x14ac:dyDescent="0.2">
      <c r="A230" s="13">
        <v>197</v>
      </c>
      <c r="B230" s="14" t="s">
        <v>473</v>
      </c>
      <c r="C230" s="15" t="s">
        <v>47</v>
      </c>
      <c r="D230" s="16" t="s">
        <v>199</v>
      </c>
      <c r="E230" s="17">
        <f t="shared" si="541"/>
        <v>45064</v>
      </c>
      <c r="F230" s="18" t="str">
        <f>IF(C230="SINAPI",VLOOKUP(D230,[2]SINAPI!$A$2:$G$7006,2,FALSE),IF(C230="COMPOSICAO_PROPRIA",VLOOKUP(D230,'[2]COMPOSIÇÕES PRÓPRIAS'!$A$3:$L$1734,4,FALSE)))</f>
        <v>LAVATÓRIO LOUÇA BRANCA SUSPENSO, 29,5 X 39CM OU EQUIVALENTE, PADRÃO POPULAR - FORNECIMENTO E INSTALAÇÃO. AF_01/2020</v>
      </c>
      <c r="G230" s="108">
        <v>1</v>
      </c>
      <c r="H230" s="32" t="str">
        <f>IF(C230="SINAPI",VLOOKUP(D230,[2]SINAPI!$A$2:$G$7006,3,FALSE),IF(C230="COMPOSICAO_PROPRIA",VLOOKUP(D230,'[2]COMPOSIÇÕES PRÓPRIAS'!$A$3:$L$1734,6,FALSE)))</f>
        <v>UN</v>
      </c>
      <c r="I230" s="19">
        <f t="shared" ref="I230:I231" si="577">IFERROR(TRUNC(P230*(1+N230),2),"-")</f>
        <v>0</v>
      </c>
      <c r="J230" s="19">
        <f t="shared" ref="J230:J231" si="578">IFERROR(TRUNC(Q230*(1+N230),2),"-")</f>
        <v>0</v>
      </c>
      <c r="K230" s="19">
        <f t="shared" ref="K230:K231" si="579">IFERROR(TRUNC(G230*I230,2),"-")</f>
        <v>0</v>
      </c>
      <c r="L230" s="19">
        <f t="shared" ref="L230:L231" si="580">IFERROR(TRUNC(J230*G230,2),"-")</f>
        <v>0</v>
      </c>
      <c r="M230" s="22">
        <f t="shared" ref="M230:M231" si="581">IFERROR(SUM(K230:L230),"-")</f>
        <v>0</v>
      </c>
      <c r="N230" s="33">
        <f t="shared" si="288"/>
        <v>0.23150000000000001</v>
      </c>
      <c r="O230" s="34">
        <f t="shared" si="289"/>
        <v>1.1276999999999999</v>
      </c>
      <c r="P230" s="40"/>
      <c r="Q230" s="41"/>
      <c r="R230" s="41"/>
      <c r="S230" s="20"/>
    </row>
    <row r="231" spans="1:19" ht="15" customHeight="1" x14ac:dyDescent="0.2">
      <c r="A231" s="13">
        <v>198</v>
      </c>
      <c r="B231" s="14" t="s">
        <v>474</v>
      </c>
      <c r="C231" s="15" t="s">
        <v>47</v>
      </c>
      <c r="D231" s="16" t="s">
        <v>323</v>
      </c>
      <c r="E231" s="17">
        <f t="shared" si="541"/>
        <v>45064</v>
      </c>
      <c r="F231" s="18" t="str">
        <f>IF(C231="SINAPI",VLOOKUP(D231,[2]SINAPI!$A$2:$G$7006,2,FALSE),IF(C231="COMPOSICAO_PROPRIA",VLOOKUP(D231,'[2]COMPOSIÇÕES PRÓPRIAS'!$A$3:$L$1734,4,FALSE)))</f>
        <v>PAPELEIRA DE PAREDE EM METAL CROMADO SEM TAMPA, INCLUSO FIXAÇÃO. AF_01/2020</v>
      </c>
      <c r="G231" s="108">
        <v>12</v>
      </c>
      <c r="H231" s="32" t="str">
        <f>IF(C231="SINAPI",VLOOKUP(D231,[2]SINAPI!$A$2:$G$7006,3,FALSE),IF(C231="COMPOSICAO_PROPRIA",VLOOKUP(D231,'[2]COMPOSIÇÕES PRÓPRIAS'!$A$3:$L$1734,6,FALSE)))</f>
        <v>UN</v>
      </c>
      <c r="I231" s="19">
        <f t="shared" si="577"/>
        <v>0</v>
      </c>
      <c r="J231" s="19">
        <f t="shared" si="578"/>
        <v>0</v>
      </c>
      <c r="K231" s="19">
        <f t="shared" si="579"/>
        <v>0</v>
      </c>
      <c r="L231" s="19">
        <f t="shared" si="580"/>
        <v>0</v>
      </c>
      <c r="M231" s="22">
        <f t="shared" si="581"/>
        <v>0</v>
      </c>
      <c r="N231" s="33">
        <f t="shared" si="288"/>
        <v>0.23150000000000001</v>
      </c>
      <c r="O231" s="34">
        <f t="shared" si="289"/>
        <v>1.1276999999999999</v>
      </c>
      <c r="P231" s="40"/>
      <c r="Q231" s="41"/>
      <c r="R231" s="41"/>
      <c r="S231" s="20"/>
    </row>
    <row r="232" spans="1:19" ht="30.75" customHeight="1" x14ac:dyDescent="0.2">
      <c r="A232" s="13">
        <v>199</v>
      </c>
      <c r="B232" s="14" t="s">
        <v>475</v>
      </c>
      <c r="C232" s="15" t="s">
        <v>47</v>
      </c>
      <c r="D232" s="16" t="s">
        <v>324</v>
      </c>
      <c r="E232" s="17">
        <f t="shared" si="541"/>
        <v>45064</v>
      </c>
      <c r="F232" s="18" t="str">
        <f>IF(C232="SINAPI",VLOOKUP(D232,[2]SINAPI!$A$2:$G$7006,2,FALSE),IF(C232="COMPOSICAO_PROPRIA",VLOOKUP(D232,'[2]COMPOSIÇÕES PRÓPRIAS'!$A$3:$L$1734,4,FALSE)))</f>
        <v>SABONETEIRA PLASTICA TIPO DISPENSER PARA SABONETE LIQUIDO COM RESERVATORIO 800 A 1500 ML, INCLUSO FIXAÇÃO. AF_01/2020</v>
      </c>
      <c r="G232" s="108">
        <v>12</v>
      </c>
      <c r="H232" s="32" t="str">
        <f>IF(C232="SINAPI",VLOOKUP(D232,[2]SINAPI!$A$2:$G$7006,3,FALSE),IF(C232="COMPOSICAO_PROPRIA",VLOOKUP(D232,'[2]COMPOSIÇÕES PRÓPRIAS'!$A$3:$L$1734,6,FALSE)))</f>
        <v>UN</v>
      </c>
      <c r="I232" s="19">
        <f t="shared" ref="I232" si="582">IFERROR(TRUNC(P232*(1+N232),2),"-")</f>
        <v>0</v>
      </c>
      <c r="J232" s="19">
        <f t="shared" ref="J232" si="583">IFERROR(TRUNC(Q232*(1+N232),2),"-")</f>
        <v>0</v>
      </c>
      <c r="K232" s="19">
        <f t="shared" ref="K232" si="584">IFERROR(TRUNC(G232*I232,2),"-")</f>
        <v>0</v>
      </c>
      <c r="L232" s="19">
        <f t="shared" ref="L232" si="585">IFERROR(TRUNC(J232*G232,2),"-")</f>
        <v>0</v>
      </c>
      <c r="M232" s="22">
        <f t="shared" ref="M232" si="586">IFERROR(SUM(K232:L232),"-")</f>
        <v>0</v>
      </c>
      <c r="N232" s="33">
        <f t="shared" si="288"/>
        <v>0.23150000000000001</v>
      </c>
      <c r="O232" s="34">
        <f t="shared" si="289"/>
        <v>1.1276999999999999</v>
      </c>
      <c r="P232" s="40"/>
      <c r="Q232" s="41"/>
      <c r="R232" s="41"/>
      <c r="S232" s="20"/>
    </row>
    <row r="233" spans="1:19" ht="15" customHeight="1" x14ac:dyDescent="0.2">
      <c r="A233" s="13">
        <v>200</v>
      </c>
      <c r="B233" s="14" t="s">
        <v>476</v>
      </c>
      <c r="C233" s="15" t="s">
        <v>47</v>
      </c>
      <c r="D233" s="16" t="s">
        <v>318</v>
      </c>
      <c r="E233" s="17">
        <f t="shared" si="541"/>
        <v>45064</v>
      </c>
      <c r="F233" s="18" t="str">
        <f>IF(C233="SINAPI",VLOOKUP(D233,[2]SINAPI!$A$2:$G$7006,2,FALSE),IF(C233="COMPOSICAO_PROPRIA",VLOOKUP(D233,'[2]COMPOSIÇÕES PRÓPRIAS'!$A$3:$L$1734,4,FALSE)))</f>
        <v>TANQUE DE LOUÇA BRANCA COM COLUNA, 30L OU EQUIVALENTE - FORNECIMENTO E INSTALAÇÃO. AF_01/2020</v>
      </c>
      <c r="G233" s="108">
        <v>1</v>
      </c>
      <c r="H233" s="32" t="str">
        <f>IF(C233="SINAPI",VLOOKUP(D233,[2]SINAPI!$A$2:$G$7006,3,FALSE),IF(C233="COMPOSICAO_PROPRIA",VLOOKUP(D233,'[2]COMPOSIÇÕES PRÓPRIAS'!$A$3:$L$1734,6,FALSE)))</f>
        <v>UN</v>
      </c>
      <c r="I233" s="19">
        <f t="shared" ref="I233:I235" si="587">IFERROR(TRUNC(P233*(1+N233),2),"-")</f>
        <v>0</v>
      </c>
      <c r="J233" s="19">
        <f t="shared" ref="J233:J235" si="588">IFERROR(TRUNC(Q233*(1+N233),2),"-")</f>
        <v>0</v>
      </c>
      <c r="K233" s="19">
        <f t="shared" ref="K233:K235" si="589">IFERROR(TRUNC(G233*I233,2),"-")</f>
        <v>0</v>
      </c>
      <c r="L233" s="19">
        <f t="shared" ref="L233:L235" si="590">IFERROR(TRUNC(J233*G233,2),"-")</f>
        <v>0</v>
      </c>
      <c r="M233" s="22">
        <f t="shared" ref="M233:M235" si="591">IFERROR(SUM(K233:L233),"-")</f>
        <v>0</v>
      </c>
      <c r="N233" s="33">
        <f t="shared" si="288"/>
        <v>0.23150000000000001</v>
      </c>
      <c r="O233" s="34">
        <f t="shared" si="289"/>
        <v>1.1276999999999999</v>
      </c>
      <c r="P233" s="40"/>
      <c r="Q233" s="41"/>
      <c r="R233" s="41"/>
      <c r="S233" s="20"/>
    </row>
    <row r="234" spans="1:19" ht="15" customHeight="1" x14ac:dyDescent="0.2">
      <c r="A234" s="13">
        <v>201</v>
      </c>
      <c r="B234" s="14" t="s">
        <v>477</v>
      </c>
      <c r="C234" s="15" t="s">
        <v>47</v>
      </c>
      <c r="D234" s="16" t="s">
        <v>325</v>
      </c>
      <c r="E234" s="17">
        <f t="shared" si="541"/>
        <v>45064</v>
      </c>
      <c r="F234" s="18" t="str">
        <f>IF(C234="SINAPI",VLOOKUP(D234,[2]SINAPI!$A$2:$G$7006,2,FALSE),IF(C234="COMPOSICAO_PROPRIA",VLOOKUP(D234,'[2]COMPOSIÇÕES PRÓPRIAS'!$A$3:$L$1734,4,FALSE)))</f>
        <v>CHUVEIRO ELÉTRICO COMUM CORPO PLÁSTICO, TIPO DUCHA  FORNECIMENTO E INSTALAÇÃO. AF_01/2020</v>
      </c>
      <c r="G234" s="108">
        <v>4</v>
      </c>
      <c r="H234" s="32" t="str">
        <f>IF(C234="SINAPI",VLOOKUP(D234,[2]SINAPI!$A$2:$G$7006,3,FALSE),IF(C234="COMPOSICAO_PROPRIA",VLOOKUP(D234,'[2]COMPOSIÇÕES PRÓPRIAS'!$A$3:$L$1734,6,FALSE)))</f>
        <v>UN</v>
      </c>
      <c r="I234" s="19">
        <f t="shared" si="587"/>
        <v>0</v>
      </c>
      <c r="J234" s="19">
        <f t="shared" si="588"/>
        <v>0</v>
      </c>
      <c r="K234" s="19">
        <f t="shared" si="589"/>
        <v>0</v>
      </c>
      <c r="L234" s="19">
        <f t="shared" si="590"/>
        <v>0</v>
      </c>
      <c r="M234" s="22">
        <f t="shared" si="591"/>
        <v>0</v>
      </c>
      <c r="N234" s="33">
        <f t="shared" si="288"/>
        <v>0.23150000000000001</v>
      </c>
      <c r="O234" s="34">
        <f t="shared" si="289"/>
        <v>1.1276999999999999</v>
      </c>
      <c r="P234" s="40"/>
      <c r="Q234" s="41"/>
      <c r="R234" s="41"/>
      <c r="S234" s="20"/>
    </row>
    <row r="235" spans="1:19" ht="30" customHeight="1" x14ac:dyDescent="0.2">
      <c r="A235" s="13">
        <v>202</v>
      </c>
      <c r="B235" s="14" t="s">
        <v>478</v>
      </c>
      <c r="C235" s="15" t="s">
        <v>47</v>
      </c>
      <c r="D235" s="16" t="s">
        <v>321</v>
      </c>
      <c r="E235" s="17">
        <f t="shared" si="541"/>
        <v>45064</v>
      </c>
      <c r="F235" s="18" t="str">
        <f>IF(C235="SINAPI",VLOOKUP(D235,[2]SINAPI!$A$2:$G$7006,2,FALSE),IF(C235="COMPOSICAO_PROPRIA",VLOOKUP(D235,'[2]COMPOSIÇÕES PRÓPRIAS'!$A$3:$L$1734,4,FALSE)))</f>
        <v>TORNEIRA CROMADA TUBO MÓVEL, DE MESA, 1/2 OU 3/4, PARA PIA DE COZINHA, PADRÃO ALTO - FORNECIMENTO E INSTALAÇÃO. AF_01/2020</v>
      </c>
      <c r="G235" s="108">
        <v>2</v>
      </c>
      <c r="H235" s="32" t="str">
        <f>IF(C235="SINAPI",VLOOKUP(D235,[2]SINAPI!$A$2:$G$7006,3,FALSE),IF(C235="COMPOSICAO_PROPRIA",VLOOKUP(D235,'[2]COMPOSIÇÕES PRÓPRIAS'!$A$3:$L$1734,6,FALSE)))</f>
        <v>UN</v>
      </c>
      <c r="I235" s="19">
        <f t="shared" si="587"/>
        <v>0</v>
      </c>
      <c r="J235" s="19">
        <f t="shared" si="588"/>
        <v>0</v>
      </c>
      <c r="K235" s="19">
        <f t="shared" si="589"/>
        <v>0</v>
      </c>
      <c r="L235" s="19">
        <f t="shared" si="590"/>
        <v>0</v>
      </c>
      <c r="M235" s="22">
        <f t="shared" si="591"/>
        <v>0</v>
      </c>
      <c r="N235" s="33">
        <f t="shared" si="288"/>
        <v>0.23150000000000001</v>
      </c>
      <c r="O235" s="34">
        <f t="shared" si="289"/>
        <v>1.1276999999999999</v>
      </c>
      <c r="P235" s="40"/>
      <c r="Q235" s="41"/>
      <c r="R235" s="41"/>
      <c r="S235" s="20"/>
    </row>
    <row r="236" spans="1:19" ht="15" customHeight="1" x14ac:dyDescent="0.2">
      <c r="A236" s="13">
        <v>203</v>
      </c>
      <c r="B236" s="14" t="s">
        <v>479</v>
      </c>
      <c r="C236" s="15" t="s">
        <v>47</v>
      </c>
      <c r="D236" s="16" t="s">
        <v>202</v>
      </c>
      <c r="E236" s="17">
        <f t="shared" si="541"/>
        <v>45064</v>
      </c>
      <c r="F236" s="18" t="str">
        <f>IF(C236="SINAPI",VLOOKUP(D236,[2]SINAPI!$A$2:$G$7006,2,FALSE),IF(C236="COMPOSICAO_PROPRIA",VLOOKUP(D236,'[2]COMPOSIÇÕES PRÓPRIAS'!$A$3:$L$1734,4,FALSE)))</f>
        <v>TORNEIRA CROMADA DE MESA, 1/2 OU 3/4, PARA LAVATÓRIO, PADRÃO POPULAR - FORNECIMENTO E INSTALAÇÃO. AF_01/2020</v>
      </c>
      <c r="G236" s="108">
        <f>G229</f>
        <v>13</v>
      </c>
      <c r="H236" s="32" t="str">
        <f>IF(C236="SINAPI",VLOOKUP(D236,[2]SINAPI!$A$2:$G$7006,3,FALSE),IF(C236="COMPOSICAO_PROPRIA",VLOOKUP(D236,'[2]COMPOSIÇÕES PRÓPRIAS'!$A$3:$L$1734,6,FALSE)))</f>
        <v>UN</v>
      </c>
      <c r="I236" s="19">
        <f t="shared" ref="I236" si="592">IFERROR(TRUNC(P236*(1+N236),2),"-")</f>
        <v>0</v>
      </c>
      <c r="J236" s="19">
        <f t="shared" ref="J236" si="593">IFERROR(TRUNC(Q236*(1+N236),2),"-")</f>
        <v>0</v>
      </c>
      <c r="K236" s="19">
        <f t="shared" ref="K236" si="594">IFERROR(TRUNC(G236*I236,2),"-")</f>
        <v>0</v>
      </c>
      <c r="L236" s="19">
        <f t="shared" ref="L236" si="595">IFERROR(TRUNC(J236*G236,2),"-")</f>
        <v>0</v>
      </c>
      <c r="M236" s="22">
        <f t="shared" ref="M236" si="596">IFERROR(SUM(K236:L236),"-")</f>
        <v>0</v>
      </c>
      <c r="N236" s="33">
        <f t="shared" si="288"/>
        <v>0.23150000000000001</v>
      </c>
      <c r="O236" s="34">
        <f t="shared" si="289"/>
        <v>1.1276999999999999</v>
      </c>
      <c r="P236" s="40"/>
      <c r="Q236" s="41"/>
      <c r="R236" s="41"/>
      <c r="S236" s="20"/>
    </row>
    <row r="237" spans="1:19" x14ac:dyDescent="0.2">
      <c r="A237" s="121"/>
      <c r="B237" s="122"/>
      <c r="C237" s="122"/>
      <c r="D237" s="122"/>
      <c r="E237" s="122"/>
      <c r="F237" s="122"/>
      <c r="G237" s="122"/>
      <c r="H237" s="123"/>
      <c r="I237" s="124" t="s">
        <v>104</v>
      </c>
      <c r="J237" s="124"/>
      <c r="K237" s="54">
        <f t="shared" ref="K237:L237" si="597">SUM(K220:K236)</f>
        <v>0</v>
      </c>
      <c r="L237" s="54">
        <f t="shared" si="597"/>
        <v>0</v>
      </c>
      <c r="M237" s="54">
        <f>SUM(M220:M236)</f>
        <v>0</v>
      </c>
      <c r="N237" s="125"/>
      <c r="O237" s="126"/>
      <c r="P237" s="38"/>
      <c r="Q237" s="39"/>
    </row>
    <row r="238" spans="1:19" x14ac:dyDescent="0.2">
      <c r="A238" s="6"/>
      <c r="B238" s="7">
        <v>14</v>
      </c>
      <c r="C238" s="8"/>
      <c r="D238" s="9"/>
      <c r="E238" s="10"/>
      <c r="F238" s="11" t="s">
        <v>92</v>
      </c>
      <c r="G238" s="97"/>
      <c r="H238" s="27"/>
      <c r="I238" s="28"/>
      <c r="J238" s="28"/>
      <c r="K238" s="28"/>
      <c r="L238" s="28"/>
      <c r="M238" s="29"/>
      <c r="N238" s="30"/>
      <c r="O238" s="31"/>
      <c r="P238" s="38"/>
      <c r="Q238" s="39"/>
    </row>
    <row r="239" spans="1:19" ht="45" customHeight="1" x14ac:dyDescent="0.2">
      <c r="A239" s="13">
        <v>204</v>
      </c>
      <c r="B239" s="14" t="s">
        <v>206</v>
      </c>
      <c r="C239" s="15" t="s">
        <v>47</v>
      </c>
      <c r="D239" s="16" t="s">
        <v>18</v>
      </c>
      <c r="E239" s="17">
        <f>$M$4</f>
        <v>45064</v>
      </c>
      <c r="F239" s="18" t="str">
        <f>IF(C239="SINAPI",VLOOKUP(D239,[2]SINAPI!$A$2:$G$7006,2,FALSE),IF(C239="COMPOSICAO_PROPRIA",VLOOKUP(D239,'[2]COMPOSIÇÕES PRÓPRIAS'!$A$3:$L$1734,4,FALSE)))</f>
        <v>(COMPOSIÇÃO REPRESENTATIVA) DO SERVIÇO DE INSTALAÇÃO DE TUBOS DE PVC, SÉRIE R, ÁGUA PLUVIAL, DN 100 MM (INSTALADO EM RAMAL DE ENCAMINHAMENTO, OU CONDUTORES VERTICAIS), INCLUSIVE CONEXÕES, CORTES E FIXAÇÕES, PARA PRÉDIOS. AF_10/2015</v>
      </c>
      <c r="G239" s="108">
        <f>((6+6+2+2+2)*3.5)+(2.4*4)</f>
        <v>72.599999999999994</v>
      </c>
      <c r="H239" s="32" t="str">
        <f>IF(C239="SINAPI",VLOOKUP(D239,[2]SINAPI!$A$2:$G$7006,3,FALSE),IF(C239="COMPOSICAO_PROPRIA",VLOOKUP(D239,'[2]COMPOSIÇÕES PRÓPRIAS'!$A$3:$L$1734,6,FALSE)))</f>
        <v>M</v>
      </c>
      <c r="I239" s="19">
        <f t="shared" ref="I239" si="598">IFERROR(TRUNC(P239*(1+N239),2),"-")</f>
        <v>0</v>
      </c>
      <c r="J239" s="19">
        <f t="shared" ref="J239" si="599">IFERROR(TRUNC(Q239*(1+N239),2),"-")</f>
        <v>0</v>
      </c>
      <c r="K239" s="19">
        <f t="shared" ref="K239" si="600">IFERROR(TRUNC(G239*I239,2),"-")</f>
        <v>0</v>
      </c>
      <c r="L239" s="19">
        <f t="shared" ref="L239" si="601">IFERROR(TRUNC(J239*G239,2),"-")</f>
        <v>0</v>
      </c>
      <c r="M239" s="22">
        <f t="shared" ref="M239" si="602">IFERROR(SUM(K239:L239),"-")</f>
        <v>0</v>
      </c>
      <c r="N239" s="33">
        <f t="shared" si="288"/>
        <v>0.23150000000000001</v>
      </c>
      <c r="O239" s="34">
        <f t="shared" si="289"/>
        <v>1.1276999999999999</v>
      </c>
      <c r="P239" s="40"/>
      <c r="Q239" s="41"/>
      <c r="R239" s="41"/>
      <c r="S239" s="20"/>
    </row>
    <row r="240" spans="1:19" ht="30" customHeight="1" x14ac:dyDescent="0.2">
      <c r="A240" s="13">
        <v>205</v>
      </c>
      <c r="B240" s="14" t="s">
        <v>480</v>
      </c>
      <c r="C240" s="15" t="s">
        <v>47</v>
      </c>
      <c r="D240" s="16" t="s">
        <v>19</v>
      </c>
      <c r="E240" s="17">
        <f t="shared" ref="E240:E242" si="603">$M$4</f>
        <v>45064</v>
      </c>
      <c r="F240" s="18" t="str">
        <f>IF(C240="SINAPI",VLOOKUP(D240,[2]SINAPI!$A$2:$G$7006,2,FALSE),IF(C240="COMPOSICAO_PROPRIA",VLOOKUP(D240,'[2]COMPOSIÇÕES PRÓPRIAS'!$A$3:$L$1734,4,FALSE)))</f>
        <v>CAIXA ENTERRADA HIDRÁULICA RETANGULAR EM ALVENARIA COM TIJOLOS CERÂMICOS MACIÇOS, DIMENSÕES INTERNAS: 0,4X0,4X0,4 M PARA REDE DE ESGOTO. AF_12/2020</v>
      </c>
      <c r="G240" s="108">
        <v>22</v>
      </c>
      <c r="H240" s="32" t="str">
        <f>IF(C240="SINAPI",VLOOKUP(D240,[2]SINAPI!$A$2:$G$7006,3,FALSE),IF(C240="COMPOSICAO_PROPRIA",VLOOKUP(D240,'[2]COMPOSIÇÕES PRÓPRIAS'!$A$3:$L$1734,6,FALSE)))</f>
        <v>UN</v>
      </c>
      <c r="I240" s="19">
        <f t="shared" ref="I240:I241" si="604">IFERROR(TRUNC(P240*(1+N240),2),"-")</f>
        <v>0</v>
      </c>
      <c r="J240" s="19">
        <f t="shared" ref="J240:J241" si="605">IFERROR(TRUNC(Q240*(1+N240),2),"-")</f>
        <v>0</v>
      </c>
      <c r="K240" s="19">
        <f t="shared" ref="K240:K241" si="606">IFERROR(TRUNC(G240*I240,2),"-")</f>
        <v>0</v>
      </c>
      <c r="L240" s="19">
        <f t="shared" ref="L240:L241" si="607">IFERROR(TRUNC(J240*G240,2),"-")</f>
        <v>0</v>
      </c>
      <c r="M240" s="22">
        <f t="shared" ref="M240:M241" si="608">IFERROR(SUM(K240:L240),"-")</f>
        <v>0</v>
      </c>
      <c r="N240" s="33">
        <f t="shared" si="288"/>
        <v>0.23150000000000001</v>
      </c>
      <c r="O240" s="34">
        <f t="shared" si="289"/>
        <v>1.1276999999999999</v>
      </c>
      <c r="P240" s="40"/>
      <c r="Q240" s="41"/>
      <c r="R240" s="41"/>
    </row>
    <row r="241" spans="1:18" ht="30" customHeight="1" x14ac:dyDescent="0.2">
      <c r="A241" s="13">
        <v>206</v>
      </c>
      <c r="B241" s="14" t="s">
        <v>481</v>
      </c>
      <c r="C241" s="15" t="s">
        <v>47</v>
      </c>
      <c r="D241" s="16" t="s">
        <v>184</v>
      </c>
      <c r="E241" s="17">
        <f t="shared" si="603"/>
        <v>45064</v>
      </c>
      <c r="F241" s="18" t="str">
        <f>IF(C241="SINAPI",VLOOKUP(D241,[2]SINAPI!$A$2:$G$7006,2,FALSE),IF(C241="COMPOSICAO_PROPRIA",VLOOKUP(D241,'[2]COMPOSIÇÕES PRÓPRIAS'!$A$3:$L$1734,4,FALSE)))</f>
        <v>TUBO DE CONCRETO (SIMPLES) PARA REDES COLETORAS DE ÁGUAS PLUVIAIS, DIÂMETRO DE 300 MM, JUNTA RÍGIDA, INSTALADO EM LOCAL COM ALTO NÍVEL DE INTERFERÊNCIAS - FORNECIMENTO E ASSENTAMENTO. AF_12/2015</v>
      </c>
      <c r="G241" s="108">
        <f>(135.08+29.69+7.66+(2*5.22))-7.6</f>
        <v>175.27</v>
      </c>
      <c r="H241" s="32" t="str">
        <f>IF(C241="SINAPI",VLOOKUP(D241,[2]SINAPI!$A$2:$G$7006,3,FALSE),IF(C241="COMPOSICAO_PROPRIA",VLOOKUP(D241,'[2]COMPOSIÇÕES PRÓPRIAS'!$A$3:$L$1734,6,FALSE)))</f>
        <v>M</v>
      </c>
      <c r="I241" s="19">
        <f t="shared" si="604"/>
        <v>0</v>
      </c>
      <c r="J241" s="19">
        <f t="shared" si="605"/>
        <v>0</v>
      </c>
      <c r="K241" s="19">
        <f t="shared" si="606"/>
        <v>0</v>
      </c>
      <c r="L241" s="19">
        <f t="shared" si="607"/>
        <v>0</v>
      </c>
      <c r="M241" s="22">
        <f t="shared" si="608"/>
        <v>0</v>
      </c>
      <c r="N241" s="33">
        <f t="shared" si="288"/>
        <v>0.23150000000000001</v>
      </c>
      <c r="O241" s="34">
        <f t="shared" si="289"/>
        <v>1.1276999999999999</v>
      </c>
      <c r="P241" s="40"/>
      <c r="Q241" s="41"/>
      <c r="R241" s="41"/>
    </row>
    <row r="242" spans="1:18" ht="30" customHeight="1" x14ac:dyDescent="0.2">
      <c r="A242" s="13">
        <v>207</v>
      </c>
      <c r="B242" s="14" t="s">
        <v>483</v>
      </c>
      <c r="C242" s="15" t="s">
        <v>47</v>
      </c>
      <c r="D242" s="16" t="s">
        <v>244</v>
      </c>
      <c r="E242" s="17">
        <f t="shared" si="603"/>
        <v>45064</v>
      </c>
      <c r="F242" s="18" t="str">
        <f>IF(C242="SINAPI",VLOOKUP(D242,[2]SINAPI!$A$2:$G$7006,2,FALSE),IF(C242="COMPOSICAO_PROPRIA",VLOOKUP(D242,'[2]COMPOSIÇÕES PRÓPRIAS'!$A$3:$L$1734,4,FALSE)))</f>
        <v>DRENO SUBSUPERFICIAL (SEÇÃO 0,40 X 0,40 M), CEGO, ENCHIMENTO DE BRITA, ENVOLVIDO COM MANTA GEOTÊXTIL. AF_07/2021</v>
      </c>
      <c r="G242" s="108">
        <v>37.25</v>
      </c>
      <c r="H242" s="32" t="str">
        <f>IF(C242="SINAPI",VLOOKUP(D242,[2]SINAPI!$A$2:$G$7006,3,FALSE),IF(C242="COMPOSICAO_PROPRIA",VLOOKUP(D242,'[2]COMPOSIÇÕES PRÓPRIAS'!$A$3:$L$1734,6,FALSE)))</f>
        <v>M</v>
      </c>
      <c r="I242" s="19">
        <f t="shared" ref="I242" si="609">IFERROR(TRUNC(P242*(1+N242),2),"-")</f>
        <v>0</v>
      </c>
      <c r="J242" s="19">
        <f t="shared" ref="J242" si="610">IFERROR(TRUNC(Q242*(1+N242),2),"-")</f>
        <v>0</v>
      </c>
      <c r="K242" s="19">
        <f t="shared" ref="K242" si="611">IFERROR(TRUNC(G242*I242,2),"-")</f>
        <v>0</v>
      </c>
      <c r="L242" s="19">
        <f t="shared" ref="L242" si="612">IFERROR(TRUNC(J242*G242,2),"-")</f>
        <v>0</v>
      </c>
      <c r="M242" s="22">
        <f t="shared" ref="M242" si="613">IFERROR(SUM(K242:L242),"-")</f>
        <v>0</v>
      </c>
      <c r="N242" s="33">
        <f t="shared" si="288"/>
        <v>0.23150000000000001</v>
      </c>
      <c r="O242" s="34">
        <f t="shared" si="289"/>
        <v>1.1276999999999999</v>
      </c>
      <c r="P242" s="40"/>
      <c r="Q242" s="41"/>
      <c r="R242" s="41"/>
    </row>
    <row r="243" spans="1:18" x14ac:dyDescent="0.2">
      <c r="A243" s="121"/>
      <c r="B243" s="122"/>
      <c r="C243" s="122"/>
      <c r="D243" s="122"/>
      <c r="E243" s="122"/>
      <c r="F243" s="122"/>
      <c r="G243" s="122"/>
      <c r="H243" s="123"/>
      <c r="I243" s="124" t="s">
        <v>104</v>
      </c>
      <c r="J243" s="124"/>
      <c r="K243" s="54">
        <f t="shared" ref="K243:L243" si="614">SUM(K239:K242)</f>
        <v>0</v>
      </c>
      <c r="L243" s="54">
        <f t="shared" si="614"/>
        <v>0</v>
      </c>
      <c r="M243" s="54">
        <f>SUM(M239:M242)</f>
        <v>0</v>
      </c>
      <c r="N243" s="125"/>
      <c r="O243" s="126"/>
      <c r="P243" s="38"/>
      <c r="Q243" s="39"/>
    </row>
    <row r="244" spans="1:18" x14ac:dyDescent="0.2">
      <c r="A244" s="99"/>
      <c r="B244" s="7">
        <v>15</v>
      </c>
      <c r="C244" s="8"/>
      <c r="D244" s="9"/>
      <c r="E244" s="10"/>
      <c r="F244" s="11" t="s">
        <v>491</v>
      </c>
      <c r="G244" s="100"/>
      <c r="H244" s="101"/>
      <c r="I244" s="102"/>
      <c r="J244" s="102"/>
      <c r="K244" s="28"/>
      <c r="L244" s="28"/>
      <c r="M244" s="54"/>
      <c r="N244" s="103"/>
      <c r="O244" s="104"/>
      <c r="P244" s="38"/>
      <c r="Q244" s="39"/>
    </row>
    <row r="245" spans="1:18" ht="30" customHeight="1" x14ac:dyDescent="0.2">
      <c r="A245" s="13">
        <v>208</v>
      </c>
      <c r="B245" s="14" t="s">
        <v>449</v>
      </c>
      <c r="C245" s="15" t="s">
        <v>48</v>
      </c>
      <c r="D245" s="16" t="s">
        <v>55</v>
      </c>
      <c r="E245" s="17">
        <f>$M$4</f>
        <v>45064</v>
      </c>
      <c r="F245" s="18" t="s">
        <v>240</v>
      </c>
      <c r="G245" s="108">
        <f>162.28-2.2</f>
        <v>160.08000000000001</v>
      </c>
      <c r="H245" s="32" t="s">
        <v>0</v>
      </c>
      <c r="I245" s="19">
        <f>IFERROR(TRUNC(P245*(1+N245),2),"-")</f>
        <v>0</v>
      </c>
      <c r="J245" s="19">
        <f>IFERROR(TRUNC(Q245*(1+N245),2),"-")</f>
        <v>0</v>
      </c>
      <c r="K245" s="19">
        <f>IFERROR(TRUNC(G245*I245,2),"-")</f>
        <v>0</v>
      </c>
      <c r="L245" s="19">
        <f>IFERROR(TRUNC(J245*G245,2),"-")</f>
        <v>0</v>
      </c>
      <c r="M245" s="22">
        <f>IFERROR(SUM(K245:L245),"-")</f>
        <v>0</v>
      </c>
      <c r="N245" s="33">
        <f t="shared" ref="N245:N248" si="615">$N$4</f>
        <v>0.23150000000000001</v>
      </c>
      <c r="O245" s="34">
        <f t="shared" ref="O245:O248" si="616">$O$4</f>
        <v>1.1276999999999999</v>
      </c>
      <c r="P245" s="107"/>
      <c r="Q245" s="107"/>
      <c r="R245" s="107"/>
    </row>
    <row r="246" spans="1:18" ht="15" customHeight="1" x14ac:dyDescent="0.2">
      <c r="A246" s="13">
        <v>209</v>
      </c>
      <c r="B246" s="14" t="s">
        <v>489</v>
      </c>
      <c r="C246" s="15" t="s">
        <v>47</v>
      </c>
      <c r="D246" s="16" t="s">
        <v>351</v>
      </c>
      <c r="E246" s="17">
        <f t="shared" ref="E246:E247" si="617">$M$4</f>
        <v>45064</v>
      </c>
      <c r="F246" s="18" t="s">
        <v>494</v>
      </c>
      <c r="G246" s="108">
        <v>6</v>
      </c>
      <c r="H246" s="32" t="s">
        <v>1</v>
      </c>
      <c r="I246" s="19">
        <f t="shared" ref="I246" si="618">IFERROR(TRUNC(P246*(1+N246),2),"-")</f>
        <v>0</v>
      </c>
      <c r="J246" s="19">
        <f t="shared" ref="J246" si="619">IFERROR(TRUNC(Q246*(1+N246),2),"-")</f>
        <v>0</v>
      </c>
      <c r="K246" s="19">
        <f t="shared" ref="K246" si="620">IFERROR(TRUNC(G246*I246,2),"-")</f>
        <v>0</v>
      </c>
      <c r="L246" s="19">
        <f t="shared" ref="L246" si="621">IFERROR(TRUNC(J246*G246,2),"-")</f>
        <v>0</v>
      </c>
      <c r="M246" s="22">
        <f t="shared" ref="M246" si="622">IFERROR(SUM(K246:L246),"-")</f>
        <v>0</v>
      </c>
      <c r="N246" s="33">
        <f t="shared" si="288"/>
        <v>0.23150000000000001</v>
      </c>
      <c r="O246" s="34">
        <f t="shared" si="289"/>
        <v>1.1276999999999999</v>
      </c>
      <c r="P246" s="40"/>
      <c r="Q246" s="111"/>
      <c r="R246" s="41"/>
    </row>
    <row r="247" spans="1:18" ht="15" customHeight="1" x14ac:dyDescent="0.2">
      <c r="A247" s="13">
        <v>210</v>
      </c>
      <c r="B247" s="14" t="s">
        <v>492</v>
      </c>
      <c r="C247" s="15" t="s">
        <v>47</v>
      </c>
      <c r="D247" s="16" t="s">
        <v>352</v>
      </c>
      <c r="E247" s="17">
        <f t="shared" si="617"/>
        <v>45064</v>
      </c>
      <c r="F247" s="18" t="s">
        <v>29</v>
      </c>
      <c r="G247" s="108">
        <v>3</v>
      </c>
      <c r="H247" s="32" t="s">
        <v>1</v>
      </c>
      <c r="I247" s="19">
        <f t="shared" ref="I247" si="623">IFERROR(TRUNC(P247*(1+N247),2),"-")</f>
        <v>0</v>
      </c>
      <c r="J247" s="19">
        <f t="shared" ref="J247" si="624">IFERROR(TRUNC(Q247*(1+N247),2),"-")</f>
        <v>0</v>
      </c>
      <c r="K247" s="19">
        <f t="shared" ref="K247" si="625">IFERROR(TRUNC(G247*I247,2),"-")</f>
        <v>0</v>
      </c>
      <c r="L247" s="19">
        <f t="shared" ref="L247" si="626">IFERROR(TRUNC(J247*G247,2),"-")</f>
        <v>0</v>
      </c>
      <c r="M247" s="22">
        <f t="shared" ref="M247" si="627">IFERROR(SUM(K247:L247),"-")</f>
        <v>0</v>
      </c>
      <c r="N247" s="33">
        <f t="shared" si="288"/>
        <v>0.23150000000000001</v>
      </c>
      <c r="O247" s="34">
        <f t="shared" si="289"/>
        <v>1.1276999999999999</v>
      </c>
      <c r="P247" s="40"/>
      <c r="Q247" s="41"/>
      <c r="R247" s="41"/>
    </row>
    <row r="248" spans="1:18" ht="30" customHeight="1" x14ac:dyDescent="0.2">
      <c r="A248" s="13">
        <v>211</v>
      </c>
      <c r="B248" s="14" t="s">
        <v>493</v>
      </c>
      <c r="C248" s="15" t="s">
        <v>48</v>
      </c>
      <c r="D248" s="16" t="s">
        <v>488</v>
      </c>
      <c r="E248" s="17">
        <f>$M$4</f>
        <v>45064</v>
      </c>
      <c r="F248" s="18" t="s">
        <v>487</v>
      </c>
      <c r="G248" s="108">
        <f>2.2*2.1</f>
        <v>4.620000000000001</v>
      </c>
      <c r="H248" s="32" t="e">
        <f>#REF!</f>
        <v>#REF!</v>
      </c>
      <c r="I248" s="19">
        <f>IFERROR(TRUNC(P248*(1+N248),2),"-")</f>
        <v>0</v>
      </c>
      <c r="J248" s="19">
        <f>IFERROR(TRUNC(Q248*(1+N248),2),"-")</f>
        <v>0</v>
      </c>
      <c r="K248" s="19">
        <f>IFERROR(TRUNC(G248*I248,2),"-")</f>
        <v>0</v>
      </c>
      <c r="L248" s="19">
        <f>IFERROR(TRUNC(J248*G248,2),"-")</f>
        <v>0</v>
      </c>
      <c r="M248" s="22">
        <f>IFERROR(SUM(K248:L248),"-")</f>
        <v>0</v>
      </c>
      <c r="N248" s="33">
        <f t="shared" si="615"/>
        <v>0.23150000000000001</v>
      </c>
      <c r="O248" s="34">
        <f t="shared" si="616"/>
        <v>1.1276999999999999</v>
      </c>
      <c r="P248" s="107"/>
      <c r="Q248" s="107"/>
      <c r="R248" s="107"/>
    </row>
    <row r="249" spans="1:18" x14ac:dyDescent="0.2">
      <c r="A249" s="121"/>
      <c r="B249" s="122"/>
      <c r="C249" s="122"/>
      <c r="D249" s="122"/>
      <c r="E249" s="122"/>
      <c r="F249" s="122"/>
      <c r="G249" s="122"/>
      <c r="H249" s="123"/>
      <c r="I249" s="124" t="s">
        <v>104</v>
      </c>
      <c r="J249" s="124"/>
      <c r="K249" s="54">
        <f>SUM(K245:K248)</f>
        <v>0</v>
      </c>
      <c r="L249" s="54">
        <f>SUM(L245:L248)</f>
        <v>0</v>
      </c>
      <c r="M249" s="54">
        <f>SUM(M245:M248)</f>
        <v>0</v>
      </c>
      <c r="N249" s="125"/>
      <c r="O249" s="126"/>
      <c r="P249" s="38"/>
      <c r="Q249" s="39"/>
    </row>
    <row r="250" spans="1:18" x14ac:dyDescent="0.2">
      <c r="A250" s="6"/>
      <c r="B250" s="7">
        <v>16</v>
      </c>
      <c r="C250" s="8"/>
      <c r="D250" s="9"/>
      <c r="E250" s="10"/>
      <c r="F250" s="11" t="s">
        <v>93</v>
      </c>
      <c r="G250" s="97"/>
      <c r="H250" s="27"/>
      <c r="I250" s="28"/>
      <c r="J250" s="28"/>
      <c r="K250" s="28"/>
      <c r="L250" s="28"/>
      <c r="M250" s="29"/>
      <c r="N250" s="30"/>
      <c r="O250" s="31"/>
      <c r="P250" s="38"/>
      <c r="Q250" s="39"/>
    </row>
    <row r="251" spans="1:18" x14ac:dyDescent="0.2">
      <c r="A251" s="13">
        <v>212</v>
      </c>
      <c r="B251" s="14" t="s">
        <v>482</v>
      </c>
      <c r="C251" s="15" t="s">
        <v>47</v>
      </c>
      <c r="D251" s="16" t="s">
        <v>28</v>
      </c>
      <c r="E251" s="17">
        <f>$M$4</f>
        <v>45064</v>
      </c>
      <c r="F251" s="18" t="str">
        <f>IF(C251="SINAPI",VLOOKUP(D251,[2]SINAPI!$A$2:$G$7006,2,FALSE),IF(C251="COMPOSICAO_PROPRIA",VLOOKUP(D251,'[2]COMPOSIÇÕES PRÓPRIAS'!$A$3:$L$1734,4,FALSE)))</f>
        <v>LIMPEZA DE CONTRAPISO COM VASSOURA A SECO. AF_04/2019</v>
      </c>
      <c r="G251" s="108">
        <v>681.95</v>
      </c>
      <c r="H251" s="32" t="str">
        <f>IF(C251="SINAPI",VLOOKUP(D251,[2]SINAPI!$A$2:$G$7006,3,FALSE),IF(C251="COMPOSICAO_PROPRIA",VLOOKUP(D251,'[2]COMPOSIÇÕES PRÓPRIAS'!$A$3:$L$1734,6,FALSE)))</f>
        <v>M2</v>
      </c>
      <c r="I251" s="19">
        <f t="shared" ref="I251" si="628">IFERROR(TRUNC(P251*(1+N251),2),"-")</f>
        <v>0</v>
      </c>
      <c r="J251" s="19">
        <f t="shared" ref="J251" si="629">IFERROR(TRUNC(Q251*(1+N251),2),"-")</f>
        <v>0</v>
      </c>
      <c r="K251" s="19">
        <f t="shared" ref="K251" si="630">IFERROR(TRUNC(G251*I251,2),"-")</f>
        <v>0</v>
      </c>
      <c r="L251" s="19">
        <f t="shared" ref="L251" si="631">IFERROR(TRUNC(J251*G251,2),"-")</f>
        <v>0</v>
      </c>
      <c r="M251" s="22">
        <f t="shared" ref="M251" si="632">IFERROR(SUM(K251:L251),"-")</f>
        <v>0</v>
      </c>
      <c r="N251" s="33">
        <f t="shared" si="288"/>
        <v>0.23150000000000001</v>
      </c>
      <c r="O251" s="34">
        <f t="shared" si="289"/>
        <v>1.1276999999999999</v>
      </c>
      <c r="P251" s="40"/>
      <c r="Q251" s="41"/>
      <c r="R251" s="41"/>
    </row>
    <row r="252" spans="1:18" x14ac:dyDescent="0.2">
      <c r="A252" s="121"/>
      <c r="B252" s="122"/>
      <c r="C252" s="122"/>
      <c r="D252" s="122"/>
      <c r="E252" s="122"/>
      <c r="F252" s="122"/>
      <c r="G252" s="122"/>
      <c r="H252" s="123"/>
      <c r="I252" s="124" t="s">
        <v>104</v>
      </c>
      <c r="J252" s="124"/>
      <c r="K252" s="54">
        <f>SUM(K251:K251)</f>
        <v>0</v>
      </c>
      <c r="L252" s="54">
        <f>SUM(L251:L251)</f>
        <v>0</v>
      </c>
      <c r="M252" s="54">
        <f>SUM(M251:M251)</f>
        <v>0</v>
      </c>
      <c r="N252" s="125"/>
      <c r="O252" s="126"/>
      <c r="P252" s="38"/>
      <c r="Q252" s="39"/>
    </row>
    <row r="253" spans="1:18" ht="15.75" customHeight="1" x14ac:dyDescent="0.2">
      <c r="A253" s="121"/>
      <c r="B253" s="122"/>
      <c r="C253" s="122"/>
      <c r="D253" s="122"/>
      <c r="E253" s="122"/>
      <c r="F253" s="122"/>
      <c r="G253" s="122"/>
      <c r="H253" s="123"/>
      <c r="I253" s="124" t="s">
        <v>51</v>
      </c>
      <c r="J253" s="124"/>
      <c r="K253" s="54">
        <f>SUM(K252,K249,K243,K237,K218,K191,K168,K159,K148,K111,K102,K69,K53,K42,K33,K15)</f>
        <v>0</v>
      </c>
      <c r="L253" s="54">
        <f>SUM(L252,L249,L243,L237,L218,L191,L168,L159,L148,L111,L102,L69,L53,L42,L33,L15)</f>
        <v>0</v>
      </c>
      <c r="M253" s="54">
        <f>SUM(M252,M249,M243,M237,M218,M191,M168,M159,M148,M111,M102,M69,M53,M42,M33,M15)</f>
        <v>0</v>
      </c>
      <c r="N253" s="125"/>
      <c r="O253" s="126"/>
      <c r="P253" s="38"/>
      <c r="Q253" s="39"/>
    </row>
  </sheetData>
  <mergeCells count="71">
    <mergeCell ref="F1:L1"/>
    <mergeCell ref="A1:E1"/>
    <mergeCell ref="A168:H168"/>
    <mergeCell ref="I168:J168"/>
    <mergeCell ref="N168:O168"/>
    <mergeCell ref="F6:F8"/>
    <mergeCell ref="G6:O6"/>
    <mergeCell ref="A6:A8"/>
    <mergeCell ref="B6:B8"/>
    <mergeCell ref="C6:C8"/>
    <mergeCell ref="D6:D8"/>
    <mergeCell ref="E6:E8"/>
    <mergeCell ref="N2:O2"/>
    <mergeCell ref="I15:J15"/>
    <mergeCell ref="A15:H15"/>
    <mergeCell ref="N15:O15"/>
    <mergeCell ref="A249:H249"/>
    <mergeCell ref="I249:J249"/>
    <mergeCell ref="N249:O249"/>
    <mergeCell ref="A191:H191"/>
    <mergeCell ref="I191:J191"/>
    <mergeCell ref="N191:O191"/>
    <mergeCell ref="A243:H243"/>
    <mergeCell ref="I243:J243"/>
    <mergeCell ref="N243:O243"/>
    <mergeCell ref="A237:H237"/>
    <mergeCell ref="I237:J237"/>
    <mergeCell ref="N237:O237"/>
    <mergeCell ref="A218:H218"/>
    <mergeCell ref="I218:J218"/>
    <mergeCell ref="N218:O218"/>
    <mergeCell ref="A252:H252"/>
    <mergeCell ref="I252:J252"/>
    <mergeCell ref="N252:O252"/>
    <mergeCell ref="A253:H253"/>
    <mergeCell ref="I253:J253"/>
    <mergeCell ref="N253:O253"/>
    <mergeCell ref="F4:L4"/>
    <mergeCell ref="A4:E4"/>
    <mergeCell ref="A2:E2"/>
    <mergeCell ref="F3:L3"/>
    <mergeCell ref="A3:E3"/>
    <mergeCell ref="F2:L2"/>
    <mergeCell ref="G7:G8"/>
    <mergeCell ref="H7:H8"/>
    <mergeCell ref="I7:J7"/>
    <mergeCell ref="K7:M7"/>
    <mergeCell ref="A53:H53"/>
    <mergeCell ref="I53:J53"/>
    <mergeCell ref="N53:O53"/>
    <mergeCell ref="A33:H33"/>
    <mergeCell ref="I33:J33"/>
    <mergeCell ref="N33:O33"/>
    <mergeCell ref="A42:H42"/>
    <mergeCell ref="I42:J42"/>
    <mergeCell ref="N42:O42"/>
    <mergeCell ref="A159:H159"/>
    <mergeCell ref="I159:J159"/>
    <mergeCell ref="N159:O159"/>
    <mergeCell ref="A69:H69"/>
    <mergeCell ref="I69:J69"/>
    <mergeCell ref="N69:O69"/>
    <mergeCell ref="A102:H102"/>
    <mergeCell ref="I102:J102"/>
    <mergeCell ref="N102:O102"/>
    <mergeCell ref="A148:H148"/>
    <mergeCell ref="I148:J148"/>
    <mergeCell ref="N148:O148"/>
    <mergeCell ref="A111:H111"/>
    <mergeCell ref="I111:J111"/>
    <mergeCell ref="N111:O111"/>
  </mergeCells>
  <phoneticPr fontId="13" type="noConversion"/>
  <dataValidations count="2">
    <dataValidation allowBlank="1" showInputMessage="1" showErrorMessage="1" errorTitle="Unidade de Medida Inválida" error="A unidade de medida informada é inválida._x000a_Selecione uma unidade na lista suspensa. Para cadastrar nova unidade de medida, entre em contato com o TCE. " sqref="H220:H236 H10:H14 H71:H101 H239:H242 H35:H41 H251 H17:H32 H104:H110 H44:H52 H161:H167 H150:H158 H55:H68 H170:H190 H245:H248 H193:H217 H113:H147" xr:uid="{6528098F-440A-4874-A74A-8C385C501B67}"/>
    <dataValidation type="list" allowBlank="1" showInputMessage="1" showErrorMessage="1" errorTitle="Fonte de Referência Inválida" error="A fonte de referência informada é inválida. _x000a_Selecione a fonte de referência na lista suspensa. Para cadastrar nova fonte de referência, entre em contato com o TCE." sqref="C220:C236 C10:C14 C71:C101 C239:C242 C35:C41 C251 C17:C32 C104:C110 C44:C52 C161:C167 C150:C158 C55:C68 C170:C190 C245:C248 C193:C217 C113:C147" xr:uid="{82EF1A33-CFFA-4192-A4E6-0CEA9492A481}">
      <formula1>#REF!</formula1>
    </dataValidation>
  </dataValidations>
  <pageMargins left="0.51181102362204722" right="0.51181102362204722" top="0.78740157480314965" bottom="0.78740157480314965" header="0.31496062992125984" footer="0.31496062992125984"/>
  <pageSetup paperSize="9" scale="53" fitToHeight="0" orientation="landscape" r:id="rId1"/>
  <ignoredErrors>
    <ignoredError sqref="G194 G19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dimension ref="A1:P251"/>
  <sheetViews>
    <sheetView topLeftCell="A232" zoomScale="80" zoomScaleNormal="80" workbookViewId="0">
      <selection activeCell="I19" sqref="I19"/>
    </sheetView>
  </sheetViews>
  <sheetFormatPr defaultColWidth="55.7109375" defaultRowHeight="12" x14ac:dyDescent="0.25"/>
  <cols>
    <col min="1" max="1" width="10.7109375" style="69" customWidth="1"/>
    <col min="2" max="2" width="75.7109375" style="70" customWidth="1"/>
    <col min="3" max="3" width="17.7109375" style="69" bestFit="1" customWidth="1"/>
    <col min="4" max="10" width="15.7109375" style="69" customWidth="1"/>
    <col min="11" max="11" width="17.7109375" style="69" bestFit="1" customWidth="1"/>
    <col min="12" max="12" width="15.7109375" style="69" customWidth="1"/>
    <col min="13" max="13" width="17.7109375" style="69" bestFit="1" customWidth="1"/>
    <col min="14" max="14" width="15.7109375" style="69" customWidth="1"/>
    <col min="15" max="15" width="17.7109375" style="69" bestFit="1" customWidth="1"/>
    <col min="16" max="16" width="19.42578125" style="69" customWidth="1"/>
    <col min="17" max="16384" width="55.7109375" style="69"/>
  </cols>
  <sheetData>
    <row r="1" spans="1:16" x14ac:dyDescent="0.25">
      <c r="A1" s="153" t="str">
        <f>[3]IDENTIFICAÇÃO!B4</f>
        <v>PREFEITURA MUNICIPAL DE TRIUNFO/RS</v>
      </c>
      <c r="B1" s="153"/>
      <c r="C1" s="153"/>
      <c r="D1" s="153"/>
      <c r="E1" s="153"/>
      <c r="F1" s="153"/>
      <c r="G1" s="153"/>
      <c r="H1" s="153"/>
      <c r="I1" s="153"/>
      <c r="J1" s="153"/>
      <c r="K1" s="153"/>
      <c r="L1" s="153"/>
      <c r="M1" s="153"/>
      <c r="N1" s="153"/>
      <c r="O1" s="153"/>
    </row>
    <row r="2" spans="1:16" x14ac:dyDescent="0.25">
      <c r="A2" s="154" t="s">
        <v>127</v>
      </c>
      <c r="B2" s="154"/>
      <c r="C2" s="154"/>
      <c r="D2" s="154"/>
      <c r="E2" s="154"/>
      <c r="F2" s="154"/>
      <c r="G2" s="154"/>
      <c r="H2" s="154"/>
      <c r="I2" s="154"/>
      <c r="J2" s="154"/>
      <c r="K2" s="154"/>
      <c r="L2" s="154"/>
      <c r="M2" s="154"/>
      <c r="N2" s="154"/>
      <c r="O2" s="154"/>
    </row>
    <row r="3" spans="1:16" x14ac:dyDescent="0.25">
      <c r="A3" s="155" t="str">
        <f>ORÇAMENTO!F2</f>
        <v>CONSTRUÇÃO EMEI MUNDO DA FANTASIA</v>
      </c>
      <c r="B3" s="155"/>
      <c r="C3" s="155"/>
      <c r="D3" s="155"/>
      <c r="E3" s="155"/>
      <c r="F3" s="155"/>
      <c r="G3" s="155"/>
      <c r="H3" s="155"/>
      <c r="I3" s="155"/>
      <c r="J3" s="155"/>
      <c r="K3" s="155"/>
      <c r="L3" s="155"/>
      <c r="M3" s="155"/>
      <c r="N3" s="155"/>
      <c r="O3" s="155"/>
    </row>
    <row r="4" spans="1:16" x14ac:dyDescent="0.25">
      <c r="A4" s="156" t="s">
        <v>128</v>
      </c>
      <c r="B4" s="157" t="s">
        <v>129</v>
      </c>
      <c r="C4" s="71" t="s">
        <v>130</v>
      </c>
      <c r="D4" s="158" t="s">
        <v>131</v>
      </c>
      <c r="E4" s="159" t="s">
        <v>132</v>
      </c>
      <c r="F4" s="158" t="s">
        <v>131</v>
      </c>
      <c r="G4" s="159" t="s">
        <v>133</v>
      </c>
      <c r="H4" s="158" t="s">
        <v>131</v>
      </c>
      <c r="I4" s="159" t="s">
        <v>134</v>
      </c>
      <c r="J4" s="158" t="s">
        <v>131</v>
      </c>
      <c r="K4" s="159" t="s">
        <v>135</v>
      </c>
      <c r="L4" s="158" t="s">
        <v>131</v>
      </c>
      <c r="M4" s="159" t="s">
        <v>388</v>
      </c>
      <c r="N4" s="158" t="s">
        <v>131</v>
      </c>
      <c r="O4" s="159" t="s">
        <v>389</v>
      </c>
    </row>
    <row r="5" spans="1:16" x14ac:dyDescent="0.25">
      <c r="A5" s="156"/>
      <c r="B5" s="157"/>
      <c r="C5" s="71" t="s">
        <v>136</v>
      </c>
      <c r="D5" s="158"/>
      <c r="E5" s="159"/>
      <c r="F5" s="158"/>
      <c r="G5" s="159"/>
      <c r="H5" s="158"/>
      <c r="I5" s="159"/>
      <c r="J5" s="158"/>
      <c r="K5" s="159"/>
      <c r="L5" s="158"/>
      <c r="M5" s="159"/>
      <c r="N5" s="158"/>
      <c r="O5" s="159"/>
    </row>
    <row r="6" spans="1:16" x14ac:dyDescent="0.25">
      <c r="A6" s="72">
        <f>[4]Orçamento!B9</f>
        <v>1</v>
      </c>
      <c r="B6" s="73" t="str">
        <f>[3]ORÇAMENTO!F8</f>
        <v>SERVIÇOS INICIAIS</v>
      </c>
      <c r="C6" s="74"/>
      <c r="D6" s="75"/>
      <c r="E6" s="74"/>
      <c r="F6" s="75"/>
      <c r="G6" s="74"/>
      <c r="H6" s="75"/>
      <c r="I6" s="74"/>
      <c r="J6" s="74"/>
      <c r="K6" s="74"/>
      <c r="L6" s="74"/>
      <c r="M6" s="74"/>
      <c r="N6" s="75"/>
      <c r="O6" s="74"/>
    </row>
    <row r="7" spans="1:16" ht="15" customHeight="1" x14ac:dyDescent="0.25">
      <c r="A7" s="76" t="str">
        <f>ORÇAMENTO!B10</f>
        <v>1.1</v>
      </c>
      <c r="B7" s="77" t="str">
        <f>ORÇAMENTO!F10</f>
        <v>PLACA DE OBRA EM CHAPA DE ACO GALVANIZADO</v>
      </c>
      <c r="C7" s="78"/>
      <c r="D7" s="79">
        <v>1</v>
      </c>
      <c r="E7" s="78">
        <f t="shared" ref="E7:E10" si="0">C7</f>
        <v>0</v>
      </c>
      <c r="F7" s="80"/>
      <c r="G7" s="81"/>
      <c r="H7" s="80"/>
      <c r="I7" s="81"/>
      <c r="J7" s="81"/>
      <c r="K7" s="81"/>
      <c r="L7" s="81"/>
      <c r="M7" s="81"/>
      <c r="N7" s="80"/>
      <c r="O7" s="81"/>
      <c r="P7" s="105">
        <f>SUM(E7,G7,I7,K7,M7,O7)</f>
        <v>0</v>
      </c>
    </row>
    <row r="8" spans="1:16" ht="30" customHeight="1" x14ac:dyDescent="0.25">
      <c r="A8" s="76" t="str">
        <f>ORÇAMENTO!B11</f>
        <v>1.2</v>
      </c>
      <c r="B8" s="82" t="str">
        <f>ORÇAMENTO!F11</f>
        <v>LOCACAO CONVENCIONAL DE OBRA, UTILIZANDO GABARITO DE TÁBUAS CORRIDAS PONTALETADAS A CADA 2,00M -  2 UTILIZAÇÕES. AF_10/2018</v>
      </c>
      <c r="C8" s="78"/>
      <c r="D8" s="79">
        <v>1</v>
      </c>
      <c r="E8" s="78">
        <f t="shared" si="0"/>
        <v>0</v>
      </c>
      <c r="F8" s="80"/>
      <c r="G8" s="81"/>
      <c r="H8" s="80"/>
      <c r="I8" s="81"/>
      <c r="J8" s="81"/>
      <c r="K8" s="81"/>
      <c r="L8" s="81"/>
      <c r="M8" s="81"/>
      <c r="N8" s="80"/>
      <c r="O8" s="81"/>
      <c r="P8" s="105">
        <f t="shared" ref="P8:P73" si="1">SUM(E8,G8,I8,K8,M8,O8)</f>
        <v>0</v>
      </c>
    </row>
    <row r="9" spans="1:16" ht="15" customHeight="1" x14ac:dyDescent="0.25">
      <c r="A9" s="76" t="str">
        <f>ORÇAMENTO!B12</f>
        <v>1.3</v>
      </c>
      <c r="B9" s="77" t="str">
        <f>ORÇAMENTO!F12</f>
        <v>TAPUME COM TELHA METÁLICA. AF_05/2018</v>
      </c>
      <c r="C9" s="78"/>
      <c r="D9" s="79">
        <v>1</v>
      </c>
      <c r="E9" s="78">
        <f t="shared" si="0"/>
        <v>0</v>
      </c>
      <c r="F9" s="80"/>
      <c r="G9" s="81"/>
      <c r="H9" s="80"/>
      <c r="I9" s="81"/>
      <c r="J9" s="81"/>
      <c r="K9" s="81"/>
      <c r="L9" s="81"/>
      <c r="M9" s="81"/>
      <c r="N9" s="80"/>
      <c r="O9" s="81"/>
      <c r="P9" s="105">
        <f t="shared" si="1"/>
        <v>0</v>
      </c>
    </row>
    <row r="10" spans="1:16" ht="30" customHeight="1" x14ac:dyDescent="0.25">
      <c r="A10" s="76" t="str">
        <f>ORÇAMENTO!B13</f>
        <v>1.4</v>
      </c>
      <c r="B10" s="82" t="str">
        <f>ORÇAMENTO!F13</f>
        <v>EXECUÇÃO DE DEPÓSITO EM CANTEIRO DE OBRA EM CHAPA DE MADEIRA COMPENSADA, NÃO INCLUSO MOBILIÁRIO. AF_04/2016</v>
      </c>
      <c r="C10" s="78"/>
      <c r="D10" s="79">
        <v>1</v>
      </c>
      <c r="E10" s="78">
        <f t="shared" si="0"/>
        <v>0</v>
      </c>
      <c r="F10" s="80"/>
      <c r="G10" s="81"/>
      <c r="H10" s="80"/>
      <c r="I10" s="81"/>
      <c r="J10" s="81"/>
      <c r="K10" s="81"/>
      <c r="L10" s="81"/>
      <c r="M10" s="81"/>
      <c r="N10" s="80"/>
      <c r="O10" s="81"/>
      <c r="P10" s="105">
        <f t="shared" si="1"/>
        <v>0</v>
      </c>
    </row>
    <row r="11" spans="1:16" ht="15" customHeight="1" x14ac:dyDescent="0.25">
      <c r="A11" s="76" t="str">
        <f>ORÇAMENTO!B14</f>
        <v>1.5</v>
      </c>
      <c r="B11" s="77" t="str">
        <f>ORÇAMENTO!F14</f>
        <v>LIMPEZA MANUAL DE VEGETAÇÃO EM TERRENO COM ENXADA_AF05/2018</v>
      </c>
      <c r="C11" s="78"/>
      <c r="D11" s="79">
        <v>1</v>
      </c>
      <c r="E11" s="78">
        <f>C11</f>
        <v>0</v>
      </c>
      <c r="F11" s="80"/>
      <c r="G11" s="81"/>
      <c r="H11" s="80"/>
      <c r="I11" s="81"/>
      <c r="J11" s="81"/>
      <c r="K11" s="81"/>
      <c r="L11" s="81"/>
      <c r="M11" s="81"/>
      <c r="N11" s="80"/>
      <c r="O11" s="81"/>
      <c r="P11" s="105">
        <f t="shared" si="1"/>
        <v>0</v>
      </c>
    </row>
    <row r="12" spans="1:16" x14ac:dyDescent="0.25">
      <c r="A12" s="72"/>
      <c r="B12" s="73"/>
      <c r="C12" s="74">
        <f>SUM(C7:C11)</f>
        <v>0</v>
      </c>
      <c r="D12" s="74"/>
      <c r="E12" s="74">
        <f>SUM(E7:E11)</f>
        <v>0</v>
      </c>
      <c r="F12" s="75"/>
      <c r="G12" s="74">
        <f>SUM(G7:G11)</f>
        <v>0</v>
      </c>
      <c r="H12" s="74"/>
      <c r="I12" s="74">
        <f>SUM(I7:I11)</f>
        <v>0</v>
      </c>
      <c r="J12" s="74"/>
      <c r="K12" s="74"/>
      <c r="L12" s="74"/>
      <c r="M12" s="74"/>
      <c r="N12" s="74"/>
      <c r="O12" s="74">
        <f>SUM(O7:O11)</f>
        <v>0</v>
      </c>
      <c r="P12" s="105">
        <f t="shared" si="1"/>
        <v>0</v>
      </c>
    </row>
    <row r="13" spans="1:16" x14ac:dyDescent="0.25">
      <c r="A13" s="72">
        <f>ORÇAMENTO!B16</f>
        <v>2</v>
      </c>
      <c r="B13" s="73" t="str">
        <f>ORÇAMENTO!F16</f>
        <v>INFRAESTRUTURA</v>
      </c>
      <c r="C13" s="74"/>
      <c r="D13" s="75"/>
      <c r="E13" s="74"/>
      <c r="F13" s="75"/>
      <c r="G13" s="74"/>
      <c r="H13" s="75"/>
      <c r="I13" s="74"/>
      <c r="J13" s="74"/>
      <c r="K13" s="74"/>
      <c r="L13" s="74"/>
      <c r="M13" s="74"/>
      <c r="N13" s="75"/>
      <c r="O13" s="74"/>
      <c r="P13" s="105">
        <f t="shared" si="1"/>
        <v>0</v>
      </c>
    </row>
    <row r="14" spans="1:16" ht="30" customHeight="1" x14ac:dyDescent="0.25">
      <c r="A14" s="76" t="str">
        <f>ORÇAMENTO!B17</f>
        <v>2.1</v>
      </c>
      <c r="B14" s="82" t="str">
        <f>ORÇAMENTO!F17</f>
        <v>ASSENTAMENTO DE PEDRA GRÊS PARA ALICERCE</v>
      </c>
      <c r="C14" s="78"/>
      <c r="D14" s="79">
        <v>1</v>
      </c>
      <c r="E14" s="78">
        <f t="shared" ref="E14:E15" si="2">C14*D14</f>
        <v>0</v>
      </c>
      <c r="F14" s="80"/>
      <c r="G14" s="81"/>
      <c r="H14" s="80"/>
      <c r="I14" s="81"/>
      <c r="J14" s="81"/>
      <c r="K14" s="81"/>
      <c r="L14" s="81"/>
      <c r="M14" s="81"/>
      <c r="N14" s="80"/>
      <c r="O14" s="81"/>
      <c r="P14" s="105">
        <f t="shared" si="1"/>
        <v>0</v>
      </c>
    </row>
    <row r="15" spans="1:16" ht="30" customHeight="1" x14ac:dyDescent="0.25">
      <c r="A15" s="76" t="str">
        <f>ORÇAMENTO!B18</f>
        <v>2.2</v>
      </c>
      <c r="B15" s="82" t="str">
        <f>ORÇAMENTO!F18</f>
        <v>ESTACA BROCA DE CONCRETO, DIÂMETRO DE 30CM, ESCAVAÇÃO MANUAL COM TRADO CONCHA, INTEIRAMENTE ARMADA. AF_05/2020</v>
      </c>
      <c r="C15" s="78"/>
      <c r="D15" s="79">
        <v>1</v>
      </c>
      <c r="E15" s="78">
        <f t="shared" si="2"/>
        <v>0</v>
      </c>
      <c r="F15" s="80"/>
      <c r="G15" s="81"/>
      <c r="H15" s="80"/>
      <c r="I15" s="81"/>
      <c r="J15" s="81"/>
      <c r="K15" s="81"/>
      <c r="L15" s="81"/>
      <c r="M15" s="81"/>
      <c r="N15" s="80"/>
      <c r="O15" s="81"/>
      <c r="P15" s="105">
        <f t="shared" si="1"/>
        <v>0</v>
      </c>
    </row>
    <row r="16" spans="1:16" ht="30" customHeight="1" x14ac:dyDescent="0.25">
      <c r="A16" s="76" t="str">
        <f>ORÇAMENTO!B19</f>
        <v>2.3</v>
      </c>
      <c r="B16" s="82" t="str">
        <f>ORÇAMENTO!F19</f>
        <v>ARMAÇÃO DE BLOCO, VIGA BALDRAME OU SAPATA UTILIZANDO AÇO CA-50 DE 10 MM - MONTAGEM. AF_06/2017</v>
      </c>
      <c r="C16" s="78"/>
      <c r="D16" s="79">
        <v>1</v>
      </c>
      <c r="E16" s="78">
        <f t="shared" ref="E16:E23" si="3">C16*D16</f>
        <v>0</v>
      </c>
      <c r="F16" s="80"/>
      <c r="G16" s="81"/>
      <c r="H16" s="80"/>
      <c r="I16" s="81"/>
      <c r="J16" s="81"/>
      <c r="K16" s="81"/>
      <c r="L16" s="81"/>
      <c r="M16" s="81"/>
      <c r="N16" s="80"/>
      <c r="O16" s="81"/>
      <c r="P16" s="105">
        <f t="shared" si="1"/>
        <v>0</v>
      </c>
    </row>
    <row r="17" spans="1:16" ht="30" customHeight="1" x14ac:dyDescent="0.25">
      <c r="A17" s="76" t="str">
        <f>ORÇAMENTO!B20</f>
        <v>2.4</v>
      </c>
      <c r="B17" s="82" t="str">
        <f>ORÇAMENTO!F20</f>
        <v>ARMAÇÃO DE BLOCO, VIGA BALDRAME OU SAPATA UTILIZANDO AÇO CA-50 DE 6,3 MM - MONTAGEM. AF_06/2017</v>
      </c>
      <c r="C17" s="78"/>
      <c r="D17" s="79">
        <v>1</v>
      </c>
      <c r="E17" s="78">
        <f t="shared" si="3"/>
        <v>0</v>
      </c>
      <c r="F17" s="80"/>
      <c r="G17" s="81"/>
      <c r="H17" s="80"/>
      <c r="I17" s="81"/>
      <c r="J17" s="81"/>
      <c r="K17" s="81"/>
      <c r="L17" s="81"/>
      <c r="M17" s="81"/>
      <c r="N17" s="80"/>
      <c r="O17" s="81"/>
      <c r="P17" s="105">
        <f t="shared" si="1"/>
        <v>0</v>
      </c>
    </row>
    <row r="18" spans="1:16" ht="30" customHeight="1" x14ac:dyDescent="0.25">
      <c r="A18" s="76" t="str">
        <f>ORÇAMENTO!B21</f>
        <v>2.5</v>
      </c>
      <c r="B18" s="82" t="str">
        <f>ORÇAMENTO!F21</f>
        <v>PREPARO DE FUNDO DE VALA COM LARGURA MAIOR OU IGUAL A 1,5 M E MENOR QUE 2,5 M (ACERTO DO SOLO NATURAL). AF_08/2020</v>
      </c>
      <c r="C18" s="78"/>
      <c r="D18" s="79">
        <v>1</v>
      </c>
      <c r="E18" s="78">
        <f t="shared" si="3"/>
        <v>0</v>
      </c>
      <c r="F18" s="80"/>
      <c r="G18" s="81"/>
      <c r="H18" s="80"/>
      <c r="I18" s="81"/>
      <c r="J18" s="81"/>
      <c r="K18" s="81"/>
      <c r="L18" s="81"/>
      <c r="M18" s="81"/>
      <c r="N18" s="80"/>
      <c r="O18" s="81"/>
      <c r="P18" s="105">
        <f t="shared" si="1"/>
        <v>0</v>
      </c>
    </row>
    <row r="19" spans="1:16" ht="30" customHeight="1" x14ac:dyDescent="0.25">
      <c r="A19" s="76" t="str">
        <f>ORÇAMENTO!B22</f>
        <v>2.6</v>
      </c>
      <c r="B19" s="82" t="str">
        <f>ORÇAMENTO!F22</f>
        <v>ESCAVAÇÃO MECANIZADA PARA BLOCO DE COROAMENTO OU SAPATA COM RETROESCAVADEIRA (INCLUINDO ESCAVAÇÃO PARA COLOCAÇÃO DE FÔRMAS). AF_06/2017</v>
      </c>
      <c r="C19" s="78"/>
      <c r="D19" s="79">
        <v>1</v>
      </c>
      <c r="E19" s="78">
        <f t="shared" si="3"/>
        <v>0</v>
      </c>
      <c r="F19" s="80"/>
      <c r="G19" s="81"/>
      <c r="H19" s="80"/>
      <c r="I19" s="81"/>
      <c r="J19" s="81"/>
      <c r="K19" s="81"/>
      <c r="L19" s="81"/>
      <c r="M19" s="81"/>
      <c r="N19" s="80"/>
      <c r="O19" s="81"/>
      <c r="P19" s="105">
        <f t="shared" si="1"/>
        <v>0</v>
      </c>
    </row>
    <row r="20" spans="1:16" ht="30" customHeight="1" x14ac:dyDescent="0.25">
      <c r="A20" s="76" t="str">
        <f>ORÇAMENTO!B23</f>
        <v>2.7</v>
      </c>
      <c r="B20" s="82" t="str">
        <f>ORÇAMENTO!F23</f>
        <v>ESCAVAÇÃO MANUAL DE VALA PARA VIGA BALDRAME (INCLUINDO ESCAVAÇÃO PARA COLOCAÇÃO DE FÔRMAS). AF_06/2017</v>
      </c>
      <c r="C20" s="78"/>
      <c r="D20" s="79">
        <v>1</v>
      </c>
      <c r="E20" s="78">
        <f t="shared" si="3"/>
        <v>0</v>
      </c>
      <c r="F20" s="80"/>
      <c r="G20" s="81"/>
      <c r="H20" s="80"/>
      <c r="I20" s="81"/>
      <c r="J20" s="81"/>
      <c r="K20" s="81"/>
      <c r="L20" s="81"/>
      <c r="M20" s="81"/>
      <c r="N20" s="80"/>
      <c r="O20" s="81"/>
      <c r="P20" s="105">
        <f t="shared" si="1"/>
        <v>0</v>
      </c>
    </row>
    <row r="21" spans="1:16" ht="30" customHeight="1" x14ac:dyDescent="0.25">
      <c r="A21" s="76" t="str">
        <f>ORÇAMENTO!B24</f>
        <v>2.8</v>
      </c>
      <c r="B21" s="82" t="str">
        <f>ORÇAMENTO!F24</f>
        <v>FABRICAÇÃO, MONTAGEM E DESMONTAGEM DE FÔRMA PARA BLOCO DE COROAMENTO, EM MADEIRA SERRADA, E=25 MM, 2 UTILIZAÇÕES. AF_06/2017</v>
      </c>
      <c r="C21" s="78"/>
      <c r="D21" s="79">
        <v>1</v>
      </c>
      <c r="E21" s="78">
        <f t="shared" si="3"/>
        <v>0</v>
      </c>
      <c r="F21" s="80"/>
      <c r="G21" s="81"/>
      <c r="H21" s="80"/>
      <c r="I21" s="81"/>
      <c r="J21" s="81"/>
      <c r="K21" s="81"/>
      <c r="L21" s="81"/>
      <c r="M21" s="81"/>
      <c r="N21" s="80"/>
      <c r="O21" s="81"/>
      <c r="P21" s="105">
        <f t="shared" si="1"/>
        <v>0</v>
      </c>
    </row>
    <row r="22" spans="1:16" ht="30" customHeight="1" x14ac:dyDescent="0.25">
      <c r="A22" s="76" t="str">
        <f>ORÇAMENTO!B25</f>
        <v>2.9</v>
      </c>
      <c r="B22" s="82" t="str">
        <f>ORÇAMENTO!F25</f>
        <v>FABRICAÇÃO, MONTAGEM E DESMONTAGEM DE FÔRMA PARA VIGA BALDRAME, EM MADEIRA SERRADA, E=25 MM, 2 UTILIZAÇÕES. AF_06/2017</v>
      </c>
      <c r="C22" s="78"/>
      <c r="D22" s="79">
        <v>1</v>
      </c>
      <c r="E22" s="78">
        <f t="shared" si="3"/>
        <v>0</v>
      </c>
      <c r="F22" s="80"/>
      <c r="G22" s="81"/>
      <c r="H22" s="80"/>
      <c r="I22" s="81"/>
      <c r="J22" s="81"/>
      <c r="K22" s="81"/>
      <c r="L22" s="81"/>
      <c r="M22" s="81"/>
      <c r="N22" s="80"/>
      <c r="O22" s="81"/>
      <c r="P22" s="105">
        <f t="shared" si="1"/>
        <v>0</v>
      </c>
    </row>
    <row r="23" spans="1:16" ht="30" customHeight="1" x14ac:dyDescent="0.25">
      <c r="A23" s="76" t="str">
        <f>ORÇAMENTO!B26</f>
        <v>2.10</v>
      </c>
      <c r="B23" s="82" t="str">
        <f>ORÇAMENTO!F26</f>
        <v>CONCRETAGEM DE BLOCOS DE COROAMENTO E VIGAS BALDRAMES, FCK 30 MPA, COM USO DE BOMBA  LANÇAMENTO, ADENSAMENTO E ACABAMENTO. AF_06/2017</v>
      </c>
      <c r="C23" s="78"/>
      <c r="D23" s="79">
        <v>1</v>
      </c>
      <c r="E23" s="78">
        <f t="shared" si="3"/>
        <v>0</v>
      </c>
      <c r="F23" s="80"/>
      <c r="G23" s="81"/>
      <c r="H23" s="80"/>
      <c r="I23" s="81"/>
      <c r="J23" s="81"/>
      <c r="K23" s="81"/>
      <c r="L23" s="81"/>
      <c r="M23" s="81"/>
      <c r="N23" s="80"/>
      <c r="O23" s="81"/>
      <c r="P23" s="105">
        <f t="shared" si="1"/>
        <v>0</v>
      </c>
    </row>
    <row r="24" spans="1:16" ht="15" customHeight="1" x14ac:dyDescent="0.25">
      <c r="A24" s="76" t="str">
        <f>ORÇAMENTO!B27</f>
        <v>2.11</v>
      </c>
      <c r="B24" s="82" t="str">
        <f>ORÇAMENTO!F27</f>
        <v>IMPERMEABILIZAÇÃO DE SUPERFÍCIE COM EMULSÃO ASFÁLTICA, 2 DEMÃOS AF_06/2018</v>
      </c>
      <c r="C24" s="78"/>
      <c r="D24" s="79"/>
      <c r="E24" s="78"/>
      <c r="F24" s="79">
        <v>1</v>
      </c>
      <c r="G24" s="78">
        <f>F24*C24</f>
        <v>0</v>
      </c>
      <c r="H24" s="80"/>
      <c r="I24" s="81"/>
      <c r="J24" s="81"/>
      <c r="K24" s="81"/>
      <c r="L24" s="81"/>
      <c r="M24" s="81"/>
      <c r="N24" s="80"/>
      <c r="O24" s="81"/>
      <c r="P24" s="105">
        <f t="shared" si="1"/>
        <v>0</v>
      </c>
    </row>
    <row r="25" spans="1:16" ht="30" customHeight="1" x14ac:dyDescent="0.25">
      <c r="A25" s="76" t="str">
        <f>ORÇAMENTO!B28</f>
        <v>2.12</v>
      </c>
      <c r="B25" s="82" t="str">
        <f>ORÇAMENTO!F28</f>
        <v>LASTRO COM MATERIAL GRANULAR, APLICAÇÃO EM BLOCOS DE COROAMENTO, ESPESSURA DE *5 CM*. AF_08/2017</v>
      </c>
      <c r="C25" s="78"/>
      <c r="D25" s="79">
        <v>1</v>
      </c>
      <c r="E25" s="78">
        <f t="shared" ref="E25" si="4">C25*D25</f>
        <v>0</v>
      </c>
      <c r="F25" s="79"/>
      <c r="G25" s="78"/>
      <c r="H25" s="80"/>
      <c r="I25" s="81"/>
      <c r="J25" s="81"/>
      <c r="K25" s="81"/>
      <c r="L25" s="81"/>
      <c r="M25" s="81"/>
      <c r="N25" s="80"/>
      <c r="O25" s="81"/>
      <c r="P25" s="105">
        <f t="shared" si="1"/>
        <v>0</v>
      </c>
    </row>
    <row r="26" spans="1:16" ht="30" customHeight="1" x14ac:dyDescent="0.25">
      <c r="A26" s="76" t="str">
        <f>ORÇAMENTO!B29</f>
        <v>2.13</v>
      </c>
      <c r="B26" s="82" t="str">
        <f>ORÇAMENTO!F29</f>
        <v>ATERRO MANUAL DE VALAS COM SOLO ARGILO-ARENOSO E COMPACTAÇÃO MECANIZADA. AF_05/2016</v>
      </c>
      <c r="C26" s="78"/>
      <c r="D26" s="79"/>
      <c r="E26" s="78"/>
      <c r="F26" s="79">
        <v>1</v>
      </c>
      <c r="G26" s="78">
        <f t="shared" ref="G26" si="5">F26*C26</f>
        <v>0</v>
      </c>
      <c r="H26" s="80"/>
      <c r="I26" s="81"/>
      <c r="J26" s="81"/>
      <c r="K26" s="81"/>
      <c r="L26" s="81"/>
      <c r="M26" s="81"/>
      <c r="N26" s="80"/>
      <c r="O26" s="81"/>
      <c r="P26" s="105">
        <f t="shared" si="1"/>
        <v>0</v>
      </c>
    </row>
    <row r="27" spans="1:16" ht="30" customHeight="1" x14ac:dyDescent="0.25">
      <c r="A27" s="76" t="str">
        <f>ORÇAMENTO!B30</f>
        <v>2.14</v>
      </c>
      <c r="B27" s="82" t="str">
        <f>ORÇAMENTO!F30</f>
        <v>PISO CIMENTADO, TRAÇO 1:3 (CIMENTO E AREIA), ACABAMENTO RÚSTICO, ESPESSURA 4,0 CM, PREPARO MECÂNICO DA ARGAMASSA. AF_09/2020</v>
      </c>
      <c r="C27" s="78"/>
      <c r="D27" s="79"/>
      <c r="E27" s="78"/>
      <c r="F27" s="79">
        <v>1</v>
      </c>
      <c r="G27" s="78">
        <f t="shared" ref="G27" si="6">F27*C27</f>
        <v>0</v>
      </c>
      <c r="H27" s="80"/>
      <c r="I27" s="81"/>
      <c r="J27" s="81"/>
      <c r="K27" s="81"/>
      <c r="L27" s="81"/>
      <c r="M27" s="81"/>
      <c r="N27" s="80"/>
      <c r="O27" s="81"/>
      <c r="P27" s="105">
        <f t="shared" si="1"/>
        <v>0</v>
      </c>
    </row>
    <row r="28" spans="1:16" ht="45" customHeight="1" x14ac:dyDescent="0.25">
      <c r="A28" s="76" t="str">
        <f>ORÇAMENTO!B31</f>
        <v>2.15</v>
      </c>
      <c r="B28" s="82" t="str">
        <f>ORÇAMENTO!F31</f>
        <v>CONTRAPISO EM ARGAMASSA TRAÇO 1:4 (CIMENTO E AREIA), PREPARO MECÂNICO COM BETONEIRA 400 L, APLICADO EM ÁREAS SECAS SOBRE LAJE, ADERIDO, ACABAMENTO NÃO REFORÇADO, ESPESSURA 3CM. AF_07/2021</v>
      </c>
      <c r="C28" s="78"/>
      <c r="D28" s="79"/>
      <c r="E28" s="78"/>
      <c r="F28" s="79">
        <v>1</v>
      </c>
      <c r="G28" s="78">
        <f t="shared" ref="G28:G29" si="7">F28*C28</f>
        <v>0</v>
      </c>
      <c r="H28" s="80"/>
      <c r="I28" s="81"/>
      <c r="J28" s="81"/>
      <c r="K28" s="81"/>
      <c r="L28" s="81"/>
      <c r="M28" s="81"/>
      <c r="N28" s="80"/>
      <c r="O28" s="81"/>
      <c r="P28" s="105">
        <f t="shared" si="1"/>
        <v>0</v>
      </c>
    </row>
    <row r="29" spans="1:16" ht="45" customHeight="1" x14ac:dyDescent="0.25">
      <c r="A29" s="76" t="str">
        <f>ORÇAMENTO!B32</f>
        <v>2.16</v>
      </c>
      <c r="B29" s="82" t="str">
        <f>ORÇAMENTO!F32</f>
        <v>CONTRAPISO EM ARGAMASSA TRAÇO 1:4 (CIMENTO E AREIA), PREPARO MECÂNICO COM BETONEIRA 400 L, APLICADO EM ÁREAS MOLHADAS SOBRE LAJE, ADERIDO, ACABAMENTO NÃO REFORÇADO, ESPESSURA 3CM. AF_07/2021</v>
      </c>
      <c r="C29" s="78"/>
      <c r="D29" s="79"/>
      <c r="E29" s="78"/>
      <c r="F29" s="79">
        <v>1</v>
      </c>
      <c r="G29" s="78">
        <f t="shared" si="7"/>
        <v>0</v>
      </c>
      <c r="H29" s="80"/>
      <c r="I29" s="81"/>
      <c r="J29" s="81"/>
      <c r="K29" s="81"/>
      <c r="L29" s="81"/>
      <c r="M29" s="81"/>
      <c r="N29" s="80"/>
      <c r="O29" s="81"/>
      <c r="P29" s="105">
        <f t="shared" si="1"/>
        <v>0</v>
      </c>
    </row>
    <row r="30" spans="1:16" x14ac:dyDescent="0.25">
      <c r="A30" s="72"/>
      <c r="B30" s="73"/>
      <c r="C30" s="74">
        <f>SUM(C14:C29)</f>
        <v>0</v>
      </c>
      <c r="D30" s="74"/>
      <c r="E30" s="74">
        <f>SUM(E14:E29)</f>
        <v>0</v>
      </c>
      <c r="F30" s="75"/>
      <c r="G30" s="74">
        <f>SUM(G14:G29)</f>
        <v>0</v>
      </c>
      <c r="H30" s="74"/>
      <c r="I30" s="74">
        <f>SUM(I14:I29)</f>
        <v>0</v>
      </c>
      <c r="J30" s="74"/>
      <c r="K30" s="74">
        <f t="shared" ref="K30:M30" si="8">SUM(K14:K29)</f>
        <v>0</v>
      </c>
      <c r="L30" s="74"/>
      <c r="M30" s="74">
        <f t="shared" si="8"/>
        <v>0</v>
      </c>
      <c r="N30" s="74"/>
      <c r="O30" s="74">
        <f>SUM(O14:O29)</f>
        <v>0</v>
      </c>
      <c r="P30" s="105">
        <f t="shared" si="1"/>
        <v>0</v>
      </c>
    </row>
    <row r="31" spans="1:16" x14ac:dyDescent="0.25">
      <c r="A31" s="72">
        <f>ORÇAMENTO!B34</f>
        <v>3</v>
      </c>
      <c r="B31" s="73" t="str">
        <f>ORÇAMENTO!F34</f>
        <v>FECHAMENTOS</v>
      </c>
      <c r="C31" s="74"/>
      <c r="D31" s="75"/>
      <c r="E31" s="74"/>
      <c r="F31" s="75"/>
      <c r="G31" s="74"/>
      <c r="H31" s="75"/>
      <c r="I31" s="74"/>
      <c r="J31" s="74"/>
      <c r="K31" s="74"/>
      <c r="L31" s="74"/>
      <c r="M31" s="74"/>
      <c r="N31" s="75"/>
      <c r="O31" s="74"/>
      <c r="P31" s="105">
        <f t="shared" si="1"/>
        <v>0</v>
      </c>
    </row>
    <row r="32" spans="1:16" ht="45" customHeight="1" x14ac:dyDescent="0.25">
      <c r="A32" s="76" t="str">
        <f>ORÇAMENTO!B35</f>
        <v>3.1</v>
      </c>
      <c r="B32" s="82" t="str">
        <f>ORÇAMENTO!F35</f>
        <v>ALVENARIA DE VEDAÇÃO DE BLOCOS CERÂMICOS FURADOS NA HORIZONTAL DE 14X9X19 CM (ESPESSURA 14 CM, BLOCO DEITADO) E ARGAMASSA DE ASSENTAMENTO COM PREPARO EM BETONEIRA. AF_12/2021</v>
      </c>
      <c r="C32" s="78"/>
      <c r="D32" s="79"/>
      <c r="E32" s="78"/>
      <c r="F32" s="79">
        <v>0.75</v>
      </c>
      <c r="G32" s="78">
        <f t="shared" ref="G32" si="9">C32*F32</f>
        <v>0</v>
      </c>
      <c r="H32" s="79">
        <v>0.25</v>
      </c>
      <c r="I32" s="78">
        <f>C32*H32</f>
        <v>0</v>
      </c>
      <c r="J32" s="81"/>
      <c r="K32" s="81"/>
      <c r="L32" s="81"/>
      <c r="M32" s="81"/>
      <c r="N32" s="79"/>
      <c r="O32" s="81"/>
      <c r="P32" s="105">
        <f t="shared" si="1"/>
        <v>0</v>
      </c>
    </row>
    <row r="33" spans="1:16" ht="45" customHeight="1" x14ac:dyDescent="0.25">
      <c r="A33" s="76" t="str">
        <f>ORÇAMENTO!B36</f>
        <v>3.2</v>
      </c>
      <c r="B33" s="82" t="str">
        <f>ORÇAMENTO!F36</f>
        <v>ALVENARIA DE VEDAÇÃO DE BLOCOS CERÂMICOS FURADOS NA HORIZONTAL DE 9X14X19 CM (ESPESSURA 9 CM) E ARGAMASSA DE ASSENTAMENTO COM PREPARO EM BETONEIRA. AF_12/2021</v>
      </c>
      <c r="C33" s="78"/>
      <c r="D33" s="79"/>
      <c r="E33" s="78"/>
      <c r="F33" s="79">
        <v>0.75</v>
      </c>
      <c r="G33" s="78">
        <f t="shared" ref="G33:G34" si="10">C33*F33</f>
        <v>0</v>
      </c>
      <c r="H33" s="79">
        <v>0.25</v>
      </c>
      <c r="I33" s="78">
        <f>C33*H33</f>
        <v>0</v>
      </c>
      <c r="J33" s="81"/>
      <c r="K33" s="81"/>
      <c r="L33" s="81"/>
      <c r="M33" s="81"/>
      <c r="N33" s="80"/>
      <c r="O33" s="81"/>
      <c r="P33" s="105">
        <f t="shared" si="1"/>
        <v>0</v>
      </c>
    </row>
    <row r="34" spans="1:16" ht="30" customHeight="1" x14ac:dyDescent="0.25">
      <c r="A34" s="76" t="str">
        <f>ORÇAMENTO!B37</f>
        <v>3.3</v>
      </c>
      <c r="B34" s="82" t="str">
        <f>ORÇAMENTO!F37</f>
        <v>CONTRAVERGA MOLDADA IN LOCO EM CONCRETO PARA VÃOS DE ATÉ 1,5 M DE COMPRIMENTO. AF_03/2016</v>
      </c>
      <c r="C34" s="78"/>
      <c r="D34" s="79"/>
      <c r="E34" s="78"/>
      <c r="F34" s="79">
        <v>0.75</v>
      </c>
      <c r="G34" s="78">
        <f t="shared" si="10"/>
        <v>0</v>
      </c>
      <c r="H34" s="79">
        <v>0.25</v>
      </c>
      <c r="I34" s="78">
        <f t="shared" ref="I34:I38" si="11">C34*H34</f>
        <v>0</v>
      </c>
      <c r="J34" s="81"/>
      <c r="K34" s="81"/>
      <c r="L34" s="81"/>
      <c r="M34" s="81"/>
      <c r="N34" s="80"/>
      <c r="O34" s="81"/>
      <c r="P34" s="105">
        <f t="shared" si="1"/>
        <v>0</v>
      </c>
    </row>
    <row r="35" spans="1:16" ht="30" customHeight="1" x14ac:dyDescent="0.25">
      <c r="A35" s="76" t="str">
        <f>ORÇAMENTO!B38</f>
        <v>3.4</v>
      </c>
      <c r="B35" s="82" t="str">
        <f>ORÇAMENTO!F38</f>
        <v>CONTRAVERGA MOLDADA IN LOCO EM CONCRETO PARA VÃOS DE MAIS DE 1,5 M DE COMPRIMENTO. AF_03/2016</v>
      </c>
      <c r="C35" s="78"/>
      <c r="D35" s="79"/>
      <c r="E35" s="78"/>
      <c r="F35" s="79">
        <v>0.75</v>
      </c>
      <c r="G35" s="78">
        <f t="shared" ref="G35:G38" si="12">C35*F35</f>
        <v>0</v>
      </c>
      <c r="H35" s="79">
        <v>0.25</v>
      </c>
      <c r="I35" s="78">
        <f t="shared" si="11"/>
        <v>0</v>
      </c>
      <c r="J35" s="81"/>
      <c r="K35" s="81"/>
      <c r="L35" s="81"/>
      <c r="M35" s="81"/>
      <c r="N35" s="80"/>
      <c r="O35" s="81"/>
      <c r="P35" s="105">
        <f t="shared" si="1"/>
        <v>0</v>
      </c>
    </row>
    <row r="36" spans="1:16" ht="30" customHeight="1" x14ac:dyDescent="0.25">
      <c r="A36" s="76" t="str">
        <f>ORÇAMENTO!B39</f>
        <v>3.5</v>
      </c>
      <c r="B36" s="82" t="str">
        <f>ORÇAMENTO!F39</f>
        <v>VERGA MOLDADA IN LOCO EM CONCRETO PARA PORTAS COM ATÉ 1,5 M DE VÃO. AF_03/2016</v>
      </c>
      <c r="C36" s="78"/>
      <c r="D36" s="79"/>
      <c r="E36" s="78"/>
      <c r="F36" s="79">
        <v>0.75</v>
      </c>
      <c r="G36" s="78">
        <f t="shared" si="12"/>
        <v>0</v>
      </c>
      <c r="H36" s="79">
        <v>0.25</v>
      </c>
      <c r="I36" s="78">
        <f t="shared" si="11"/>
        <v>0</v>
      </c>
      <c r="J36" s="81"/>
      <c r="K36" s="81"/>
      <c r="L36" s="81"/>
      <c r="M36" s="81"/>
      <c r="N36" s="80"/>
      <c r="O36" s="81"/>
      <c r="P36" s="105">
        <f t="shared" si="1"/>
        <v>0</v>
      </c>
    </row>
    <row r="37" spans="1:16" ht="30" customHeight="1" x14ac:dyDescent="0.25">
      <c r="A37" s="76" t="str">
        <f>ORÇAMENTO!B40</f>
        <v>3.6</v>
      </c>
      <c r="B37" s="82" t="str">
        <f>ORÇAMENTO!F40</f>
        <v>VERGA MOLDADA IN LOCO EM CONCRETO PARA JANELAS COM MAIS DE 1,5 M DE VÃO. AF_03/2016</v>
      </c>
      <c r="C37" s="78"/>
      <c r="D37" s="79"/>
      <c r="E37" s="78"/>
      <c r="F37" s="79">
        <v>0.75</v>
      </c>
      <c r="G37" s="78">
        <f t="shared" si="12"/>
        <v>0</v>
      </c>
      <c r="H37" s="79">
        <v>0.25</v>
      </c>
      <c r="I37" s="78">
        <f t="shared" si="11"/>
        <v>0</v>
      </c>
      <c r="J37" s="81"/>
      <c r="K37" s="81"/>
      <c r="L37" s="81"/>
      <c r="M37" s="81"/>
      <c r="N37" s="80"/>
      <c r="O37" s="81"/>
      <c r="P37" s="105">
        <f t="shared" si="1"/>
        <v>0</v>
      </c>
    </row>
    <row r="38" spans="1:16" ht="30" customHeight="1" x14ac:dyDescent="0.25">
      <c r="A38" s="76" t="str">
        <f>ORÇAMENTO!B41</f>
        <v>3.7</v>
      </c>
      <c r="B38" s="82" t="str">
        <f>ORÇAMENTO!F41</f>
        <v>VERGA MOLDADA IN LOCO EM CONCRETO PARA JANELAS COM ATÉ 1,5 M DE VÃO. AF_03/2016</v>
      </c>
      <c r="C38" s="78"/>
      <c r="D38" s="79"/>
      <c r="E38" s="78"/>
      <c r="F38" s="79">
        <v>0.75</v>
      </c>
      <c r="G38" s="78">
        <f t="shared" si="12"/>
        <v>0</v>
      </c>
      <c r="H38" s="79">
        <v>0.25</v>
      </c>
      <c r="I38" s="78">
        <f t="shared" si="11"/>
        <v>0</v>
      </c>
      <c r="J38" s="81"/>
      <c r="K38" s="81"/>
      <c r="L38" s="81"/>
      <c r="M38" s="81"/>
      <c r="N38" s="80"/>
      <c r="O38" s="81"/>
      <c r="P38" s="105">
        <f t="shared" si="1"/>
        <v>0</v>
      </c>
    </row>
    <row r="39" spans="1:16" x14ac:dyDescent="0.25">
      <c r="A39" s="72"/>
      <c r="B39" s="73"/>
      <c r="C39" s="74">
        <f>SUM(C32:C38)</f>
        <v>0</v>
      </c>
      <c r="D39" s="74"/>
      <c r="E39" s="74">
        <f t="shared" ref="E39:M39" si="13">SUM(E32:E38)</f>
        <v>0</v>
      </c>
      <c r="F39" s="74"/>
      <c r="G39" s="74">
        <f t="shared" si="13"/>
        <v>0</v>
      </c>
      <c r="H39" s="74"/>
      <c r="I39" s="74">
        <f t="shared" si="13"/>
        <v>0</v>
      </c>
      <c r="J39" s="74"/>
      <c r="K39" s="74">
        <f t="shared" si="13"/>
        <v>0</v>
      </c>
      <c r="L39" s="74"/>
      <c r="M39" s="74">
        <f t="shared" si="13"/>
        <v>0</v>
      </c>
      <c r="N39" s="74"/>
      <c r="O39" s="74">
        <f>SUM(O23:O38)</f>
        <v>0</v>
      </c>
      <c r="P39" s="105">
        <f t="shared" si="1"/>
        <v>0</v>
      </c>
    </row>
    <row r="40" spans="1:16" x14ac:dyDescent="0.25">
      <c r="A40" s="85">
        <f>ORÇAMENTO!B43</f>
        <v>4</v>
      </c>
      <c r="B40" s="86" t="str">
        <f>ORÇAMENTO!F43</f>
        <v>SUPRAESTRUTURA</v>
      </c>
      <c r="C40" s="74"/>
      <c r="D40" s="75"/>
      <c r="E40" s="74"/>
      <c r="F40" s="75"/>
      <c r="G40" s="74"/>
      <c r="H40" s="75"/>
      <c r="I40" s="74"/>
      <c r="J40" s="74"/>
      <c r="K40" s="74"/>
      <c r="L40" s="74"/>
      <c r="M40" s="74"/>
      <c r="N40" s="75"/>
      <c r="O40" s="74"/>
      <c r="P40" s="105">
        <f t="shared" si="1"/>
        <v>0</v>
      </c>
    </row>
    <row r="41" spans="1:16" ht="30" customHeight="1" x14ac:dyDescent="0.25">
      <c r="A41" s="76" t="str">
        <f>ORÇAMENTO!B44</f>
        <v>4.1</v>
      </c>
      <c r="B41" s="82" t="str">
        <f>ORÇAMENTO!F44</f>
        <v>FABRICAÇÃO DE FÔRMA PARA PILARES E ESTRUTURAS SIMILARES, EM MADEIRA SERRADA, E=25 MM. AF_09/2020</v>
      </c>
      <c r="C41" s="78"/>
      <c r="D41" s="79"/>
      <c r="E41" s="78"/>
      <c r="F41" s="79">
        <v>0.5</v>
      </c>
      <c r="G41" s="78">
        <f>C41*F41</f>
        <v>0</v>
      </c>
      <c r="H41" s="79">
        <v>0.5</v>
      </c>
      <c r="I41" s="78">
        <f t="shared" ref="I41:I49" si="14">C41*H41</f>
        <v>0</v>
      </c>
      <c r="J41" s="81"/>
      <c r="K41" s="81"/>
      <c r="L41" s="81"/>
      <c r="M41" s="81"/>
      <c r="N41" s="80"/>
      <c r="O41" s="81"/>
      <c r="P41" s="105">
        <f t="shared" si="1"/>
        <v>0</v>
      </c>
    </row>
    <row r="42" spans="1:16" ht="30" customHeight="1" x14ac:dyDescent="0.25">
      <c r="A42" s="76" t="str">
        <f>ORÇAMENTO!B45</f>
        <v>4.2</v>
      </c>
      <c r="B42" s="82" t="str">
        <f>ORÇAMENTO!F45</f>
        <v>MONTAGEM E DESMONTAGEM DE FÔRMA DE PILARES RETANGULARES E ESTRUTURAS SIMILARES, PÉ-DIREITO SIMPLES, EM MADEIRA SERRADA, 2 UTILIZAÇÕES. AF_09/2020</v>
      </c>
      <c r="C42" s="78"/>
      <c r="D42" s="79"/>
      <c r="E42" s="78"/>
      <c r="F42" s="79">
        <v>0.25</v>
      </c>
      <c r="G42" s="78">
        <f>C42*F42</f>
        <v>0</v>
      </c>
      <c r="H42" s="79">
        <v>0.75</v>
      </c>
      <c r="I42" s="78">
        <f t="shared" si="14"/>
        <v>0</v>
      </c>
      <c r="J42" s="81"/>
      <c r="K42" s="81"/>
      <c r="L42" s="81"/>
      <c r="M42" s="81"/>
      <c r="N42" s="80"/>
      <c r="O42" s="81"/>
      <c r="P42" s="105">
        <f t="shared" si="1"/>
        <v>0</v>
      </c>
    </row>
    <row r="43" spans="1:16" ht="30" customHeight="1" x14ac:dyDescent="0.25">
      <c r="A43" s="76" t="str">
        <f>ORÇAMENTO!B46</f>
        <v>4.3</v>
      </c>
      <c r="B43" s="82" t="str">
        <f>ORÇAMENTO!F46</f>
        <v>ARMAÇÃO DE PILAR OU VIGA DE ESTRUTURA CONVENCIONAL DE CONCRETO ARMADO UTILIZANDO AÇO CA-50 DE 10,0 MM - MONTAGEM. AF_06/2022</v>
      </c>
      <c r="C43" s="78"/>
      <c r="D43" s="79"/>
      <c r="E43" s="78"/>
      <c r="F43" s="79">
        <v>0.25</v>
      </c>
      <c r="G43" s="78">
        <f>C43*F43</f>
        <v>0</v>
      </c>
      <c r="H43" s="79">
        <v>0.75</v>
      </c>
      <c r="I43" s="78">
        <f t="shared" si="14"/>
        <v>0</v>
      </c>
      <c r="J43" s="81"/>
      <c r="K43" s="81"/>
      <c r="L43" s="81"/>
      <c r="M43" s="81"/>
      <c r="N43" s="80"/>
      <c r="O43" s="81"/>
      <c r="P43" s="105">
        <f t="shared" si="1"/>
        <v>0</v>
      </c>
    </row>
    <row r="44" spans="1:16" ht="30" customHeight="1" x14ac:dyDescent="0.25">
      <c r="A44" s="76" t="str">
        <f>ORÇAMENTO!B47</f>
        <v>4.4</v>
      </c>
      <c r="B44" s="82" t="str">
        <f>ORÇAMENTO!F47</f>
        <v>ARMAÇÃO DE PILAR OU VIGA DE ESTRUTURA CONVENCIONAL DE CONCRETO ARMADO UTILIZANDO AÇO CA-50 DE 6,3 MM - MONTAGEM. AF_06/2022</v>
      </c>
      <c r="C44" s="78"/>
      <c r="D44" s="79"/>
      <c r="E44" s="78"/>
      <c r="F44" s="79">
        <v>0.25</v>
      </c>
      <c r="G44" s="78">
        <f>C44*F44</f>
        <v>0</v>
      </c>
      <c r="H44" s="79">
        <v>0.75</v>
      </c>
      <c r="I44" s="78">
        <f t="shared" si="14"/>
        <v>0</v>
      </c>
      <c r="J44" s="84"/>
      <c r="K44" s="84"/>
      <c r="L44" s="84"/>
      <c r="M44" s="84"/>
      <c r="N44" s="83"/>
      <c r="O44" s="78"/>
      <c r="P44" s="105">
        <f t="shared" si="1"/>
        <v>0</v>
      </c>
    </row>
    <row r="45" spans="1:16" ht="45" customHeight="1" x14ac:dyDescent="0.25">
      <c r="A45" s="76" t="str">
        <f>ORÇAMENTO!B48</f>
        <v>4.5</v>
      </c>
      <c r="B45" s="82" t="str">
        <f>ORÇAMENTO!F48</f>
        <v>CONCRETAGEM DE VIGAS E LAJES, FCK=25 MPA, PARA QUALQUER TIPO DE LAJE COM BALDES EM EDIFICAÇÃO TÉRREA - LANÇAMENTO, ADENSAMENTO E ACABAMENTO. AF_02/2022</v>
      </c>
      <c r="C45" s="78"/>
      <c r="D45" s="79"/>
      <c r="E45" s="78"/>
      <c r="F45" s="83"/>
      <c r="G45" s="78"/>
      <c r="H45" s="83">
        <v>0.5</v>
      </c>
      <c r="I45" s="78">
        <f t="shared" si="14"/>
        <v>0</v>
      </c>
      <c r="J45" s="83">
        <v>0.5</v>
      </c>
      <c r="K45" s="78">
        <f>J45*C45</f>
        <v>0</v>
      </c>
      <c r="L45" s="83"/>
      <c r="M45" s="83"/>
      <c r="N45" s="83"/>
      <c r="O45" s="78"/>
      <c r="P45" s="105">
        <f t="shared" si="1"/>
        <v>0</v>
      </c>
    </row>
    <row r="46" spans="1:16" ht="30" customHeight="1" x14ac:dyDescent="0.25">
      <c r="A46" s="76" t="str">
        <f>ORÇAMENTO!B49</f>
        <v>4.6</v>
      </c>
      <c r="B46" s="82" t="str">
        <f>ORÇAMENTO!F49</f>
        <v>LAJE PRÉ-MOLDADA UNIDIRECIONAL, BIAPOIADA, PARA FORRO, ENCHIMENTO EM CERÂMICA, VIGOTA CONVENCIONAL, ALTURA TOTAL DA LAJE (ENCHIMENTO+CAPA) = (8+3). AF_11/2020</v>
      </c>
      <c r="C46" s="78"/>
      <c r="D46" s="79"/>
      <c r="E46" s="78"/>
      <c r="F46" s="83"/>
      <c r="G46" s="84"/>
      <c r="H46" s="83">
        <v>0.25</v>
      </c>
      <c r="I46" s="78">
        <f t="shared" si="14"/>
        <v>0</v>
      </c>
      <c r="J46" s="83">
        <v>0.75</v>
      </c>
      <c r="K46" s="78">
        <f>J46*C46</f>
        <v>0</v>
      </c>
      <c r="L46" s="83"/>
      <c r="M46" s="83"/>
      <c r="N46" s="83"/>
      <c r="O46" s="78"/>
      <c r="P46" s="105">
        <f t="shared" si="1"/>
        <v>0</v>
      </c>
    </row>
    <row r="47" spans="1:16" ht="30" customHeight="1" x14ac:dyDescent="0.25">
      <c r="A47" s="76" t="str">
        <f>ORÇAMENTO!B50</f>
        <v>4.7</v>
      </c>
      <c r="B47" s="82" t="str">
        <f>ORÇAMENTO!F50</f>
        <v>CONCRETAGEM DE PILARES, FCK = 25 MPA, COM USO DE BOMBA - LANÇAMENTO, ADENSAMENTO E ACABAMENTO. AF_02/2022_PS</v>
      </c>
      <c r="C47" s="78"/>
      <c r="D47" s="79"/>
      <c r="E47" s="78"/>
      <c r="F47" s="83">
        <v>0.25</v>
      </c>
      <c r="G47" s="84">
        <f t="shared" ref="G47" si="15">C47*F47</f>
        <v>0</v>
      </c>
      <c r="H47" s="83">
        <v>0.75</v>
      </c>
      <c r="I47" s="78">
        <f t="shared" si="14"/>
        <v>0</v>
      </c>
      <c r="J47" s="83"/>
      <c r="K47" s="83"/>
      <c r="L47" s="83"/>
      <c r="M47" s="83"/>
      <c r="N47" s="83"/>
      <c r="O47" s="78"/>
      <c r="P47" s="105">
        <f t="shared" si="1"/>
        <v>0</v>
      </c>
    </row>
    <row r="48" spans="1:16" ht="15" customHeight="1" x14ac:dyDescent="0.25">
      <c r="A48" s="76" t="str">
        <f>ORÇAMENTO!B51</f>
        <v>4.8</v>
      </c>
      <c r="B48" s="82" t="str">
        <f>ORÇAMENTO!F51</f>
        <v>FABRICAÇÃO DE FÔRMA PARA VIGAS, COM MADEIRA SERRADA, E = 25 MM. AF_09/2020</v>
      </c>
      <c r="C48" s="78"/>
      <c r="D48" s="79"/>
      <c r="E48" s="78"/>
      <c r="F48" s="83">
        <v>0.5</v>
      </c>
      <c r="G48" s="84">
        <f t="shared" ref="G48" si="16">C48*F48</f>
        <v>0</v>
      </c>
      <c r="H48" s="83">
        <v>0.5</v>
      </c>
      <c r="I48" s="78">
        <f t="shared" si="14"/>
        <v>0</v>
      </c>
      <c r="J48" s="83"/>
      <c r="K48" s="83"/>
      <c r="L48" s="83"/>
      <c r="M48" s="83"/>
      <c r="N48" s="83"/>
      <c r="O48" s="78"/>
      <c r="P48" s="105">
        <f t="shared" si="1"/>
        <v>0</v>
      </c>
    </row>
    <row r="49" spans="1:16" ht="30" customHeight="1" x14ac:dyDescent="0.25">
      <c r="A49" s="76" t="str">
        <f>ORÇAMENTO!B52</f>
        <v>4.9</v>
      </c>
      <c r="B49" s="82" t="str">
        <f>ORÇAMENTO!F52</f>
        <v>MONTAGEM E DESMONTAGEM DE FÔRMA DE VIGA, ESCORAMENTO COM PONTALETE DE MADEIRA, PÉ-DIREITO SIMPLES, EM MADEIRA SERRADA, 2 UTILIZAÇÕES. AF_09/2020</v>
      </c>
      <c r="C49" s="78"/>
      <c r="D49" s="79"/>
      <c r="E49" s="78"/>
      <c r="F49" s="83">
        <v>0.5</v>
      </c>
      <c r="G49" s="84">
        <f t="shared" ref="G49" si="17">C49*F49</f>
        <v>0</v>
      </c>
      <c r="H49" s="83">
        <v>0.5</v>
      </c>
      <c r="I49" s="78">
        <f t="shared" si="14"/>
        <v>0</v>
      </c>
      <c r="J49" s="83"/>
      <c r="K49" s="83"/>
      <c r="L49" s="83"/>
      <c r="M49" s="83"/>
      <c r="N49" s="83"/>
      <c r="O49" s="78"/>
      <c r="P49" s="105">
        <f t="shared" si="1"/>
        <v>0</v>
      </c>
    </row>
    <row r="50" spans="1:16" x14ac:dyDescent="0.25">
      <c r="A50" s="72"/>
      <c r="B50" s="73"/>
      <c r="C50" s="74">
        <f>SUM(C41:C49)</f>
        <v>0</v>
      </c>
      <c r="D50" s="74"/>
      <c r="E50" s="74">
        <f>SUM(E41:E49)</f>
        <v>0</v>
      </c>
      <c r="F50" s="74"/>
      <c r="G50" s="74">
        <f>SUM(G41:G49)</f>
        <v>0</v>
      </c>
      <c r="H50" s="74"/>
      <c r="I50" s="74">
        <f>SUM(I41:I49)</f>
        <v>0</v>
      </c>
      <c r="J50" s="74"/>
      <c r="K50" s="74">
        <f t="shared" ref="K50:O50" si="18">SUM(K41:K49)</f>
        <v>0</v>
      </c>
      <c r="L50" s="74"/>
      <c r="M50" s="74">
        <f t="shared" si="18"/>
        <v>0</v>
      </c>
      <c r="N50" s="74"/>
      <c r="O50" s="74">
        <f t="shared" si="18"/>
        <v>0</v>
      </c>
      <c r="P50" s="105">
        <f t="shared" si="1"/>
        <v>0</v>
      </c>
    </row>
    <row r="51" spans="1:16" x14ac:dyDescent="0.25">
      <c r="A51" s="85">
        <f>ORÇAMENTO!B54</f>
        <v>5</v>
      </c>
      <c r="B51" s="86" t="str">
        <f>ORÇAMENTO!F54</f>
        <v>ESQUADRIAS</v>
      </c>
      <c r="C51" s="74"/>
      <c r="D51" s="75"/>
      <c r="E51" s="74"/>
      <c r="F51" s="75"/>
      <c r="G51" s="74"/>
      <c r="H51" s="75"/>
      <c r="I51" s="74"/>
      <c r="J51" s="74"/>
      <c r="K51" s="74"/>
      <c r="L51" s="74"/>
      <c r="M51" s="74"/>
      <c r="N51" s="75"/>
      <c r="O51" s="74"/>
      <c r="P51" s="105">
        <f t="shared" si="1"/>
        <v>0</v>
      </c>
    </row>
    <row r="52" spans="1:16" ht="45" customHeight="1" x14ac:dyDescent="0.25">
      <c r="A52" s="87" t="str">
        <f>ORÇAMENTO!B55</f>
        <v>5.1</v>
      </c>
      <c r="B52" s="82" t="str">
        <f>ORÇAMENTO!F55</f>
        <v>JANELA DE ALUMÍNIO DE CORRER COM 2 FOLHAS PARA VIDROS, COM VIDROS, BATENTE, ACABAMENTO COM ACETATO OU BRILHANTE E FERRAGENS. EXCLUSIVE ALIZAR E CONTRAMARCO. FORNECIMENTO E INSTALAÇÃO. AF_12/2019</v>
      </c>
      <c r="C52" s="78"/>
      <c r="D52" s="80"/>
      <c r="E52" s="81"/>
      <c r="F52" s="79"/>
      <c r="G52" s="78"/>
      <c r="H52" s="79">
        <v>0.75</v>
      </c>
      <c r="I52" s="78">
        <f>H52*C52</f>
        <v>0</v>
      </c>
      <c r="J52" s="79">
        <v>0.25</v>
      </c>
      <c r="K52" s="78">
        <f>J52*C52</f>
        <v>0</v>
      </c>
      <c r="L52" s="78"/>
      <c r="M52" s="78"/>
      <c r="N52" s="80"/>
      <c r="O52" s="81"/>
      <c r="P52" s="105">
        <f t="shared" si="1"/>
        <v>0</v>
      </c>
    </row>
    <row r="53" spans="1:16" ht="30" customHeight="1" x14ac:dyDescent="0.25">
      <c r="A53" s="87" t="str">
        <f>ORÇAMENTO!B56</f>
        <v>5.2</v>
      </c>
      <c r="B53" s="82" t="str">
        <f>ORÇAMENTO!F56</f>
        <v>JANELA DE ALUMÍNIO TIPO MAXIM-AR, COM VIDROS, BATENTE E FERRAGENS. EXCLUSIVE ALIZAR, ACABAMENTO E CONTRAMARCO. FORNECIMENTO E INSTALAÇÃO. AF_12/2019</v>
      </c>
      <c r="C53" s="78"/>
      <c r="D53" s="80"/>
      <c r="E53" s="81"/>
      <c r="F53" s="79"/>
      <c r="G53" s="78"/>
      <c r="H53" s="79">
        <v>0.75</v>
      </c>
      <c r="I53" s="78">
        <f>H53*C53</f>
        <v>0</v>
      </c>
      <c r="J53" s="79">
        <v>0.25</v>
      </c>
      <c r="K53" s="78">
        <f>J53*C53</f>
        <v>0</v>
      </c>
      <c r="L53" s="78"/>
      <c r="M53" s="78"/>
      <c r="N53" s="80"/>
      <c r="O53" s="81"/>
      <c r="P53" s="105">
        <f t="shared" si="1"/>
        <v>0</v>
      </c>
    </row>
    <row r="54" spans="1:16" ht="30" customHeight="1" x14ac:dyDescent="0.25">
      <c r="A54" s="87" t="str">
        <f>ORÇAMENTO!B57</f>
        <v>5.3</v>
      </c>
      <c r="B54" s="82" t="str">
        <f>ORÇAMENTO!F57</f>
        <v>JANELA FIXA DE ALUMÍNIO PARA VIDRO, COM VIDRO, BATENTE E FERRAGENS. EXCLUSIVE ACABAMENTO, ALIZAR E CONTRAMARCO. FORNECIMENTO E INSTALAÇÃO. AF_12/2019</v>
      </c>
      <c r="C54" s="78"/>
      <c r="D54" s="80"/>
      <c r="E54" s="81"/>
      <c r="F54" s="79"/>
      <c r="G54" s="78"/>
      <c r="H54" s="79">
        <v>0.25</v>
      </c>
      <c r="I54" s="78">
        <f>H54*C54</f>
        <v>0</v>
      </c>
      <c r="J54" s="79">
        <v>0.75</v>
      </c>
      <c r="K54" s="78">
        <f>J54*C54</f>
        <v>0</v>
      </c>
      <c r="L54" s="78"/>
      <c r="M54" s="78"/>
      <c r="N54" s="80"/>
      <c r="O54" s="81"/>
      <c r="P54" s="105">
        <f t="shared" si="1"/>
        <v>0</v>
      </c>
    </row>
    <row r="55" spans="1:16" ht="30" customHeight="1" x14ac:dyDescent="0.25">
      <c r="A55" s="87" t="str">
        <f>ORÇAMENTO!B58</f>
        <v>5.4</v>
      </c>
      <c r="B55" s="82" t="str">
        <f>ORÇAMENTO!F58</f>
        <v>TELA MOSQUITEIRO EM NYLON COM CANTONEIRA EM ALUMÍNIO</v>
      </c>
      <c r="C55" s="78"/>
      <c r="D55" s="80"/>
      <c r="E55" s="81"/>
      <c r="F55" s="79"/>
      <c r="G55" s="78"/>
      <c r="H55" s="79"/>
      <c r="I55" s="78"/>
      <c r="J55" s="79"/>
      <c r="K55" s="78"/>
      <c r="L55" s="78"/>
      <c r="M55" s="78"/>
      <c r="N55" s="79">
        <v>1</v>
      </c>
      <c r="O55" s="78">
        <f>N55*C55</f>
        <v>0</v>
      </c>
      <c r="P55" s="105"/>
    </row>
    <row r="56" spans="1:16" ht="30" customHeight="1" x14ac:dyDescent="0.25">
      <c r="A56" s="87" t="str">
        <f>ORÇAMENTO!B59</f>
        <v>5.5</v>
      </c>
      <c r="B56" s="82" t="str">
        <f>ORÇAMENTO!F59</f>
        <v>PEITORIL LINEAR EM GRANITO OU MÁRMORE, L = 15CM, COMPRIMENTO DE ATÉ 2M, ASSENTADO COM ARGAMASSA 1:6 COM ADITIVO. AF_11/2020</v>
      </c>
      <c r="C56" s="78"/>
      <c r="D56" s="80"/>
      <c r="E56" s="81"/>
      <c r="F56" s="79"/>
      <c r="G56" s="78"/>
      <c r="H56" s="79"/>
      <c r="I56" s="78"/>
      <c r="J56" s="79">
        <v>1</v>
      </c>
      <c r="K56" s="78">
        <f>J56*C56</f>
        <v>0</v>
      </c>
      <c r="L56" s="78"/>
      <c r="M56" s="78"/>
      <c r="N56" s="80"/>
      <c r="O56" s="81"/>
      <c r="P56" s="105">
        <f t="shared" si="1"/>
        <v>0</v>
      </c>
    </row>
    <row r="57" spans="1:16" ht="30" customHeight="1" x14ac:dyDescent="0.25">
      <c r="A57" s="87" t="str">
        <f>ORÇAMENTO!B60</f>
        <v>5.6</v>
      </c>
      <c r="B57" s="82" t="str">
        <f>ORÇAMENTO!F60</f>
        <v>CONTRAMARCO DE ALUMÍNIO, FIXAÇÃO COM PARAFUSO - FORNECIMENTO E INSTALAÇÃO. AF_12/2019</v>
      </c>
      <c r="C57" s="78"/>
      <c r="D57" s="80"/>
      <c r="E57" s="81"/>
      <c r="F57" s="79"/>
      <c r="G57" s="78"/>
      <c r="H57" s="79">
        <v>0.75</v>
      </c>
      <c r="I57" s="78">
        <f t="shared" ref="I57" si="19">H57*C57</f>
        <v>0</v>
      </c>
      <c r="J57" s="79">
        <v>0.25</v>
      </c>
      <c r="K57" s="78">
        <f>J57*C57</f>
        <v>0</v>
      </c>
      <c r="L57" s="78"/>
      <c r="M57" s="78"/>
      <c r="N57" s="80"/>
      <c r="O57" s="81"/>
      <c r="P57" s="105">
        <f t="shared" si="1"/>
        <v>0</v>
      </c>
    </row>
    <row r="58" spans="1:16" ht="45" customHeight="1" x14ac:dyDescent="0.25">
      <c r="A58" s="87" t="str">
        <f>ORÇAMENTO!B61</f>
        <v>5.7</v>
      </c>
      <c r="B58" s="82" t="str">
        <f>ORÇAMENTO!F61</f>
        <v>PINTURA COM TINTA ALQUÍDICA DE FUNDO (TIPO ZARCÃO) APLICADA A ROLO OU PINCEL SOBRE SUPERFÍCIES METÁLICAS (EXCETO PERFIL) EXECUTADO EM OBRA (POR DEMÃO). AF_01/2020</v>
      </c>
      <c r="C58" s="78"/>
      <c r="D58" s="80"/>
      <c r="E58" s="81"/>
      <c r="F58" s="79"/>
      <c r="G58" s="78"/>
      <c r="H58" s="79"/>
      <c r="I58" s="78"/>
      <c r="J58" s="79">
        <v>0.75</v>
      </c>
      <c r="K58" s="78">
        <f>J58*C58</f>
        <v>0</v>
      </c>
      <c r="L58" s="79">
        <v>0.25</v>
      </c>
      <c r="M58" s="78">
        <f>L58*C58</f>
        <v>0</v>
      </c>
      <c r="N58" s="80"/>
      <c r="O58" s="81"/>
      <c r="P58" s="105">
        <f t="shared" si="1"/>
        <v>0</v>
      </c>
    </row>
    <row r="59" spans="1:16" ht="45" customHeight="1" x14ac:dyDescent="0.25">
      <c r="A59" s="87" t="str">
        <f>ORÇAMENTO!B62</f>
        <v>5.8</v>
      </c>
      <c r="B59" s="82" t="str">
        <f>ORÇAMENTO!F62</f>
        <v>PINTURA COM TINTA ALQUÍDICA DE ACABAMENTO (ESMALTE SINTÉTICO ACETINADO) PULVERIZADA SOBRE PERFIL METÁLICO EXECUTADO EM FÁBRICA (POR DEMÃO). AF_01/2020_PE</v>
      </c>
      <c r="C59" s="78"/>
      <c r="D59" s="80"/>
      <c r="E59" s="81"/>
      <c r="F59" s="79"/>
      <c r="G59" s="78"/>
      <c r="H59" s="79"/>
      <c r="I59" s="78"/>
      <c r="J59" s="79">
        <v>0.75</v>
      </c>
      <c r="K59" s="78">
        <f>J59*C59</f>
        <v>0</v>
      </c>
      <c r="L59" s="79">
        <v>0.25</v>
      </c>
      <c r="M59" s="78">
        <f>L59*C59</f>
        <v>0</v>
      </c>
      <c r="N59" s="80"/>
      <c r="O59" s="81"/>
      <c r="P59" s="105">
        <f t="shared" si="1"/>
        <v>0</v>
      </c>
    </row>
    <row r="60" spans="1:16" ht="15" customHeight="1" x14ac:dyDescent="0.25">
      <c r="A60" s="87" t="str">
        <f>ORÇAMENTO!B63</f>
        <v>5.9</v>
      </c>
      <c r="B60" s="82" t="str">
        <f>ORÇAMENTO!F63</f>
        <v>PUXADOR PARA PCD, FIXADO NA PORTA - FORNECIMENTO E INSTALAÇÃO. AF_01/2020</v>
      </c>
      <c r="C60" s="78"/>
      <c r="D60" s="80"/>
      <c r="E60" s="81"/>
      <c r="F60" s="79"/>
      <c r="G60" s="78"/>
      <c r="H60" s="79"/>
      <c r="I60" s="78"/>
      <c r="J60" s="78"/>
      <c r="K60" s="78"/>
      <c r="L60" s="79">
        <v>1</v>
      </c>
      <c r="M60" s="78">
        <f t="shared" ref="M60:M65" si="20">L60*C60</f>
        <v>0</v>
      </c>
      <c r="N60" s="80"/>
      <c r="O60" s="81"/>
      <c r="P60" s="105">
        <f t="shared" si="1"/>
        <v>0</v>
      </c>
    </row>
    <row r="61" spans="1:16" ht="30" customHeight="1" x14ac:dyDescent="0.25">
      <c r="A61" s="87" t="str">
        <f>ORÇAMENTO!B64</f>
        <v>5.10</v>
      </c>
      <c r="B61" s="82" t="str">
        <f>ORÇAMENTO!F64</f>
        <v>FECHADURA DE EMBUTIR PARA PORTA DE BANHEIRO, COMPLETA, ACABAMENTO PADRÃO POPULAR, INCLUSO EXECUÇÃO DE FURO - FORNECIMENTO E INSTALAÇÃO. AF_12/2019</v>
      </c>
      <c r="C61" s="78"/>
      <c r="D61" s="80"/>
      <c r="E61" s="81"/>
      <c r="F61" s="79"/>
      <c r="G61" s="78"/>
      <c r="H61" s="79"/>
      <c r="I61" s="78"/>
      <c r="J61" s="78"/>
      <c r="K61" s="78"/>
      <c r="L61" s="79">
        <v>1</v>
      </c>
      <c r="M61" s="78">
        <f t="shared" si="20"/>
        <v>0</v>
      </c>
      <c r="N61" s="80"/>
      <c r="O61" s="81"/>
      <c r="P61" s="105">
        <f t="shared" si="1"/>
        <v>0</v>
      </c>
    </row>
    <row r="62" spans="1:16" ht="45" customHeight="1" x14ac:dyDescent="0.25">
      <c r="A62" s="87" t="str">
        <f>ORÇAMENTO!B65</f>
        <v>5.11</v>
      </c>
      <c r="B62" s="82" t="str">
        <f>ORÇAMENTO!F65</f>
        <v>KIT DE PORTA-PRONTA DE MADEIRA EM ACABAMENTO MELAMÍNICO BRANCO, FOLHA LEVE OU MÉDIA, 60X210CM, EXCLUSIVE FECHADURA, FIXAÇÃO COM PREENCHIMENTO PARCIAL DE ESPUMA EXPANSIVA - FORNECIMENTO E INSTALAÇÃO. AF_12/2019</v>
      </c>
      <c r="C62" s="78"/>
      <c r="D62" s="80"/>
      <c r="E62" s="81"/>
      <c r="F62" s="79"/>
      <c r="G62" s="78"/>
      <c r="H62" s="79"/>
      <c r="I62" s="78"/>
      <c r="J62" s="78"/>
      <c r="K62" s="78"/>
      <c r="L62" s="79">
        <v>1</v>
      </c>
      <c r="M62" s="78">
        <f t="shared" si="20"/>
        <v>0</v>
      </c>
      <c r="N62" s="80"/>
      <c r="O62" s="81"/>
      <c r="P62" s="105">
        <f t="shared" si="1"/>
        <v>0</v>
      </c>
    </row>
    <row r="63" spans="1:16" ht="45" customHeight="1" x14ac:dyDescent="0.25">
      <c r="A63" s="87" t="str">
        <f>ORÇAMENTO!B66</f>
        <v>5.12</v>
      </c>
      <c r="B63" s="82" t="str">
        <f>ORÇAMENTO!F66</f>
        <v>KIT DE PORTA-PRONTA DE MADEIRA EM ACABAMENTO MELAMÍNICO BRANCO, FOLHA LEVE OU MÉDIA, 70X210CM, EXCLUSIVE FECHADURA, FIXAÇÃO COM PREENCHIMENTO PARCIAL DE ESPUMA EXPANSIVA - FORNECIMENTO E INSTALAÇÃO. AF_12/2019</v>
      </c>
      <c r="C63" s="78"/>
      <c r="D63" s="80"/>
      <c r="E63" s="81"/>
      <c r="F63" s="79"/>
      <c r="G63" s="78"/>
      <c r="H63" s="79"/>
      <c r="I63" s="78"/>
      <c r="J63" s="78"/>
      <c r="K63" s="78"/>
      <c r="L63" s="79">
        <v>1</v>
      </c>
      <c r="M63" s="78">
        <f t="shared" si="20"/>
        <v>0</v>
      </c>
      <c r="N63" s="80"/>
      <c r="O63" s="81"/>
      <c r="P63" s="105">
        <f t="shared" si="1"/>
        <v>0</v>
      </c>
    </row>
    <row r="64" spans="1:16" ht="45" customHeight="1" x14ac:dyDescent="0.25">
      <c r="A64" s="87" t="str">
        <f>ORÇAMENTO!B67</f>
        <v>5.13</v>
      </c>
      <c r="B64" s="82" t="str">
        <f>ORÇAMENTO!F67</f>
        <v>KIT DE PORTA-PRONTA DE MADEIRA EM ACABAMENTO MELAMÍNICO BRANCO, FOLHA LEVE OU MÉDIA, 80X210CM, EXCLUSIVE FECHADURA, FIXAÇÃO COM PREENCHIMENTO PARCIAL DE ESPUMA EXPANSIVA - FORNECIMENTO E INSTALAÇÃO. AF_12/2019</v>
      </c>
      <c r="C64" s="78"/>
      <c r="D64" s="80"/>
      <c r="E64" s="81"/>
      <c r="F64" s="79"/>
      <c r="G64" s="78"/>
      <c r="H64" s="79"/>
      <c r="I64" s="78"/>
      <c r="J64" s="78"/>
      <c r="K64" s="78"/>
      <c r="L64" s="79">
        <v>1</v>
      </c>
      <c r="M64" s="78">
        <f t="shared" si="20"/>
        <v>0</v>
      </c>
      <c r="N64" s="80"/>
      <c r="O64" s="81"/>
      <c r="P64" s="105">
        <f t="shared" si="1"/>
        <v>0</v>
      </c>
    </row>
    <row r="65" spans="1:16" ht="45" customHeight="1" x14ac:dyDescent="0.25">
      <c r="A65" s="87" t="str">
        <f>ORÇAMENTO!B68</f>
        <v>5.14</v>
      </c>
      <c r="B65" s="82" t="str">
        <f>ORÇAMENTO!F68</f>
        <v>KIT DE PORTA-PRONTA DE MADEIRA EM ACABAMENTO MELAMÍNICO BRANCO, FOLHA LEVE OU MÉDIA, E BATENTE METÁLICO, 90X210CM, FIXAÇÃO COM ARGAMASSA - FORNECIMENTO E INSTALAÇÃO. AF_12/2019</v>
      </c>
      <c r="C65" s="78"/>
      <c r="D65" s="80"/>
      <c r="E65" s="81"/>
      <c r="F65" s="79"/>
      <c r="G65" s="78"/>
      <c r="H65" s="79"/>
      <c r="I65" s="78"/>
      <c r="J65" s="78"/>
      <c r="K65" s="78"/>
      <c r="L65" s="79">
        <v>1</v>
      </c>
      <c r="M65" s="78">
        <f t="shared" si="20"/>
        <v>0</v>
      </c>
      <c r="N65" s="80"/>
      <c r="O65" s="81"/>
      <c r="P65" s="105">
        <f t="shared" si="1"/>
        <v>0</v>
      </c>
    </row>
    <row r="66" spans="1:16" x14ac:dyDescent="0.25">
      <c r="A66" s="72"/>
      <c r="B66" s="73"/>
      <c r="C66" s="74">
        <f>SUM(C52:C65)</f>
        <v>0</v>
      </c>
      <c r="D66" s="74"/>
      <c r="E66" s="74">
        <f>SUM(E52:E65)</f>
        <v>0</v>
      </c>
      <c r="F66" s="74"/>
      <c r="G66" s="74">
        <f>SUM(G52:G65)</f>
        <v>0</v>
      </c>
      <c r="H66" s="74"/>
      <c r="I66" s="74">
        <f>SUM(I52:I65)</f>
        <v>0</v>
      </c>
      <c r="J66" s="74"/>
      <c r="K66" s="74">
        <f t="shared" ref="K66:M66" si="21">SUM(K52:K65)</f>
        <v>0</v>
      </c>
      <c r="L66" s="74"/>
      <c r="M66" s="74">
        <f t="shared" si="21"/>
        <v>0</v>
      </c>
      <c r="N66" s="74"/>
      <c r="O66" s="74">
        <f>SUM(O52:O65)</f>
        <v>0</v>
      </c>
      <c r="P66" s="105">
        <f t="shared" si="1"/>
        <v>0</v>
      </c>
    </row>
    <row r="67" spans="1:16" x14ac:dyDescent="0.25">
      <c r="A67" s="85">
        <f>ORÇAMENTO!B70</f>
        <v>6</v>
      </c>
      <c r="B67" s="86" t="str">
        <f>ORÇAMENTO!F70</f>
        <v>REVESTIMENTO DE PAREDE E PISO</v>
      </c>
      <c r="C67" s="74"/>
      <c r="D67" s="75"/>
      <c r="E67" s="74"/>
      <c r="F67" s="75"/>
      <c r="G67" s="74"/>
      <c r="H67" s="75"/>
      <c r="I67" s="74"/>
      <c r="J67" s="74"/>
      <c r="K67" s="74"/>
      <c r="L67" s="74"/>
      <c r="M67" s="74"/>
      <c r="N67" s="75"/>
      <c r="O67" s="74"/>
      <c r="P67" s="105">
        <f t="shared" si="1"/>
        <v>0</v>
      </c>
    </row>
    <row r="68" spans="1:16" ht="30" customHeight="1" x14ac:dyDescent="0.25">
      <c r="A68" s="87" t="str">
        <f>ORÇAMENTO!B71</f>
        <v>6.1</v>
      </c>
      <c r="B68" s="82" t="str">
        <f>ORÇAMENTO!F71</f>
        <v>CHAPISCO APLICADO EM ALVENARIAS E ESTRUTURAS DE CONCRETO INTERNAS, COM COLHER DE PEDREIRO.  ARGAMASSA TRAÇO 1:3 COM PREPARO MANUAL. AF_10/2022</v>
      </c>
      <c r="C68" s="78"/>
      <c r="D68" s="80"/>
      <c r="E68" s="81"/>
      <c r="F68" s="79"/>
      <c r="G68" s="78"/>
      <c r="H68" s="79">
        <v>0.75</v>
      </c>
      <c r="I68" s="78">
        <f>C68*H68</f>
        <v>0</v>
      </c>
      <c r="J68" s="79">
        <v>0.25</v>
      </c>
      <c r="K68" s="78">
        <f>C68*J68</f>
        <v>0</v>
      </c>
      <c r="L68" s="78"/>
      <c r="M68" s="78"/>
      <c r="N68" s="80"/>
      <c r="O68" s="81"/>
      <c r="P68" s="105">
        <f t="shared" si="1"/>
        <v>0</v>
      </c>
    </row>
    <row r="69" spans="1:16" ht="45" customHeight="1" x14ac:dyDescent="0.25">
      <c r="A69" s="87" t="str">
        <f>ORÇAMENTO!B72</f>
        <v>6.2</v>
      </c>
      <c r="B69" s="82" t="str">
        <f>ORÇAMENTO!F72</f>
        <v>CHAPISCO APLICADO EM ALVENARIA (COM PRESENÇA DE VÃOS) E ESTRUTURAS DE CONCRETO DE FACHADA, COM COLHER DE PEDREIRO.  ARGAMASSA TRAÇO 1:3 COM PREPARO MANUAL. AF_10/2022</v>
      </c>
      <c r="C69" s="78"/>
      <c r="D69" s="80"/>
      <c r="E69" s="81"/>
      <c r="F69" s="79"/>
      <c r="G69" s="78"/>
      <c r="H69" s="79">
        <v>0.75</v>
      </c>
      <c r="I69" s="78">
        <f t="shared" ref="I69:I70" si="22">C69*H69</f>
        <v>0</v>
      </c>
      <c r="J69" s="79">
        <v>0.25</v>
      </c>
      <c r="K69" s="78">
        <f t="shared" ref="K69:K70" si="23">C69*J69</f>
        <v>0</v>
      </c>
      <c r="L69" s="78"/>
      <c r="M69" s="78"/>
      <c r="N69" s="80"/>
      <c r="O69" s="81"/>
      <c r="P69" s="105">
        <f t="shared" si="1"/>
        <v>0</v>
      </c>
    </row>
    <row r="70" spans="1:16" ht="45" customHeight="1" x14ac:dyDescent="0.25">
      <c r="A70" s="87" t="str">
        <f>ORÇAMENTO!B73</f>
        <v>6.3</v>
      </c>
      <c r="B70" s="82" t="str">
        <f>ORÇAMENTO!F73</f>
        <v>CHAPISCO APLICADO NO TETO OU EM ALVENARIA E ESTRUTURA, COM ROLO PARA TEXTURA ACRÍLICA. ARGAMASSA TRAÇO 1:4 E EMULSÃO POLIMÉRICA (ADESIVO) COM PREPARO MANUAL. AF_10/2022</v>
      </c>
      <c r="C70" s="78"/>
      <c r="D70" s="80"/>
      <c r="E70" s="81"/>
      <c r="F70" s="79"/>
      <c r="G70" s="78"/>
      <c r="H70" s="79">
        <v>0.75</v>
      </c>
      <c r="I70" s="78">
        <f t="shared" si="22"/>
        <v>0</v>
      </c>
      <c r="J70" s="79">
        <v>0.25</v>
      </c>
      <c r="K70" s="78">
        <f t="shared" si="23"/>
        <v>0</v>
      </c>
      <c r="L70" s="78"/>
      <c r="M70" s="78"/>
      <c r="N70" s="80"/>
      <c r="O70" s="81"/>
      <c r="P70" s="105">
        <f t="shared" si="1"/>
        <v>0</v>
      </c>
    </row>
    <row r="71" spans="1:16" ht="60" customHeight="1" x14ac:dyDescent="0.25">
      <c r="A71" s="87" t="str">
        <f>ORÇAMENTO!B74</f>
        <v>6.4</v>
      </c>
      <c r="B71" s="82" t="str">
        <f>ORÇAMENTO!F74</f>
        <v>EMBOÇO, PARA RECEBIMENTO DE CERÂMICA, EM ARGAMASSA TRAÇO 1:2:8, PREPARO MECÂNICO COM BETONEIRA 400L, APLICADO MANUALMENTE EM FACES INTERNAS DE PAREDES, PARA AMBIENTE COM ÁREA MENOR QUE 5M2, ESPESSURA DE 10MM, COM EXECUÇÃO DE TALISCAS. AF_06/2014</v>
      </c>
      <c r="C71" s="78"/>
      <c r="D71" s="80"/>
      <c r="E71" s="81"/>
      <c r="F71" s="79"/>
      <c r="G71" s="78"/>
      <c r="H71" s="79"/>
      <c r="I71" s="78"/>
      <c r="J71" s="79">
        <v>0.75</v>
      </c>
      <c r="K71" s="78">
        <f t="shared" ref="K71:K76" si="24">C71*J71</f>
        <v>0</v>
      </c>
      <c r="L71" s="79">
        <v>0.25</v>
      </c>
      <c r="M71" s="78">
        <f>C71*L71</f>
        <v>0</v>
      </c>
      <c r="N71" s="80"/>
      <c r="O71" s="81"/>
      <c r="P71" s="105">
        <f t="shared" si="1"/>
        <v>0</v>
      </c>
    </row>
    <row r="72" spans="1:16" ht="60" customHeight="1" x14ac:dyDescent="0.25">
      <c r="A72" s="87" t="str">
        <f>ORÇAMENTO!B75</f>
        <v>6.5</v>
      </c>
      <c r="B72" s="82" t="str">
        <f>ORÇAMENTO!F75</f>
        <v>EMBOÇO, PARA RECEBIMENTO DE CERÂMICA, EM ARGAMASSA TRAÇO 1:2:8, PREPARO MECÂNICO COM BETONEIRA 400L, APLICADO MANUALMENTE EM FACES INTERNAS DE PAREDES, PARA AMBIENTE COM ÁREA ENTRE 5M2 E 10M2, ESPESSURA DE 10MM, COM EXECUÇÃO DE TALISCAS. AF_06/2014</v>
      </c>
      <c r="C72" s="78"/>
      <c r="D72" s="80"/>
      <c r="E72" s="81"/>
      <c r="F72" s="79"/>
      <c r="G72" s="78"/>
      <c r="H72" s="79"/>
      <c r="I72" s="78"/>
      <c r="J72" s="79">
        <v>0.75</v>
      </c>
      <c r="K72" s="78">
        <f t="shared" si="24"/>
        <v>0</v>
      </c>
      <c r="L72" s="79">
        <v>0.25</v>
      </c>
      <c r="M72" s="78">
        <f t="shared" ref="M72:M77" si="25">C72*L72</f>
        <v>0</v>
      </c>
      <c r="N72" s="80"/>
      <c r="O72" s="81"/>
      <c r="P72" s="105">
        <f t="shared" si="1"/>
        <v>0</v>
      </c>
    </row>
    <row r="73" spans="1:16" ht="45" customHeight="1" x14ac:dyDescent="0.25">
      <c r="A73" s="87" t="str">
        <f>ORÇAMENTO!B76</f>
        <v>6.6</v>
      </c>
      <c r="B73" s="82" t="str">
        <f>ORÇAMENTO!F76</f>
        <v>EMBOÇO, PARA RECEBIMENTO DE CERÂMICA, EM ARGAMASSA TRAÇO 1:2:8, PREPARO MANUAL, APLICADO MANUALMENTE EM FACES INTERNAS DE PAREDES, PARA AMBIENTE COM ÁREA MAIOR QUE 10M2, ESPESSURA DE 10MM, COM EXECUÇÃO DE TALISCAS. AF_06/2014</v>
      </c>
      <c r="C73" s="78"/>
      <c r="D73" s="80"/>
      <c r="E73" s="81"/>
      <c r="F73" s="79"/>
      <c r="G73" s="78"/>
      <c r="H73" s="79"/>
      <c r="I73" s="78"/>
      <c r="J73" s="79">
        <v>0.75</v>
      </c>
      <c r="K73" s="78">
        <f t="shared" si="24"/>
        <v>0</v>
      </c>
      <c r="L73" s="79">
        <v>0.25</v>
      </c>
      <c r="M73" s="78">
        <f t="shared" si="25"/>
        <v>0</v>
      </c>
      <c r="N73" s="80"/>
      <c r="O73" s="81"/>
      <c r="P73" s="105">
        <f t="shared" si="1"/>
        <v>0</v>
      </c>
    </row>
    <row r="74" spans="1:16" ht="45" customHeight="1" x14ac:dyDescent="0.25">
      <c r="A74" s="87" t="str">
        <f>ORÇAMENTO!B77</f>
        <v>6.7</v>
      </c>
      <c r="B74" s="82" t="str">
        <f>ORÇAMENTO!F77</f>
        <v>MASSA ÚNICA, PARA RECEBIMENTO DE PINTURA, EM ARGAMASSA TRAÇO 1:2:8, PREPARO MECÂNICO COM BETONEIRA 400L, APLICADA MANUALMENTE EM FACES INTERNAS DE PAREDES, ESPESSURA DE 20MM, COM EXECUÇÃO DE TALISCAS. AF_06/2014</v>
      </c>
      <c r="C74" s="78"/>
      <c r="D74" s="80"/>
      <c r="E74" s="81"/>
      <c r="F74" s="79"/>
      <c r="G74" s="78"/>
      <c r="H74" s="79"/>
      <c r="I74" s="78"/>
      <c r="J74" s="79">
        <v>0.75</v>
      </c>
      <c r="K74" s="78">
        <f t="shared" si="24"/>
        <v>0</v>
      </c>
      <c r="L74" s="79">
        <v>0.25</v>
      </c>
      <c r="M74" s="78">
        <f t="shared" si="25"/>
        <v>0</v>
      </c>
      <c r="N74" s="80"/>
      <c r="O74" s="81"/>
      <c r="P74" s="105">
        <f t="shared" ref="P74:P144" si="26">SUM(E74,G74,I74,K74,M74,O74)</f>
        <v>0</v>
      </c>
    </row>
    <row r="75" spans="1:16" ht="45" customHeight="1" x14ac:dyDescent="0.25">
      <c r="A75" s="87" t="str">
        <f>ORÇAMENTO!B78</f>
        <v>6.8</v>
      </c>
      <c r="B75" s="82" t="str">
        <f>ORÇAMENTO!F78</f>
        <v>EMBOÇO OU MASSA ÚNICA EM ARGAMASSA TRAÇO 1:2:8, PREPARO MANUAL, APLICADA MANUALMENTE EM PANOS DE FACHADA COM PRESENÇA DE VÃOS, ESPESSURA DE 25 MM. AF_08/2022</v>
      </c>
      <c r="C75" s="78"/>
      <c r="D75" s="80"/>
      <c r="E75" s="81"/>
      <c r="F75" s="79"/>
      <c r="G75" s="78"/>
      <c r="H75" s="79"/>
      <c r="I75" s="78"/>
      <c r="J75" s="79">
        <v>0.75</v>
      </c>
      <c r="K75" s="78">
        <f t="shared" si="24"/>
        <v>0</v>
      </c>
      <c r="L75" s="79">
        <v>0.25</v>
      </c>
      <c r="M75" s="78">
        <f t="shared" si="25"/>
        <v>0</v>
      </c>
      <c r="N75" s="80"/>
      <c r="O75" s="81"/>
      <c r="P75" s="105">
        <f t="shared" si="26"/>
        <v>0</v>
      </c>
    </row>
    <row r="76" spans="1:16" ht="45" customHeight="1" x14ac:dyDescent="0.25">
      <c r="A76" s="87" t="str">
        <f>ORÇAMENTO!B79</f>
        <v>6.9</v>
      </c>
      <c r="B76" s="82" t="str">
        <f>ORÇAMENTO!F79</f>
        <v>MASSA ÚNICA, PARA RECEBIMENTO DE PINTURA, EM ARGAMASSA TRAÇO 1:2:8, PREPARO MECÂNICO COM BETONEIRA 400L, APLICADA MANUALMENTE EM TETO, ESPESSURA DE 10MM, COM EXECUÇÃO DE TALISCAS. AF_03/2015</v>
      </c>
      <c r="C76" s="78"/>
      <c r="D76" s="80"/>
      <c r="E76" s="81"/>
      <c r="F76" s="79"/>
      <c r="G76" s="78"/>
      <c r="H76" s="79"/>
      <c r="I76" s="78"/>
      <c r="J76" s="79">
        <v>0.75</v>
      </c>
      <c r="K76" s="78">
        <f t="shared" si="24"/>
        <v>0</v>
      </c>
      <c r="L76" s="79">
        <v>0.25</v>
      </c>
      <c r="M76" s="78">
        <f t="shared" si="25"/>
        <v>0</v>
      </c>
      <c r="N76" s="80"/>
      <c r="O76" s="81"/>
      <c r="P76" s="105">
        <f t="shared" si="26"/>
        <v>0</v>
      </c>
    </row>
    <row r="77" spans="1:16" ht="30" customHeight="1" x14ac:dyDescent="0.25">
      <c r="A77" s="87" t="str">
        <f>ORÇAMENTO!B80</f>
        <v>6.10</v>
      </c>
      <c r="B77" s="82" t="str">
        <f>ORÇAMENTO!F80</f>
        <v>FUNDO SELADOR ACRÍLICO, APLICAÇÃO MANUAL EM TETO, UMA DEMÃO. AF_04/2023</v>
      </c>
      <c r="C77" s="78"/>
      <c r="D77" s="80"/>
      <c r="E77" s="81"/>
      <c r="F77" s="79"/>
      <c r="G77" s="78"/>
      <c r="H77" s="79"/>
      <c r="I77" s="78"/>
      <c r="J77" s="79">
        <v>0.5</v>
      </c>
      <c r="K77" s="78">
        <f t="shared" ref="K77" si="27">C77*J77</f>
        <v>0</v>
      </c>
      <c r="L77" s="79">
        <v>0.5</v>
      </c>
      <c r="M77" s="78">
        <f t="shared" si="25"/>
        <v>0</v>
      </c>
      <c r="N77" s="80"/>
      <c r="O77" s="81"/>
      <c r="P77" s="105">
        <f t="shared" si="26"/>
        <v>0</v>
      </c>
    </row>
    <row r="78" spans="1:16" ht="30" customHeight="1" x14ac:dyDescent="0.25">
      <c r="A78" s="87" t="str">
        <f>ORÇAMENTO!B81</f>
        <v>6.11</v>
      </c>
      <c r="B78" s="82" t="str">
        <f>ORÇAMENTO!F81</f>
        <v>FUNDO SELADOR ACRÍLICO, APLICAÇÃO MANUAL EM PAREDE, UMA DEMÃO. AF_04/2023</v>
      </c>
      <c r="C78" s="78"/>
      <c r="D78" s="80"/>
      <c r="E78" s="81"/>
      <c r="F78" s="79"/>
      <c r="G78" s="78"/>
      <c r="H78" s="79"/>
      <c r="I78" s="78"/>
      <c r="J78" s="79">
        <v>0.5</v>
      </c>
      <c r="K78" s="78">
        <f t="shared" ref="K78" si="28">C78*J78</f>
        <v>0</v>
      </c>
      <c r="L78" s="79">
        <v>0.5</v>
      </c>
      <c r="M78" s="78">
        <f t="shared" ref="M78:M80" si="29">C78*L78</f>
        <v>0</v>
      </c>
      <c r="N78" s="80"/>
      <c r="O78" s="81"/>
      <c r="P78" s="105">
        <f t="shared" si="26"/>
        <v>0</v>
      </c>
    </row>
    <row r="79" spans="1:16" ht="30" customHeight="1" x14ac:dyDescent="0.25">
      <c r="A79" s="87" t="str">
        <f>ORÇAMENTO!B82</f>
        <v>6.12</v>
      </c>
      <c r="B79" s="82" t="str">
        <f>ORÇAMENTO!F82</f>
        <v>PINTURA LÁTEX ACRÍLICA PREMIUM, APLICAÇÃO MANUAL EM TETO, DUAS DEMÃOS. AF_04/2023</v>
      </c>
      <c r="C79" s="78"/>
      <c r="D79" s="80"/>
      <c r="E79" s="81"/>
      <c r="F79" s="79"/>
      <c r="G79" s="78"/>
      <c r="H79" s="79"/>
      <c r="I79" s="78"/>
      <c r="J79" s="79"/>
      <c r="K79" s="78"/>
      <c r="L79" s="79">
        <v>1</v>
      </c>
      <c r="M79" s="78">
        <f t="shared" si="29"/>
        <v>0</v>
      </c>
      <c r="N79" s="80"/>
      <c r="O79" s="81"/>
      <c r="P79" s="105">
        <f t="shared" si="26"/>
        <v>0</v>
      </c>
    </row>
    <row r="80" spans="1:16" ht="30" customHeight="1" x14ac:dyDescent="0.25">
      <c r="A80" s="87" t="str">
        <f>ORÇAMENTO!B83</f>
        <v>6.13</v>
      </c>
      <c r="B80" s="82" t="str">
        <f>ORÇAMENTO!F83</f>
        <v>PINTURA LÁTEX ACRÍLICA PREMIUM, APLICAÇÃO MANUAL EM PAREDES, DUAS DEMÃOS. AF_04/2023</v>
      </c>
      <c r="C80" s="78"/>
      <c r="D80" s="80"/>
      <c r="E80" s="81"/>
      <c r="F80" s="79"/>
      <c r="G80" s="78"/>
      <c r="H80" s="79"/>
      <c r="I80" s="78"/>
      <c r="J80" s="79"/>
      <c r="K80" s="78"/>
      <c r="L80" s="79">
        <v>0.75</v>
      </c>
      <c r="M80" s="78">
        <f t="shared" si="29"/>
        <v>0</v>
      </c>
      <c r="N80" s="79">
        <v>0.25</v>
      </c>
      <c r="O80" s="78">
        <f>C80*N80</f>
        <v>0</v>
      </c>
      <c r="P80" s="105">
        <f t="shared" si="26"/>
        <v>0</v>
      </c>
    </row>
    <row r="81" spans="1:16" ht="30" customHeight="1" x14ac:dyDescent="0.25">
      <c r="A81" s="87" t="str">
        <f>ORÇAMENTO!B84</f>
        <v>6.14</v>
      </c>
      <c r="B81" s="82" t="str">
        <f>ORÇAMENTO!F84</f>
        <v>REVESTIMENTO CERÂMICO PARA PAREDES INTERNAS COM PLACAS TIPO ESMALTADA EXTRA  DE DIMENSÕES 33X45 CM APLICADAS NA ALTURA INTEIRA DAS PAREDES. AF_02/2023_PE</v>
      </c>
      <c r="C81" s="78"/>
      <c r="D81" s="80"/>
      <c r="E81" s="81"/>
      <c r="F81" s="79"/>
      <c r="G81" s="78"/>
      <c r="H81" s="79"/>
      <c r="I81" s="78"/>
      <c r="J81" s="79">
        <v>0.5</v>
      </c>
      <c r="K81" s="78">
        <f t="shared" ref="K81" si="30">C81*J81</f>
        <v>0</v>
      </c>
      <c r="L81" s="79">
        <v>0.5</v>
      </c>
      <c r="M81" s="78">
        <f t="shared" ref="M81" si="31">C81*L81</f>
        <v>0</v>
      </c>
      <c r="N81" s="79"/>
      <c r="O81" s="78"/>
      <c r="P81" s="105">
        <f t="shared" si="26"/>
        <v>0</v>
      </c>
    </row>
    <row r="82" spans="1:16" ht="30" customHeight="1" x14ac:dyDescent="0.25">
      <c r="A82" s="87" t="str">
        <f>ORÇAMENTO!B85</f>
        <v>6.15</v>
      </c>
      <c r="B82" s="82" t="str">
        <f>ORÇAMENTO!F85</f>
        <v>REVESTIMENTO CERÂMICO PARA PISO COM PLACAS TIPO ESMALTADA EXTRA DE DIMENSÕES 60X60 CM APLICADA EM AMBIENTES DE ÁREA MENOR QUE 5 M2. AF_02/2023_PE</v>
      </c>
      <c r="C82" s="78"/>
      <c r="D82" s="80"/>
      <c r="E82" s="81"/>
      <c r="F82" s="79"/>
      <c r="G82" s="78"/>
      <c r="H82" s="79"/>
      <c r="I82" s="78"/>
      <c r="J82" s="79">
        <v>0.5</v>
      </c>
      <c r="K82" s="78">
        <f t="shared" ref="K82" si="32">C82*J82</f>
        <v>0</v>
      </c>
      <c r="L82" s="79">
        <v>0.5</v>
      </c>
      <c r="M82" s="78">
        <f t="shared" ref="M82" si="33">C82*L82</f>
        <v>0</v>
      </c>
      <c r="N82" s="79"/>
      <c r="O82" s="78"/>
      <c r="P82" s="105">
        <f t="shared" si="26"/>
        <v>0</v>
      </c>
    </row>
    <row r="83" spans="1:16" ht="30" customHeight="1" x14ac:dyDescent="0.25">
      <c r="A83" s="87" t="str">
        <f>ORÇAMENTO!B86</f>
        <v>6.16</v>
      </c>
      <c r="B83" s="82" t="str">
        <f>ORÇAMENTO!F86</f>
        <v>REVESTIMENTO CERÂMICO PARA PISO COM PLACAS TIPO ESMALTADA EXTRA DE DIMENSÕES 60X60 CM APLICADA EM AMBIENTES DE ÁREA ENTRE 5 M2 E 10 M2. AF_02/2023_PE</v>
      </c>
      <c r="C83" s="78"/>
      <c r="D83" s="80"/>
      <c r="E83" s="81"/>
      <c r="F83" s="79"/>
      <c r="G83" s="78"/>
      <c r="H83" s="79"/>
      <c r="I83" s="78"/>
      <c r="J83" s="79">
        <v>0.5</v>
      </c>
      <c r="K83" s="78">
        <f t="shared" ref="K83:K84" si="34">C83*J83</f>
        <v>0</v>
      </c>
      <c r="L83" s="79">
        <v>0.5</v>
      </c>
      <c r="M83" s="78">
        <f t="shared" ref="M83:M84" si="35">C83*L83</f>
        <v>0</v>
      </c>
      <c r="N83" s="79"/>
      <c r="O83" s="78"/>
      <c r="P83" s="105">
        <f t="shared" si="26"/>
        <v>0</v>
      </c>
    </row>
    <row r="84" spans="1:16" ht="30" customHeight="1" x14ac:dyDescent="0.25">
      <c r="A84" s="87" t="str">
        <f>ORÇAMENTO!B87</f>
        <v>6.17</v>
      </c>
      <c r="B84" s="82" t="str">
        <f>ORÇAMENTO!F87</f>
        <v>REVESTIMENTO CERÂMICO PARA PISO COM PLACAS TIPO ESMALTADA EXTRA DE DIMENSÕES 60X60 CM APLICADA EM AMBIENTES DE ÁREA MAIOR QUE 10 M2. AF_02/2023_PE</v>
      </c>
      <c r="C84" s="78"/>
      <c r="D84" s="80"/>
      <c r="E84" s="81"/>
      <c r="F84" s="79"/>
      <c r="G84" s="78"/>
      <c r="H84" s="79"/>
      <c r="I84" s="78"/>
      <c r="J84" s="79">
        <v>0.5</v>
      </c>
      <c r="K84" s="78">
        <f t="shared" si="34"/>
        <v>0</v>
      </c>
      <c r="L84" s="79">
        <v>0.5</v>
      </c>
      <c r="M84" s="78">
        <f t="shared" si="35"/>
        <v>0</v>
      </c>
      <c r="N84" s="79"/>
      <c r="O84" s="78"/>
      <c r="P84" s="105">
        <f t="shared" si="26"/>
        <v>0</v>
      </c>
    </row>
    <row r="85" spans="1:16" ht="30" customHeight="1" x14ac:dyDescent="0.25">
      <c r="A85" s="87" t="str">
        <f>ORÇAMENTO!B88</f>
        <v>6.18</v>
      </c>
      <c r="B85" s="82" t="str">
        <f>ORÇAMENTO!F88</f>
        <v>PISO EMBORRACAHADO EXTERNO</v>
      </c>
      <c r="C85" s="78"/>
      <c r="D85" s="80"/>
      <c r="E85" s="81"/>
      <c r="F85" s="79"/>
      <c r="G85" s="78"/>
      <c r="H85" s="79"/>
      <c r="I85" s="78"/>
      <c r="J85" s="79">
        <v>0.5</v>
      </c>
      <c r="K85" s="78">
        <f t="shared" ref="K85" si="36">C85*J85</f>
        <v>0</v>
      </c>
      <c r="L85" s="79">
        <v>0.5</v>
      </c>
      <c r="M85" s="78">
        <f t="shared" ref="M85" si="37">C85*L85</f>
        <v>0</v>
      </c>
      <c r="N85" s="79"/>
      <c r="O85" s="78"/>
      <c r="P85" s="105">
        <f t="shared" si="26"/>
        <v>0</v>
      </c>
    </row>
    <row r="86" spans="1:16" ht="30" customHeight="1" x14ac:dyDescent="0.25">
      <c r="A86" s="87" t="str">
        <f>ORÇAMENTO!B89</f>
        <v>6.19</v>
      </c>
      <c r="B86" s="82" t="str">
        <f>ORÇAMENTO!F89</f>
        <v>PISO VINÍLICO EM RÉGUA COM ENCAIXE TIPO CLIQUE</v>
      </c>
      <c r="C86" s="78"/>
      <c r="D86" s="80"/>
      <c r="E86" s="81"/>
      <c r="F86" s="79"/>
      <c r="G86" s="78"/>
      <c r="H86" s="79"/>
      <c r="I86" s="78"/>
      <c r="J86" s="79">
        <v>0.5</v>
      </c>
      <c r="K86" s="78">
        <f t="shared" ref="K86" si="38">C86*J86</f>
        <v>0</v>
      </c>
      <c r="L86" s="79">
        <v>0.5</v>
      </c>
      <c r="M86" s="78">
        <f t="shared" ref="M86" si="39">C86*L86</f>
        <v>0</v>
      </c>
      <c r="N86" s="79"/>
      <c r="O86" s="78"/>
      <c r="P86" s="105">
        <f t="shared" si="26"/>
        <v>0</v>
      </c>
    </row>
    <row r="87" spans="1:16" ht="30" customHeight="1" x14ac:dyDescent="0.25">
      <c r="A87" s="87" t="str">
        <f>ORÇAMENTO!B90</f>
        <v>6.20</v>
      </c>
      <c r="B87" s="82" t="str">
        <f>ORÇAMENTO!F90</f>
        <v>RODAMEIO EM MADEIRA, ALTURA 7CM, FIXADO COM COLA E PARAFUSOS. AF_09/2020</v>
      </c>
      <c r="C87" s="78"/>
      <c r="D87" s="80"/>
      <c r="E87" s="81"/>
      <c r="F87" s="79"/>
      <c r="G87" s="78"/>
      <c r="H87" s="79"/>
      <c r="I87" s="78"/>
      <c r="J87" s="78"/>
      <c r="K87" s="78"/>
      <c r="L87" s="79"/>
      <c r="M87" s="78"/>
      <c r="N87" s="79">
        <v>1</v>
      </c>
      <c r="O87" s="78">
        <f t="shared" ref="O87" si="40">C87*N87</f>
        <v>0</v>
      </c>
      <c r="P87" s="105">
        <f t="shared" si="26"/>
        <v>0</v>
      </c>
    </row>
    <row r="88" spans="1:16" ht="30" customHeight="1" x14ac:dyDescent="0.25">
      <c r="A88" s="87" t="str">
        <f>ORÇAMENTO!B91</f>
        <v>6.21</v>
      </c>
      <c r="B88" s="82" t="str">
        <f>ORÇAMENTO!F91</f>
        <v>RODAPE PLANO PARA PISO VINILICO, H = 5 CM</v>
      </c>
      <c r="C88" s="78"/>
      <c r="D88" s="80"/>
      <c r="E88" s="81"/>
      <c r="F88" s="79"/>
      <c r="G88" s="78"/>
      <c r="H88" s="79"/>
      <c r="I88" s="78"/>
      <c r="J88" s="78"/>
      <c r="K88" s="78"/>
      <c r="L88" s="79">
        <v>0.25</v>
      </c>
      <c r="M88" s="78">
        <f t="shared" ref="M88" si="41">C88*L88</f>
        <v>0</v>
      </c>
      <c r="N88" s="79">
        <v>0.75</v>
      </c>
      <c r="O88" s="78">
        <f t="shared" ref="O88" si="42">C88*N88</f>
        <v>0</v>
      </c>
      <c r="P88" s="105">
        <f t="shared" si="26"/>
        <v>0</v>
      </c>
    </row>
    <row r="89" spans="1:16" ht="30" customHeight="1" x14ac:dyDescent="0.25">
      <c r="A89" s="87" t="str">
        <f>ORÇAMENTO!B92</f>
        <v>6.22</v>
      </c>
      <c r="B89" s="82" t="str">
        <f>ORÇAMENTO!F92</f>
        <v>RODAPÉ CERÂMICO DE 7CM DE ALTURA COM PLACAS TIPO ESMALTADA EXTRA DE DIMENSÕES 60X60CM. AF_02/2023</v>
      </c>
      <c r="C89" s="78"/>
      <c r="D89" s="80"/>
      <c r="E89" s="81"/>
      <c r="F89" s="79"/>
      <c r="G89" s="78"/>
      <c r="H89" s="79"/>
      <c r="I89" s="78"/>
      <c r="J89" s="78"/>
      <c r="K89" s="78"/>
      <c r="L89" s="79">
        <v>0.25</v>
      </c>
      <c r="M89" s="78">
        <f t="shared" ref="M89" si="43">C89*L89</f>
        <v>0</v>
      </c>
      <c r="N89" s="79">
        <v>0.75</v>
      </c>
      <c r="O89" s="78">
        <f t="shared" ref="O89" si="44">C89*N89</f>
        <v>0</v>
      </c>
      <c r="P89" s="105">
        <f t="shared" si="26"/>
        <v>0</v>
      </c>
    </row>
    <row r="90" spans="1:16" ht="30" customHeight="1" x14ac:dyDescent="0.25">
      <c r="A90" s="87" t="str">
        <f>ORÇAMENTO!B93</f>
        <v>6.23</v>
      </c>
      <c r="B90" s="82" t="str">
        <f>ORÇAMENTO!F93</f>
        <v>PINTURA TINTA DE ACABAMENTO (PIGMENTADA) ESMALTE SINTÉTICO FOSCO EM MADEIRA, 1 DEMÃO. AF_01/2021</v>
      </c>
      <c r="C90" s="78"/>
      <c r="D90" s="80"/>
      <c r="E90" s="81"/>
      <c r="F90" s="79"/>
      <c r="G90" s="78"/>
      <c r="H90" s="79"/>
      <c r="I90" s="78"/>
      <c r="J90" s="78"/>
      <c r="K90" s="78"/>
      <c r="L90" s="78"/>
      <c r="M90" s="78"/>
      <c r="N90" s="79">
        <v>1</v>
      </c>
      <c r="O90" s="78">
        <f t="shared" ref="O90" si="45">C90*N90</f>
        <v>0</v>
      </c>
      <c r="P90" s="105">
        <f t="shared" si="26"/>
        <v>0</v>
      </c>
    </row>
    <row r="91" spans="1:16" ht="15" customHeight="1" x14ac:dyDescent="0.25">
      <c r="A91" s="87" t="str">
        <f>ORÇAMENTO!B94</f>
        <v>6.24</v>
      </c>
      <c r="B91" s="82" t="str">
        <f>ORÇAMENTO!F94</f>
        <v>PINTURA FUNDO NIVELADOR ALQUÍDICO BRANCO EM MADEIRA. AF_01/2021</v>
      </c>
      <c r="C91" s="78"/>
      <c r="D91" s="80"/>
      <c r="E91" s="81"/>
      <c r="F91" s="79"/>
      <c r="G91" s="78"/>
      <c r="H91" s="79"/>
      <c r="I91" s="78"/>
      <c r="J91" s="78"/>
      <c r="K91" s="78"/>
      <c r="L91" s="78"/>
      <c r="M91" s="78"/>
      <c r="N91" s="79">
        <v>1</v>
      </c>
      <c r="O91" s="78">
        <f t="shared" ref="O91" si="46">C91*N91</f>
        <v>0</v>
      </c>
      <c r="P91" s="105">
        <f t="shared" si="26"/>
        <v>0</v>
      </c>
    </row>
    <row r="92" spans="1:16" ht="30" customHeight="1" x14ac:dyDescent="0.25">
      <c r="A92" s="87" t="str">
        <f>ORÇAMENTO!B95</f>
        <v>6.25</v>
      </c>
      <c r="B92" s="82" t="str">
        <f>ORÇAMENTO!F95</f>
        <v>IMPERMEABILIZAÇÃO DE SUPERFÍCIE COM ARGAMASSA POLIMÉRICA / MEMBRANA ACRÍLICA, 3 DEMÃOS. AF_06/2018</v>
      </c>
      <c r="C92" s="78"/>
      <c r="D92" s="80"/>
      <c r="E92" s="81"/>
      <c r="F92" s="79">
        <v>0.25</v>
      </c>
      <c r="G92" s="78">
        <f>F92*C92</f>
        <v>0</v>
      </c>
      <c r="H92" s="79">
        <v>0.75</v>
      </c>
      <c r="I92" s="78">
        <f>H92*C92</f>
        <v>0</v>
      </c>
      <c r="J92" s="78"/>
      <c r="K92" s="78"/>
      <c r="L92" s="78"/>
      <c r="M92" s="78"/>
      <c r="N92" s="79"/>
      <c r="O92" s="78"/>
      <c r="P92" s="105">
        <f t="shared" si="26"/>
        <v>0</v>
      </c>
    </row>
    <row r="93" spans="1:16" ht="30" customHeight="1" x14ac:dyDescent="0.25">
      <c r="A93" s="87" t="str">
        <f>ORÇAMENTO!B96</f>
        <v>6.26</v>
      </c>
      <c r="B93" s="82" t="str">
        <f>ORÇAMENTO!F96</f>
        <v>LASTRO COM MATERIAL GRANULAR (PEDRA BRITADA N.3), APLICADO EM PISOS OU LAJES SOBRE SOLO, ESPESSURA DE *10 CM*. AF_07/2019</v>
      </c>
      <c r="C93" s="78"/>
      <c r="D93" s="79"/>
      <c r="E93" s="78"/>
      <c r="F93" s="79"/>
      <c r="G93" s="78"/>
      <c r="H93" s="79"/>
      <c r="I93" s="78"/>
      <c r="J93" s="78"/>
      <c r="K93" s="78"/>
      <c r="L93" s="78"/>
      <c r="M93" s="78"/>
      <c r="N93" s="79">
        <v>1</v>
      </c>
      <c r="O93" s="78">
        <f t="shared" ref="O93:O97" si="47">C93*N93</f>
        <v>0</v>
      </c>
      <c r="P93" s="105">
        <f t="shared" si="26"/>
        <v>0</v>
      </c>
    </row>
    <row r="94" spans="1:16" ht="30" customHeight="1" x14ac:dyDescent="0.25">
      <c r="A94" s="87" t="str">
        <f>ORÇAMENTO!B97</f>
        <v>6.27</v>
      </c>
      <c r="B94" s="82" t="str">
        <f>ORÇAMENTO!F97</f>
        <v>EXECUÇÃO DE PAVIMENTO EM PISO INTERTRAVADO, COM BLOCO SEXTAVADO DE 25 X 25 CM, ESPESSURA 6 CM. AF_10/2022</v>
      </c>
      <c r="C94" s="78"/>
      <c r="D94" s="79"/>
      <c r="E94" s="78"/>
      <c r="F94" s="79"/>
      <c r="G94" s="78"/>
      <c r="H94" s="79"/>
      <c r="I94" s="78"/>
      <c r="J94" s="78"/>
      <c r="K94" s="78"/>
      <c r="L94" s="78"/>
      <c r="M94" s="78"/>
      <c r="N94" s="79">
        <v>1</v>
      </c>
      <c r="O94" s="78">
        <f t="shared" si="47"/>
        <v>0</v>
      </c>
      <c r="P94" s="105">
        <f t="shared" si="26"/>
        <v>0</v>
      </c>
    </row>
    <row r="95" spans="1:16" ht="30" customHeight="1" x14ac:dyDescent="0.25">
      <c r="A95" s="87" t="str">
        <f>ORÇAMENTO!B98</f>
        <v>6.28</v>
      </c>
      <c r="B95" s="82" t="str">
        <f>ORÇAMENTO!F98</f>
        <v>PISO PODOTÁTIL DE ALERTA OU DIRECIONAL, DE BORRACHA, ASSENTADO SOBRE ARGAMASSA. AF_05/2020</v>
      </c>
      <c r="C95" s="78"/>
      <c r="D95" s="79"/>
      <c r="E95" s="78"/>
      <c r="F95" s="79"/>
      <c r="G95" s="78"/>
      <c r="H95" s="79"/>
      <c r="I95" s="78"/>
      <c r="J95" s="78"/>
      <c r="K95" s="78"/>
      <c r="L95" s="78"/>
      <c r="M95" s="78"/>
      <c r="N95" s="79">
        <v>1</v>
      </c>
      <c r="O95" s="78">
        <f t="shared" si="47"/>
        <v>0</v>
      </c>
      <c r="P95" s="105">
        <f t="shared" si="26"/>
        <v>0</v>
      </c>
    </row>
    <row r="96" spans="1:16" ht="30" customHeight="1" x14ac:dyDescent="0.25">
      <c r="A96" s="87" t="str">
        <f>ORÇAMENTO!B99</f>
        <v>6.29</v>
      </c>
      <c r="B96" s="82" t="str">
        <f>ORÇAMENTO!F99</f>
        <v>PINTURA DE PISO COM TINTA EPÓXI, APLICAÇÃO MANUAL, 2 DEMÃOS, INCLUSO PRIMER EPÓXI. AF_05/2021</v>
      </c>
      <c r="C96" s="78"/>
      <c r="D96" s="79"/>
      <c r="E96" s="78"/>
      <c r="F96" s="79"/>
      <c r="G96" s="78"/>
      <c r="H96" s="79"/>
      <c r="I96" s="78"/>
      <c r="J96" s="78"/>
      <c r="K96" s="78"/>
      <c r="L96" s="78"/>
      <c r="M96" s="78"/>
      <c r="N96" s="79">
        <v>1</v>
      </c>
      <c r="O96" s="78">
        <f t="shared" si="47"/>
        <v>0</v>
      </c>
      <c r="P96" s="105">
        <f t="shared" si="26"/>
        <v>0</v>
      </c>
    </row>
    <row r="97" spans="1:16" ht="30" customHeight="1" x14ac:dyDescent="0.25">
      <c r="A97" s="87" t="str">
        <f>ORÇAMENTO!B100</f>
        <v>6.30</v>
      </c>
      <c r="B97" s="82" t="str">
        <f>ORÇAMENTO!F100</f>
        <v>PLANTIO DE GRAMA ESMERALDA OU SÃO CARLOS OU CURITIBANA, EM PLACAS. AF_05/2022</v>
      </c>
      <c r="C97" s="78"/>
      <c r="D97" s="79"/>
      <c r="E97" s="78"/>
      <c r="F97" s="79"/>
      <c r="G97" s="78"/>
      <c r="H97" s="79"/>
      <c r="I97" s="78"/>
      <c r="J97" s="78"/>
      <c r="K97" s="78"/>
      <c r="L97" s="78"/>
      <c r="M97" s="78"/>
      <c r="N97" s="79">
        <v>1</v>
      </c>
      <c r="O97" s="78">
        <f t="shared" si="47"/>
        <v>0</v>
      </c>
      <c r="P97" s="105">
        <f t="shared" si="26"/>
        <v>0</v>
      </c>
    </row>
    <row r="98" spans="1:16" ht="45" customHeight="1" x14ac:dyDescent="0.25">
      <c r="A98" s="87" t="str">
        <f>ORÇAMENTO!B101</f>
        <v>6.31</v>
      </c>
      <c r="B98" s="82" t="str">
        <f>ORÇAMENTO!F101</f>
        <v>EXECUÇÃO DE PASSEIO (CALÇADA) OU PISO DE CONCRETO COM CONCRETO MOLDADO IN LOCO, FEITO EM OBRA, ACABAMENTO CONVENCIONAL, ESPESSURA 6 CM, ARMADO. AF_08/2022</v>
      </c>
      <c r="C98" s="78"/>
      <c r="D98" s="80"/>
      <c r="E98" s="81"/>
      <c r="F98" s="79"/>
      <c r="G98" s="78"/>
      <c r="H98" s="79"/>
      <c r="I98" s="78"/>
      <c r="J98" s="78"/>
      <c r="K98" s="78"/>
      <c r="L98" s="78"/>
      <c r="M98" s="78"/>
      <c r="N98" s="79">
        <v>1</v>
      </c>
      <c r="O98" s="78">
        <f t="shared" ref="O98" si="48">C98*N98</f>
        <v>0</v>
      </c>
      <c r="P98" s="105">
        <f t="shared" si="26"/>
        <v>0</v>
      </c>
    </row>
    <row r="99" spans="1:16" x14ac:dyDescent="0.25">
      <c r="A99" s="72"/>
      <c r="B99" s="73"/>
      <c r="C99" s="74">
        <f>SUM(C68:C98)</f>
        <v>0</v>
      </c>
      <c r="D99" s="74"/>
      <c r="E99" s="74">
        <f>SUM(E68:E98)</f>
        <v>0</v>
      </c>
      <c r="F99" s="74"/>
      <c r="G99" s="74">
        <f>SUM(G68:G98)</f>
        <v>0</v>
      </c>
      <c r="H99" s="74"/>
      <c r="I99" s="74">
        <f>SUM(I68:I98)</f>
        <v>0</v>
      </c>
      <c r="J99" s="74"/>
      <c r="K99" s="74">
        <f t="shared" ref="K99:M99" si="49">SUM(K68:K98)</f>
        <v>0</v>
      </c>
      <c r="L99" s="74"/>
      <c r="M99" s="74">
        <f t="shared" si="49"/>
        <v>0</v>
      </c>
      <c r="N99" s="74"/>
      <c r="O99" s="74">
        <f>SUM(O68:O98)</f>
        <v>0</v>
      </c>
      <c r="P99" s="105">
        <f t="shared" si="26"/>
        <v>0</v>
      </c>
    </row>
    <row r="100" spans="1:16" x14ac:dyDescent="0.25">
      <c r="A100" s="85">
        <f>ORÇAMENTO!B103</f>
        <v>7</v>
      </c>
      <c r="B100" s="86" t="str">
        <f>ORÇAMENTO!F103</f>
        <v>COBERTURA</v>
      </c>
      <c r="C100" s="74"/>
      <c r="D100" s="75"/>
      <c r="E100" s="74"/>
      <c r="F100" s="75"/>
      <c r="G100" s="74"/>
      <c r="H100" s="75"/>
      <c r="I100" s="74"/>
      <c r="J100" s="74"/>
      <c r="K100" s="74"/>
      <c r="L100" s="74"/>
      <c r="M100" s="74"/>
      <c r="N100" s="75"/>
      <c r="O100" s="74"/>
      <c r="P100" s="105">
        <f t="shared" si="26"/>
        <v>0</v>
      </c>
    </row>
    <row r="101" spans="1:16" ht="30" customHeight="1" x14ac:dyDescent="0.25">
      <c r="A101" s="87" t="str">
        <f>ORÇAMENTO!B104</f>
        <v>7.1</v>
      </c>
      <c r="B101" s="82" t="str">
        <f>ORÇAMENTO!F104</f>
        <v>INSTALAÇÃO DE TESOURA (INTEIRA OU MEIA), EM AÇO, PARA VÃOS MAIORES OU IGUAIS A 6,0 M E MENORES QUE 8,0 M, INCLUSO IÇAMENTO. AF_07/2019</v>
      </c>
      <c r="C101" s="78"/>
      <c r="D101" s="80"/>
      <c r="E101" s="81"/>
      <c r="F101" s="79"/>
      <c r="G101" s="78"/>
      <c r="H101" s="79"/>
      <c r="I101" s="78"/>
      <c r="J101" s="79">
        <v>0.5</v>
      </c>
      <c r="K101" s="78">
        <f>J101*C101</f>
        <v>0</v>
      </c>
      <c r="L101" s="79">
        <v>0.5</v>
      </c>
      <c r="M101" s="78">
        <f>L101*C101</f>
        <v>0</v>
      </c>
      <c r="N101" s="79"/>
      <c r="O101" s="78"/>
      <c r="P101" s="105">
        <f t="shared" si="26"/>
        <v>0</v>
      </c>
    </row>
    <row r="102" spans="1:16" ht="30" customHeight="1" x14ac:dyDescent="0.25">
      <c r="A102" s="87" t="str">
        <f>ORÇAMENTO!B105</f>
        <v>7.2</v>
      </c>
      <c r="B102" s="82" t="str">
        <f>ORÇAMENTO!F105</f>
        <v>INSTALAÇÃO DE TESOURA (INTEIRA OU MEIA), EM AÇO, PARA VÃOS MAIORES OU IGUAIS A 3,0 M E MENORES QUE 6,0 M, INCLUSO IÇAMENTO. AF_07/2019</v>
      </c>
      <c r="C102" s="78"/>
      <c r="D102" s="80"/>
      <c r="E102" s="81"/>
      <c r="F102" s="79"/>
      <c r="G102" s="78"/>
      <c r="H102" s="79"/>
      <c r="I102" s="78"/>
      <c r="J102" s="79">
        <v>0.5</v>
      </c>
      <c r="K102" s="78">
        <f>J102*C102</f>
        <v>0</v>
      </c>
      <c r="L102" s="79">
        <v>0.5</v>
      </c>
      <c r="M102" s="78">
        <f>L102*C102</f>
        <v>0</v>
      </c>
      <c r="N102" s="79"/>
      <c r="O102" s="78"/>
      <c r="P102" s="105">
        <f t="shared" si="26"/>
        <v>0</v>
      </c>
    </row>
    <row r="103" spans="1:16" ht="45" customHeight="1" x14ac:dyDescent="0.25">
      <c r="A103" s="87" t="str">
        <f>ORÇAMENTO!B106</f>
        <v>7.3</v>
      </c>
      <c r="B103" s="82" t="str">
        <f>ORÇAMENTO!F106</f>
        <v>TRAMA DE AÇO COMPOSTA POR TERÇAS PARA TELHADOS DE ATÉ 2 ÁGUAS PARA TELHA ONDULADA DE FIBROCIMENTO, METÁLICA, PLÁSTICA OU TERMOACÚSTICA, INCLUSO TRANSPORTE VERTICAL. AF_07/2019</v>
      </c>
      <c r="C103" s="78"/>
      <c r="D103" s="80"/>
      <c r="E103" s="81"/>
      <c r="F103" s="79"/>
      <c r="G103" s="78"/>
      <c r="H103" s="79"/>
      <c r="I103" s="78"/>
      <c r="J103" s="79">
        <v>0.25</v>
      </c>
      <c r="K103" s="78">
        <f>J103*C103</f>
        <v>0</v>
      </c>
      <c r="L103" s="79">
        <v>0.75</v>
      </c>
      <c r="M103" s="78">
        <f>L103*C103</f>
        <v>0</v>
      </c>
      <c r="N103" s="79"/>
      <c r="O103" s="78"/>
      <c r="P103" s="105">
        <f>SUM(E103,G103,I103,K103,M103,O103)</f>
        <v>0</v>
      </c>
    </row>
    <row r="104" spans="1:16" ht="30" customHeight="1" x14ac:dyDescent="0.25">
      <c r="A104" s="87" t="str">
        <f>ORÇAMENTO!B107</f>
        <v>7.4</v>
      </c>
      <c r="B104" s="82" t="str">
        <f>ORÇAMENTO!F107</f>
        <v>TELHAMENTO COM TELHA METÁLICA TERMOACÚSTICA E = 30 MM, COM ATÉ 2 ÁGUAS, INCLUSO IÇAMENTO. AF_07/2019</v>
      </c>
      <c r="C104" s="78"/>
      <c r="D104" s="80"/>
      <c r="E104" s="81"/>
      <c r="F104" s="79"/>
      <c r="G104" s="78"/>
      <c r="H104" s="79"/>
      <c r="I104" s="78"/>
      <c r="J104" s="79"/>
      <c r="K104" s="78"/>
      <c r="L104" s="79">
        <v>0.5</v>
      </c>
      <c r="M104" s="78">
        <f>L104*C104</f>
        <v>0</v>
      </c>
      <c r="N104" s="79">
        <v>0.5</v>
      </c>
      <c r="O104" s="78">
        <f>N104*C104</f>
        <v>0</v>
      </c>
      <c r="P104" s="105">
        <f t="shared" si="26"/>
        <v>0</v>
      </c>
    </row>
    <row r="105" spans="1:16" ht="30" customHeight="1" x14ac:dyDescent="0.25">
      <c r="A105" s="87" t="str">
        <f>ORÇAMENTO!B108</f>
        <v>7.5</v>
      </c>
      <c r="B105" s="82" t="str">
        <f>ORÇAMENTO!F108</f>
        <v>CALHA EM CHAPA DE AÇO GALVANIZADO NÚMERO 24, DESENVOLVIMENTO DE 50 CM, INCLUSO TRANSPORTE VERTICAL. AF_07/2019</v>
      </c>
      <c r="C105" s="78"/>
      <c r="D105" s="80"/>
      <c r="E105" s="81"/>
      <c r="F105" s="79"/>
      <c r="G105" s="78"/>
      <c r="H105" s="79"/>
      <c r="I105" s="78"/>
      <c r="J105" s="79"/>
      <c r="K105" s="78"/>
      <c r="L105" s="79"/>
      <c r="M105" s="78"/>
      <c r="N105" s="79">
        <v>1</v>
      </c>
      <c r="O105" s="78">
        <f>N105*C105</f>
        <v>0</v>
      </c>
      <c r="P105" s="105">
        <f>SUM(E105,G105,I105,K105,M105,O105)</f>
        <v>0</v>
      </c>
    </row>
    <row r="106" spans="1:16" ht="15" customHeight="1" x14ac:dyDescent="0.25">
      <c r="A106" s="87" t="str">
        <f>ORÇAMENTO!B109</f>
        <v>7.6</v>
      </c>
      <c r="B106" s="82" t="str">
        <f>ORÇAMENTO!F109</f>
        <v>CHAPIM (RUFO CAPA) EM AÇO GALVANIZADO, CORTE 33. AF_11/2020</v>
      </c>
      <c r="C106" s="78"/>
      <c r="D106" s="80"/>
      <c r="E106" s="81"/>
      <c r="F106" s="79"/>
      <c r="G106" s="78"/>
      <c r="H106" s="79"/>
      <c r="I106" s="78"/>
      <c r="J106" s="79"/>
      <c r="K106" s="78"/>
      <c r="L106" s="79">
        <v>1</v>
      </c>
      <c r="M106" s="78">
        <f>L106*C106</f>
        <v>0</v>
      </c>
      <c r="N106" s="79"/>
      <c r="O106" s="78"/>
      <c r="P106" s="105">
        <f t="shared" si="26"/>
        <v>0</v>
      </c>
    </row>
    <row r="107" spans="1:16" ht="30" customHeight="1" x14ac:dyDescent="0.25">
      <c r="A107" s="87" t="str">
        <f>ORÇAMENTO!B110</f>
        <v>7.7</v>
      </c>
      <c r="B107" s="82" t="str">
        <f>ORÇAMENTO!F110</f>
        <v>FORRO EM DRYWALL, PARA AMBIENTES RESIDENCIAIS, INCLUSIVE ESTRUTURA DE FIXAÇÃO. AF_05/2017_PS</v>
      </c>
      <c r="C107" s="78"/>
      <c r="D107" s="80"/>
      <c r="E107" s="81"/>
      <c r="F107" s="79"/>
      <c r="G107" s="78"/>
      <c r="H107" s="80"/>
      <c r="I107" s="78"/>
      <c r="J107" s="79">
        <v>0.5</v>
      </c>
      <c r="K107" s="78">
        <f t="shared" ref="K107" si="50">J107*C107</f>
        <v>0</v>
      </c>
      <c r="L107" s="79">
        <v>0.5</v>
      </c>
      <c r="M107" s="78">
        <f>L107*C107</f>
        <v>0</v>
      </c>
      <c r="N107" s="79"/>
      <c r="O107" s="78"/>
      <c r="P107" s="105">
        <f t="shared" si="26"/>
        <v>0</v>
      </c>
    </row>
    <row r="108" spans="1:16" x14ac:dyDescent="0.25">
      <c r="A108" s="72"/>
      <c r="B108" s="73"/>
      <c r="C108" s="74">
        <f>SUM(C101:C107)</f>
        <v>0</v>
      </c>
      <c r="D108" s="74"/>
      <c r="E108" s="74">
        <f>SUM(E101:E107)</f>
        <v>0</v>
      </c>
      <c r="F108" s="74"/>
      <c r="G108" s="74">
        <f>SUM(G101:G107)</f>
        <v>0</v>
      </c>
      <c r="H108" s="74"/>
      <c r="I108" s="74">
        <f>SUM(I101:I107)</f>
        <v>0</v>
      </c>
      <c r="J108" s="74"/>
      <c r="K108" s="74">
        <f t="shared" ref="K108:M108" si="51">SUM(K101:K107)</f>
        <v>0</v>
      </c>
      <c r="L108" s="74"/>
      <c r="M108" s="74">
        <f t="shared" si="51"/>
        <v>0</v>
      </c>
      <c r="N108" s="74"/>
      <c r="O108" s="74">
        <f>SUM(O101:O107)</f>
        <v>0</v>
      </c>
      <c r="P108" s="105">
        <f t="shared" si="26"/>
        <v>0</v>
      </c>
    </row>
    <row r="109" spans="1:16" x14ac:dyDescent="0.25">
      <c r="A109" s="85">
        <f>ORÇAMENTO!B112</f>
        <v>8</v>
      </c>
      <c r="B109" s="86" t="str">
        <f>ORÇAMENTO!F112</f>
        <v>INSTALAÇÕES ELÉTRICAS</v>
      </c>
      <c r="C109" s="74"/>
      <c r="D109" s="75"/>
      <c r="E109" s="74"/>
      <c r="F109" s="75"/>
      <c r="G109" s="74"/>
      <c r="H109" s="75"/>
      <c r="I109" s="74"/>
      <c r="J109" s="74"/>
      <c r="K109" s="74"/>
      <c r="L109" s="74"/>
      <c r="M109" s="74"/>
      <c r="N109" s="75"/>
      <c r="O109" s="74"/>
      <c r="P109" s="105">
        <f t="shared" si="26"/>
        <v>0</v>
      </c>
    </row>
    <row r="110" spans="1:16" ht="45" customHeight="1" x14ac:dyDescent="0.25">
      <c r="A110" s="87" t="str">
        <f>ORÇAMENTO!B113</f>
        <v>8.1</v>
      </c>
      <c r="B110" s="82" t="str">
        <f>ORÇAMENTO!F113</f>
        <v>QUADRO DE DISTRIBUIÇÃO DE ENERGIA EM CHAPA DE AÇO GALVANIZADO, DE EMBUTIR, COM BARRAMENTO TRIFÁSICO, PARA 18 DISJUNTORES DIN 100A - FORNECIMENTO E INSTALAÇÃO. AF_10/2020</v>
      </c>
      <c r="C110" s="78"/>
      <c r="D110" s="80"/>
      <c r="E110" s="81"/>
      <c r="F110" s="79"/>
      <c r="G110" s="78"/>
      <c r="H110" s="79">
        <v>1</v>
      </c>
      <c r="I110" s="78">
        <f>H110*C110</f>
        <v>0</v>
      </c>
      <c r="J110" s="78"/>
      <c r="K110" s="78"/>
      <c r="L110" s="78"/>
      <c r="M110" s="78"/>
      <c r="N110" s="80"/>
      <c r="O110" s="81"/>
      <c r="P110" s="105">
        <f t="shared" si="26"/>
        <v>0</v>
      </c>
    </row>
    <row r="111" spans="1:16" ht="45" customHeight="1" x14ac:dyDescent="0.25">
      <c r="A111" s="87" t="str">
        <f>ORÇAMENTO!B114</f>
        <v>8.2</v>
      </c>
      <c r="B111" s="82" t="str">
        <f>ORÇAMENTO!F114</f>
        <v>POSTE DE CONCRETO ARMADO DE SECAO CIRCULAR, EXTENSAO DE 10,00 M, RESISTENCIA DE 150 A 200 DAN, TIPO C-14</v>
      </c>
      <c r="C111" s="78"/>
      <c r="D111" s="80"/>
      <c r="E111" s="81"/>
      <c r="F111" s="79"/>
      <c r="G111" s="78"/>
      <c r="H111" s="79">
        <v>1</v>
      </c>
      <c r="I111" s="78">
        <f t="shared" ref="I111:I113" si="52">H111*C111</f>
        <v>0</v>
      </c>
      <c r="J111" s="78"/>
      <c r="K111" s="78"/>
      <c r="L111" s="78"/>
      <c r="M111" s="78"/>
      <c r="N111" s="80"/>
      <c r="O111" s="81"/>
      <c r="P111" s="105">
        <f t="shared" si="26"/>
        <v>0</v>
      </c>
    </row>
    <row r="112" spans="1:16" ht="45" customHeight="1" x14ac:dyDescent="0.25">
      <c r="A112" s="87" t="str">
        <f>ORÇAMENTO!B115</f>
        <v>8.3</v>
      </c>
      <c r="B112" s="82" t="str">
        <f>ORÇAMENTO!F115</f>
        <v>ENTRADA DE ENERGIA ELÉTRICA, AÉREA, BIFÁSICA, COM CAIXA DE SOBREPOR, CABO DE 16 MM2 E DISJUNTOR DIN 50A (NÃO INCLUSO O POSTE DE CONCRETO). AF_07/2020_PS</v>
      </c>
      <c r="C112" s="78"/>
      <c r="D112" s="80"/>
      <c r="E112" s="81"/>
      <c r="F112" s="79"/>
      <c r="G112" s="78"/>
      <c r="H112" s="79">
        <v>1</v>
      </c>
      <c r="I112" s="78">
        <f t="shared" si="52"/>
        <v>0</v>
      </c>
      <c r="J112" s="78"/>
      <c r="K112" s="78"/>
      <c r="L112" s="78"/>
      <c r="M112" s="78"/>
      <c r="N112" s="80"/>
      <c r="O112" s="81"/>
      <c r="P112" s="105">
        <f t="shared" si="26"/>
        <v>0</v>
      </c>
    </row>
    <row r="113" spans="1:16" ht="45" customHeight="1" x14ac:dyDescent="0.25">
      <c r="A113" s="87" t="str">
        <f>ORÇAMENTO!B116</f>
        <v>8.4</v>
      </c>
      <c r="B113" s="82" t="str">
        <f>ORÇAMENTO!F116</f>
        <v>ASSENTAMENTO DE POSTE DE CONCRETO COM COMPRIMENTO NOMINAL DE 10 M, CARGA NOMINAL MENOR OU IGUAL A 1000 DAN, ENGASTAMENTO SIMPLES COM 1,6 M DE SOLO (NÃO INCLUI FORNECIMENTO). AF_11/2019</v>
      </c>
      <c r="C113" s="78"/>
      <c r="D113" s="80"/>
      <c r="E113" s="81"/>
      <c r="F113" s="79"/>
      <c r="G113" s="78"/>
      <c r="H113" s="79">
        <v>1</v>
      </c>
      <c r="I113" s="78">
        <f t="shared" si="52"/>
        <v>0</v>
      </c>
      <c r="J113" s="78"/>
      <c r="K113" s="78"/>
      <c r="L113" s="78"/>
      <c r="M113" s="78"/>
      <c r="N113" s="80"/>
      <c r="O113" s="81"/>
      <c r="P113" s="105">
        <f t="shared" si="26"/>
        <v>0</v>
      </c>
    </row>
    <row r="114" spans="1:16" ht="30" customHeight="1" x14ac:dyDescent="0.25">
      <c r="A114" s="87" t="str">
        <f>ORÇAMENTO!B117</f>
        <v>8.5</v>
      </c>
      <c r="B114" s="82" t="str">
        <f>ORÇAMENTO!F117</f>
        <v>CAIXA DE PROTEÇÃO PARA MEDIDOR MONOFÁSICO DE EMBUTIR - FORNECIMENTO E INSTALAÇÃO. AF_10/2020</v>
      </c>
      <c r="C114" s="78"/>
      <c r="D114" s="80"/>
      <c r="E114" s="81"/>
      <c r="F114" s="79"/>
      <c r="G114" s="78"/>
      <c r="H114" s="79">
        <v>1</v>
      </c>
      <c r="I114" s="78">
        <f t="shared" ref="I114:I115" si="53">H114*C114</f>
        <v>0</v>
      </c>
      <c r="J114" s="78"/>
      <c r="K114" s="78"/>
      <c r="L114" s="78"/>
      <c r="M114" s="78"/>
      <c r="N114" s="80"/>
      <c r="O114" s="81"/>
      <c r="P114" s="105">
        <f t="shared" si="26"/>
        <v>0</v>
      </c>
    </row>
    <row r="115" spans="1:16" ht="30" customHeight="1" x14ac:dyDescent="0.25">
      <c r="A115" s="87" t="str">
        <f>ORÇAMENTO!B118</f>
        <v>8.6</v>
      </c>
      <c r="B115" s="82" t="str">
        <f>ORÇAMENTO!F118</f>
        <v>CAIXA ENTERRADA ELÉTRICA RETANGULAR, EM CONCRETO PRÉ-MOLDADO, FUNDO COM BRITA, DIMENSÕES INTERNAS: 0,3X0,3X0,3 M. AF_12/2020</v>
      </c>
      <c r="C115" s="78"/>
      <c r="D115" s="80"/>
      <c r="E115" s="81"/>
      <c r="F115" s="79"/>
      <c r="G115" s="78"/>
      <c r="H115" s="79">
        <v>1</v>
      </c>
      <c r="I115" s="78">
        <f t="shared" si="53"/>
        <v>0</v>
      </c>
      <c r="J115" s="78"/>
      <c r="K115" s="78"/>
      <c r="L115" s="78"/>
      <c r="M115" s="78"/>
      <c r="N115" s="80"/>
      <c r="O115" s="81"/>
      <c r="P115" s="105">
        <f t="shared" si="26"/>
        <v>0</v>
      </c>
    </row>
    <row r="116" spans="1:16" ht="30" customHeight="1" x14ac:dyDescent="0.25">
      <c r="A116" s="87" t="str">
        <f>ORÇAMENTO!B119</f>
        <v>8.7</v>
      </c>
      <c r="B116" s="82" t="str">
        <f>ORÇAMENTO!F119</f>
        <v>ELETRODUTO FLEXÍVEL CORRUGADO, PVC, DN 25 MM (3/4"), PARA CIRCUITOS TERMINAIS, INSTALADO EM FORRO - FORNECIMENTO E INSTALAÇÃO. AF_03/2023</v>
      </c>
      <c r="C116" s="78"/>
      <c r="D116" s="80"/>
      <c r="E116" s="81"/>
      <c r="F116" s="79"/>
      <c r="G116" s="78"/>
      <c r="H116" s="79"/>
      <c r="I116" s="78"/>
      <c r="J116" s="79">
        <v>1</v>
      </c>
      <c r="K116" s="78">
        <f>J116*C116</f>
        <v>0</v>
      </c>
      <c r="L116" s="78"/>
      <c r="M116" s="78"/>
      <c r="N116" s="79"/>
      <c r="O116" s="78"/>
      <c r="P116" s="105">
        <f t="shared" si="26"/>
        <v>0</v>
      </c>
    </row>
    <row r="117" spans="1:16" ht="30" customHeight="1" x14ac:dyDescent="0.25">
      <c r="A117" s="87" t="str">
        <f>ORÇAMENTO!B120</f>
        <v>8.8</v>
      </c>
      <c r="B117" s="82" t="str">
        <f>ORÇAMENTO!F120</f>
        <v>ELETRODUTO FLEXÍVEL CORRUGADO, PVC, DN 25 MM (3/4"), PARA CIRCUITOS TERMINAIS, INSTALADO EM PAREDE - FORNECIMENTO E INSTALAÇÃO. AF_03/2023</v>
      </c>
      <c r="C117" s="78"/>
      <c r="D117" s="80"/>
      <c r="E117" s="81"/>
      <c r="F117" s="79"/>
      <c r="G117" s="78"/>
      <c r="H117" s="79"/>
      <c r="I117" s="78"/>
      <c r="J117" s="79">
        <v>1</v>
      </c>
      <c r="K117" s="78">
        <f t="shared" ref="K117:K128" si="54">J117*C117</f>
        <v>0</v>
      </c>
      <c r="L117" s="78"/>
      <c r="M117" s="78"/>
      <c r="N117" s="79"/>
      <c r="O117" s="78"/>
      <c r="P117" s="105">
        <f t="shared" si="26"/>
        <v>0</v>
      </c>
    </row>
    <row r="118" spans="1:16" ht="30" customHeight="1" x14ac:dyDescent="0.25">
      <c r="A118" s="87" t="str">
        <f>ORÇAMENTO!B121</f>
        <v>8.9</v>
      </c>
      <c r="B118" s="82" t="str">
        <f>ORÇAMENTO!F121</f>
        <v>ELETRODUTO FLEXÍVEL CORRUGADO, PVC, DN 32 MM (1"), PARA CIRCUITOS TERMINAIS, INSTALADO EM FORRO - FORNECIMENTO E INSTALAÇÃO. AF_03/2023</v>
      </c>
      <c r="C118" s="78"/>
      <c r="D118" s="80"/>
      <c r="E118" s="81"/>
      <c r="F118" s="79"/>
      <c r="G118" s="78"/>
      <c r="H118" s="79"/>
      <c r="I118" s="78"/>
      <c r="J118" s="79">
        <v>1</v>
      </c>
      <c r="K118" s="78">
        <f t="shared" si="54"/>
        <v>0</v>
      </c>
      <c r="L118" s="78"/>
      <c r="M118" s="78"/>
      <c r="N118" s="79"/>
      <c r="O118" s="78"/>
      <c r="P118" s="105">
        <f t="shared" si="26"/>
        <v>0</v>
      </c>
    </row>
    <row r="119" spans="1:16" ht="30" customHeight="1" x14ac:dyDescent="0.25">
      <c r="A119" s="87" t="str">
        <f>ORÇAMENTO!B122</f>
        <v>8.10</v>
      </c>
      <c r="B119" s="82" t="str">
        <f>ORÇAMENTO!F122</f>
        <v>ELETRODUTO FLEXÍVEL CORRUGADO, PVC, DN 32 MM (1"), PARA CIRCUITOS TERMINAIS, INSTALADO EM PAREDE - FORNECIMENTO E INSTALAÇÃO. AF_03/2023</v>
      </c>
      <c r="C119" s="78"/>
      <c r="D119" s="80"/>
      <c r="E119" s="81"/>
      <c r="F119" s="79"/>
      <c r="G119" s="78"/>
      <c r="H119" s="79"/>
      <c r="I119" s="78"/>
      <c r="J119" s="79">
        <v>1</v>
      </c>
      <c r="K119" s="78">
        <f t="shared" si="54"/>
        <v>0</v>
      </c>
      <c r="L119" s="78"/>
      <c r="M119" s="78"/>
      <c r="N119" s="79"/>
      <c r="O119" s="78"/>
      <c r="P119" s="105">
        <f t="shared" si="26"/>
        <v>0</v>
      </c>
    </row>
    <row r="120" spans="1:16" ht="30" customHeight="1" x14ac:dyDescent="0.25">
      <c r="A120" s="87" t="str">
        <f>ORÇAMENTO!B123</f>
        <v>8.11</v>
      </c>
      <c r="B120" s="82" t="str">
        <f>ORÇAMENTO!F123</f>
        <v>ELETRODUTO RÍGIDO ROSCÁVEL, PVC, DN 50 MM (1 1/2"), PARA REDE ENTERRADA DE DISTRIBUIÇÃO DE ENERGIA ELÉTRICA - FORNECIMENTO E INSTALAÇÃO. AF_12/2021</v>
      </c>
      <c r="C120" s="78"/>
      <c r="D120" s="80"/>
      <c r="E120" s="81"/>
      <c r="F120" s="79"/>
      <c r="G120" s="78"/>
      <c r="H120" s="79"/>
      <c r="I120" s="78"/>
      <c r="J120" s="79">
        <v>1</v>
      </c>
      <c r="K120" s="78">
        <f t="shared" si="54"/>
        <v>0</v>
      </c>
      <c r="L120" s="78"/>
      <c r="M120" s="78"/>
      <c r="N120" s="79"/>
      <c r="O120" s="78"/>
      <c r="P120" s="105">
        <f t="shared" si="26"/>
        <v>0</v>
      </c>
    </row>
    <row r="121" spans="1:16" ht="30" customHeight="1" x14ac:dyDescent="0.25">
      <c r="A121" s="87" t="str">
        <f>ORÇAMENTO!B124</f>
        <v>8.12</v>
      </c>
      <c r="B121" s="82" t="str">
        <f>ORÇAMENTO!F124</f>
        <v>CAIXA RETANGULAR 4" X 2" MÉDIA (1,30 M DO PISO), PVC, INSTALADA EM PAREDE - FORNECIMENTO E INSTALAÇÃO. AF_03/2023</v>
      </c>
      <c r="C121" s="78"/>
      <c r="D121" s="80"/>
      <c r="E121" s="81"/>
      <c r="F121" s="79"/>
      <c r="G121" s="78"/>
      <c r="H121" s="79"/>
      <c r="I121" s="78"/>
      <c r="J121" s="79">
        <v>1</v>
      </c>
      <c r="K121" s="78">
        <f t="shared" si="54"/>
        <v>0</v>
      </c>
      <c r="L121" s="78"/>
      <c r="M121" s="78"/>
      <c r="N121" s="79"/>
      <c r="O121" s="78"/>
      <c r="P121" s="105">
        <f t="shared" si="26"/>
        <v>0</v>
      </c>
    </row>
    <row r="122" spans="1:16" ht="30" customHeight="1" x14ac:dyDescent="0.25">
      <c r="A122" s="87" t="str">
        <f>ORÇAMENTO!B125</f>
        <v>8.13</v>
      </c>
      <c r="B122" s="82" t="str">
        <f>ORÇAMENTO!F125</f>
        <v>CAIXA OCTOGONAL 3" X 3", PVC, INSTALADA EM LAJE - FORNECIMENTO E INSTALAÇÃO. AF_03/2023</v>
      </c>
      <c r="C122" s="78"/>
      <c r="D122" s="80"/>
      <c r="E122" s="81"/>
      <c r="F122" s="79"/>
      <c r="G122" s="78"/>
      <c r="H122" s="79"/>
      <c r="I122" s="78"/>
      <c r="J122" s="79">
        <v>1</v>
      </c>
      <c r="K122" s="78">
        <f t="shared" si="54"/>
        <v>0</v>
      </c>
      <c r="L122" s="78"/>
      <c r="M122" s="78"/>
      <c r="N122" s="79"/>
      <c r="O122" s="78"/>
      <c r="P122" s="105">
        <f t="shared" si="26"/>
        <v>0</v>
      </c>
    </row>
    <row r="123" spans="1:16" ht="30" customHeight="1" x14ac:dyDescent="0.25">
      <c r="A123" s="87" t="str">
        <f>ORÇAMENTO!B126</f>
        <v>8.14</v>
      </c>
      <c r="B123" s="82" t="str">
        <f>ORÇAMENTO!F126</f>
        <v>CABO DE COBRE FLEXÍVEL ISOLADO, 1,5 MM², ANTI-CHAMA 450/750 V, PARA CIRCUITOS TERMINAIS - FORNECIMENTO E INSTALAÇÃO. AF_03/2023</v>
      </c>
      <c r="C123" s="78"/>
      <c r="D123" s="80"/>
      <c r="E123" s="81"/>
      <c r="F123" s="79"/>
      <c r="G123" s="78"/>
      <c r="H123" s="79"/>
      <c r="I123" s="78"/>
      <c r="J123" s="79">
        <v>1</v>
      </c>
      <c r="K123" s="78">
        <f t="shared" si="54"/>
        <v>0</v>
      </c>
      <c r="L123" s="78"/>
      <c r="M123" s="78"/>
      <c r="N123" s="79"/>
      <c r="O123" s="78"/>
      <c r="P123" s="105">
        <f t="shared" si="26"/>
        <v>0</v>
      </c>
    </row>
    <row r="124" spans="1:16" ht="30" customHeight="1" x14ac:dyDescent="0.25">
      <c r="A124" s="87" t="str">
        <f>ORÇAMENTO!B127</f>
        <v>8.15</v>
      </c>
      <c r="B124" s="82" t="str">
        <f>ORÇAMENTO!F127</f>
        <v>CABO DE COBRE FLEXÍVEL ISOLADO, 2,5 MM², ANTI-CHAMA 450/750 V, PARA CIRCUITOS TERMINAIS - FORNECIMENTO E INSTALAÇÃO. AF_03/2023</v>
      </c>
      <c r="C124" s="78"/>
      <c r="D124" s="80"/>
      <c r="E124" s="81"/>
      <c r="F124" s="79"/>
      <c r="G124" s="78"/>
      <c r="H124" s="79"/>
      <c r="I124" s="78"/>
      <c r="J124" s="79">
        <v>1</v>
      </c>
      <c r="K124" s="78">
        <f t="shared" si="54"/>
        <v>0</v>
      </c>
      <c r="L124" s="78"/>
      <c r="M124" s="78"/>
      <c r="N124" s="79"/>
      <c r="O124" s="78"/>
      <c r="P124" s="105">
        <f t="shared" si="26"/>
        <v>0</v>
      </c>
    </row>
    <row r="125" spans="1:16" ht="30" customHeight="1" x14ac:dyDescent="0.25">
      <c r="A125" s="87" t="str">
        <f>ORÇAMENTO!B128</f>
        <v>8.16</v>
      </c>
      <c r="B125" s="82" t="str">
        <f>ORÇAMENTO!F128</f>
        <v>CABO DE COBRE FLEXÍVEL ISOLADO, 4 MM², ANTI-CHAMA 450/750 V, PARA CIRCUITOS TERMINAIS - FORNECIMENTO E INSTALAÇÃO. AF_03/2023</v>
      </c>
      <c r="C125" s="78"/>
      <c r="D125" s="80"/>
      <c r="E125" s="81"/>
      <c r="F125" s="79"/>
      <c r="G125" s="78"/>
      <c r="H125" s="79"/>
      <c r="I125" s="78"/>
      <c r="J125" s="79">
        <v>1</v>
      </c>
      <c r="K125" s="78">
        <f t="shared" si="54"/>
        <v>0</v>
      </c>
      <c r="L125" s="78"/>
      <c r="M125" s="78"/>
      <c r="N125" s="79"/>
      <c r="O125" s="78"/>
      <c r="P125" s="105">
        <f t="shared" si="26"/>
        <v>0</v>
      </c>
    </row>
    <row r="126" spans="1:16" ht="30" customHeight="1" x14ac:dyDescent="0.25">
      <c r="A126" s="87" t="str">
        <f>ORÇAMENTO!B129</f>
        <v>8.17</v>
      </c>
      <c r="B126" s="82" t="str">
        <f>ORÇAMENTO!F129</f>
        <v>CABO DE COBRE FLEXÍVEL ISOLADO, 6 MM², ANTI-CHAMA 450/750 V, PARA CIRCUITOS TERMINAIS - FORNECIMENTO E INSTALAÇÃO. AF_03/2023</v>
      </c>
      <c r="C126" s="78"/>
      <c r="D126" s="80"/>
      <c r="E126" s="81"/>
      <c r="F126" s="79"/>
      <c r="G126" s="78"/>
      <c r="H126" s="79"/>
      <c r="I126" s="78"/>
      <c r="J126" s="79">
        <v>1</v>
      </c>
      <c r="K126" s="78">
        <f t="shared" si="54"/>
        <v>0</v>
      </c>
      <c r="L126" s="78"/>
      <c r="M126" s="78"/>
      <c r="N126" s="79"/>
      <c r="O126" s="78"/>
      <c r="P126" s="105">
        <f t="shared" si="26"/>
        <v>0</v>
      </c>
    </row>
    <row r="127" spans="1:16" ht="30" customHeight="1" x14ac:dyDescent="0.25">
      <c r="A127" s="87" t="str">
        <f>ORÇAMENTO!B130</f>
        <v>8.18</v>
      </c>
      <c r="B127" s="82" t="str">
        <f>ORÇAMENTO!F130</f>
        <v>CABO DE COBRE FLEXÍVEL ISOLADO, 16 MM², ANTI-CHAMA 450/750 V, PARA CIRCUITOS TERMINAIS - FORNECIMENTO E INSTALAÇÃO. AF_03/2023</v>
      </c>
      <c r="C127" s="78"/>
      <c r="D127" s="80"/>
      <c r="E127" s="81"/>
      <c r="F127" s="79"/>
      <c r="G127" s="78"/>
      <c r="H127" s="79"/>
      <c r="I127" s="78"/>
      <c r="J127" s="79">
        <v>1</v>
      </c>
      <c r="K127" s="78">
        <f t="shared" si="54"/>
        <v>0</v>
      </c>
      <c r="L127" s="78"/>
      <c r="M127" s="78"/>
      <c r="N127" s="79"/>
      <c r="O127" s="78"/>
      <c r="P127" s="105">
        <f t="shared" si="26"/>
        <v>0</v>
      </c>
    </row>
    <row r="128" spans="1:16" ht="30" customHeight="1" x14ac:dyDescent="0.25">
      <c r="A128" s="87" t="str">
        <f>ORÇAMENTO!B131</f>
        <v>8.19</v>
      </c>
      <c r="B128" s="82" t="str">
        <f>ORÇAMENTO!F131</f>
        <v>TOMADA MÉDIA DE EMBUTIR (1 MÓDULO), 2P+T 10 A, INCLUINDO SUPORTE E PLACA - FORNECIMENTO E INSTALAÇÃO. AF_03/2023</v>
      </c>
      <c r="C128" s="78"/>
      <c r="D128" s="80"/>
      <c r="E128" s="81"/>
      <c r="F128" s="79"/>
      <c r="G128" s="78"/>
      <c r="H128" s="79">
        <v>0.25</v>
      </c>
      <c r="I128" s="78">
        <f t="shared" ref="I128:I136" si="55">H128*C128</f>
        <v>0</v>
      </c>
      <c r="J128" s="79">
        <v>0.75</v>
      </c>
      <c r="K128" s="78">
        <f t="shared" si="54"/>
        <v>0</v>
      </c>
      <c r="L128" s="78"/>
      <c r="M128" s="78"/>
      <c r="N128" s="79"/>
      <c r="O128" s="78"/>
      <c r="P128" s="105">
        <f t="shared" si="26"/>
        <v>0</v>
      </c>
    </row>
    <row r="129" spans="1:16" ht="30" customHeight="1" x14ac:dyDescent="0.25">
      <c r="A129" s="87" t="str">
        <f>ORÇAMENTO!B132</f>
        <v>8.20</v>
      </c>
      <c r="B129" s="82" t="str">
        <f>ORÇAMENTO!F132</f>
        <v>TOMADA MÉDIA DE EMBUTIR (1 MÓDULO), 2P+T 20 A, INCLUINDO SUPORTE E PLACA - FORNECIMENTO E INSTALAÇÃO. AF_03/2023</v>
      </c>
      <c r="C129" s="78"/>
      <c r="D129" s="80"/>
      <c r="E129" s="81"/>
      <c r="F129" s="79"/>
      <c r="G129" s="78"/>
      <c r="H129" s="79">
        <v>0.25</v>
      </c>
      <c r="I129" s="78">
        <f t="shared" ref="I129:I132" si="56">H129*C129</f>
        <v>0</v>
      </c>
      <c r="J129" s="79">
        <v>0.75</v>
      </c>
      <c r="K129" s="78">
        <f t="shared" ref="K129:K136" si="57">J129*C129</f>
        <v>0</v>
      </c>
      <c r="L129" s="78"/>
      <c r="M129" s="78"/>
      <c r="N129" s="79"/>
      <c r="O129" s="78"/>
      <c r="P129" s="105">
        <f t="shared" si="26"/>
        <v>0</v>
      </c>
    </row>
    <row r="130" spans="1:16" ht="30" customHeight="1" x14ac:dyDescent="0.25">
      <c r="A130" s="87" t="str">
        <f>ORÇAMENTO!B133</f>
        <v>8.21</v>
      </c>
      <c r="B130" s="82" t="str">
        <f>ORÇAMENTO!F133</f>
        <v>TOMADA BAIXA DE EMBUTIR (1 MÓDULO), 2P+T 10 A, INCLUINDO SUPORTE E PLACA - FORNECIMENTO E INSTALAÇÃO. AF_03/2023</v>
      </c>
      <c r="C130" s="78"/>
      <c r="D130" s="80"/>
      <c r="E130" s="81"/>
      <c r="F130" s="79"/>
      <c r="G130" s="78"/>
      <c r="H130" s="79">
        <v>0.25</v>
      </c>
      <c r="I130" s="78">
        <f t="shared" si="56"/>
        <v>0</v>
      </c>
      <c r="J130" s="79">
        <v>0.75</v>
      </c>
      <c r="K130" s="78">
        <f t="shared" si="57"/>
        <v>0</v>
      </c>
      <c r="L130" s="78"/>
      <c r="M130" s="78"/>
      <c r="N130" s="79"/>
      <c r="O130" s="78"/>
      <c r="P130" s="105">
        <f t="shared" si="26"/>
        <v>0</v>
      </c>
    </row>
    <row r="131" spans="1:16" ht="30" customHeight="1" x14ac:dyDescent="0.25">
      <c r="A131" s="87" t="str">
        <f>ORÇAMENTO!B134</f>
        <v>8.22</v>
      </c>
      <c r="B131" s="82" t="str">
        <f>ORÇAMENTO!F134</f>
        <v>TOMADA ALTA DE EMBUTIR (1 MÓDULO), 2P+T 10 A, INCLUINDO SUPORTE E PLACA - FORNECIMENTO E INSTALAÇÃO. AF_03/2023</v>
      </c>
      <c r="C131" s="78"/>
      <c r="D131" s="80"/>
      <c r="E131" s="81"/>
      <c r="F131" s="79"/>
      <c r="G131" s="78"/>
      <c r="H131" s="79">
        <v>0.25</v>
      </c>
      <c r="I131" s="78">
        <f t="shared" si="56"/>
        <v>0</v>
      </c>
      <c r="J131" s="79">
        <v>0.75</v>
      </c>
      <c r="K131" s="78">
        <f t="shared" si="57"/>
        <v>0</v>
      </c>
      <c r="L131" s="78"/>
      <c r="M131" s="78"/>
      <c r="N131" s="79"/>
      <c r="O131" s="78"/>
      <c r="P131" s="105">
        <f t="shared" si="26"/>
        <v>0</v>
      </c>
    </row>
    <row r="132" spans="1:16" ht="30" customHeight="1" x14ac:dyDescent="0.25">
      <c r="A132" s="87" t="str">
        <f>ORÇAMENTO!B135</f>
        <v>8.23</v>
      </c>
      <c r="B132" s="82" t="str">
        <f>ORÇAMENTO!F135</f>
        <v>TOMADA ALTA DE EMBUTIR (1 MÓDULO), 2P+T 20 A, INCLUINDO SUPORTE E PLACA - FORNECIMENTO E INSTALAÇÃO. AF_03/2023</v>
      </c>
      <c r="C132" s="78"/>
      <c r="D132" s="80"/>
      <c r="E132" s="81"/>
      <c r="F132" s="79"/>
      <c r="G132" s="78"/>
      <c r="H132" s="79">
        <v>0.25</v>
      </c>
      <c r="I132" s="78">
        <f t="shared" si="56"/>
        <v>0</v>
      </c>
      <c r="J132" s="79">
        <v>0.75</v>
      </c>
      <c r="K132" s="78">
        <f t="shared" si="57"/>
        <v>0</v>
      </c>
      <c r="L132" s="78"/>
      <c r="M132" s="78"/>
      <c r="N132" s="79"/>
      <c r="O132" s="78"/>
      <c r="P132" s="105">
        <f t="shared" si="26"/>
        <v>0</v>
      </c>
    </row>
    <row r="133" spans="1:16" ht="30" customHeight="1" x14ac:dyDescent="0.25">
      <c r="A133" s="87" t="str">
        <f>ORÇAMENTO!B136</f>
        <v>8.24</v>
      </c>
      <c r="B133" s="82" t="str">
        <f>ORÇAMENTO!F136</f>
        <v>INTERRUPTOR PARALELO (1 MÓDULO) COM 1 TOMADA DE EMBUTIR 2P+T 10 A, INCLUINDO SUPORTE E PLACA - FORNECIMENTO E INSTALAÇÃO. AF_03/2023</v>
      </c>
      <c r="C133" s="78"/>
      <c r="D133" s="80"/>
      <c r="E133" s="81"/>
      <c r="F133" s="79"/>
      <c r="G133" s="78"/>
      <c r="H133" s="79">
        <v>0.25</v>
      </c>
      <c r="I133" s="78">
        <f t="shared" si="55"/>
        <v>0</v>
      </c>
      <c r="J133" s="79">
        <v>0.75</v>
      </c>
      <c r="K133" s="78">
        <f t="shared" si="57"/>
        <v>0</v>
      </c>
      <c r="L133" s="78"/>
      <c r="M133" s="78"/>
      <c r="N133" s="79"/>
      <c r="O133" s="78"/>
      <c r="P133" s="105">
        <f t="shared" si="26"/>
        <v>0</v>
      </c>
    </row>
    <row r="134" spans="1:16" ht="30" customHeight="1" x14ac:dyDescent="0.25">
      <c r="A134" s="87" t="str">
        <f>ORÇAMENTO!B137</f>
        <v>8.25</v>
      </c>
      <c r="B134" s="82" t="str">
        <f>ORÇAMENTO!F137</f>
        <v>INTERRUPTOR SIMPLES (1 MÓDULO) COM 1 TOMADA DE EMBUTIR 2P+T 10 A, SEM SUPORTE E SEM PLACA - FORNECIMENTO E INSTALAÇÃO. AF_03/2023</v>
      </c>
      <c r="C134" s="78"/>
      <c r="D134" s="80"/>
      <c r="E134" s="81"/>
      <c r="F134" s="79"/>
      <c r="G134" s="78"/>
      <c r="H134" s="79">
        <v>0.25</v>
      </c>
      <c r="I134" s="78">
        <f t="shared" si="55"/>
        <v>0</v>
      </c>
      <c r="J134" s="79">
        <v>0.75</v>
      </c>
      <c r="K134" s="78">
        <f t="shared" si="57"/>
        <v>0</v>
      </c>
      <c r="L134" s="78"/>
      <c r="M134" s="78"/>
      <c r="N134" s="79"/>
      <c r="O134" s="78"/>
      <c r="P134" s="105">
        <f t="shared" si="26"/>
        <v>0</v>
      </c>
    </row>
    <row r="135" spans="1:16" ht="30" customHeight="1" x14ac:dyDescent="0.25">
      <c r="A135" s="87" t="str">
        <f>ORÇAMENTO!B138</f>
        <v>8.26</v>
      </c>
      <c r="B135" s="82" t="str">
        <f>ORÇAMENTO!F138</f>
        <v>INTERRUPTOR SIMPLES (2 MÓDULOS) COM INTERRUPTOR PARALELO (1 MÓDULO), 10A/250V, SEM SUPORTE E SEM PLACA - FORNECIMENTO E INSTALAÇÃO. AF_03/2023</v>
      </c>
      <c r="C135" s="78"/>
      <c r="D135" s="80"/>
      <c r="E135" s="81"/>
      <c r="F135" s="79"/>
      <c r="G135" s="78"/>
      <c r="H135" s="79">
        <v>0.25</v>
      </c>
      <c r="I135" s="78">
        <f t="shared" si="55"/>
        <v>0</v>
      </c>
      <c r="J135" s="79">
        <v>0.75</v>
      </c>
      <c r="K135" s="78">
        <f t="shared" si="57"/>
        <v>0</v>
      </c>
      <c r="L135" s="78"/>
      <c r="M135" s="78"/>
      <c r="N135" s="79"/>
      <c r="O135" s="78"/>
      <c r="P135" s="105">
        <f t="shared" si="26"/>
        <v>0</v>
      </c>
    </row>
    <row r="136" spans="1:16" ht="30" customHeight="1" x14ac:dyDescent="0.25">
      <c r="A136" s="87" t="str">
        <f>ORÇAMENTO!B139</f>
        <v>8.27</v>
      </c>
      <c r="B136" s="82" t="str">
        <f>ORÇAMENTO!F139</f>
        <v>INTERRUPTOR SIMPLES (3 MÓDULOS) COM INTERRUPTOR PARALELO (1 MÓDULO), 10A/250V, SEM SUPORTE E SEM PLACA - FORNECIMENTO E INSTALAÇÃO. AF_03/2023</v>
      </c>
      <c r="C136" s="78"/>
      <c r="D136" s="80"/>
      <c r="E136" s="81"/>
      <c r="F136" s="79"/>
      <c r="G136" s="78"/>
      <c r="H136" s="79">
        <v>0.25</v>
      </c>
      <c r="I136" s="78">
        <f t="shared" si="55"/>
        <v>0</v>
      </c>
      <c r="J136" s="79">
        <v>0.75</v>
      </c>
      <c r="K136" s="78">
        <f t="shared" si="57"/>
        <v>0</v>
      </c>
      <c r="L136" s="78"/>
      <c r="M136" s="78"/>
      <c r="N136" s="79"/>
      <c r="O136" s="78"/>
      <c r="P136" s="105">
        <f t="shared" si="26"/>
        <v>0</v>
      </c>
    </row>
    <row r="137" spans="1:16" ht="30" customHeight="1" x14ac:dyDescent="0.25">
      <c r="A137" s="87" t="str">
        <f>ORÇAMENTO!B140</f>
        <v>8.28</v>
      </c>
      <c r="B137" s="82" t="str">
        <f>ORÇAMENTO!F140</f>
        <v>LUMINÁRIA TIPO CALHA, DE SOBREPOR, COM 2 LÂMPADAS TUBULARES FLUORESCENTES DE 36 W, COM REATOR DE PARTIDA RÁPIDA - FORNECIMENTO E INSTALAÇÃO. AF_02/2020</v>
      </c>
      <c r="C137" s="78"/>
      <c r="D137" s="80"/>
      <c r="E137" s="81"/>
      <c r="F137" s="79"/>
      <c r="G137" s="78"/>
      <c r="H137" s="79"/>
      <c r="I137" s="78"/>
      <c r="J137" s="79">
        <v>1</v>
      </c>
      <c r="K137" s="78">
        <f t="shared" ref="K137:K139" si="58">J137*C137</f>
        <v>0</v>
      </c>
      <c r="L137" s="79"/>
      <c r="M137" s="78"/>
      <c r="N137" s="79"/>
      <c r="O137" s="78"/>
      <c r="P137" s="105">
        <f t="shared" si="26"/>
        <v>0</v>
      </c>
    </row>
    <row r="138" spans="1:16" ht="30" customHeight="1" x14ac:dyDescent="0.25">
      <c r="A138" s="87" t="str">
        <f>ORÇAMENTO!B141</f>
        <v>8.29</v>
      </c>
      <c r="B138" s="82" t="str">
        <f>ORÇAMENTO!F141</f>
        <v>LUMINÁRIA ARANDELA TIPO MEIA LUA, DE SOBREPOR, COM 1 LÂMPADA LED DE 6 W, SEM REATOR - FORNECIMENTO E INSTALAÇÃO. AF_02/2020</v>
      </c>
      <c r="C138" s="78"/>
      <c r="D138" s="80"/>
      <c r="E138" s="81"/>
      <c r="F138" s="79"/>
      <c r="G138" s="78"/>
      <c r="H138" s="79"/>
      <c r="I138" s="78"/>
      <c r="J138" s="79">
        <v>1</v>
      </c>
      <c r="K138" s="78">
        <f t="shared" si="58"/>
        <v>0</v>
      </c>
      <c r="L138" s="79"/>
      <c r="M138" s="78"/>
      <c r="N138" s="79"/>
      <c r="O138" s="78"/>
      <c r="P138" s="105">
        <f t="shared" si="26"/>
        <v>0</v>
      </c>
    </row>
    <row r="139" spans="1:16" ht="30" customHeight="1" x14ac:dyDescent="0.25">
      <c r="A139" s="87" t="str">
        <f>ORÇAMENTO!B142</f>
        <v>8.30</v>
      </c>
      <c r="B139" s="82" t="str">
        <f>ORÇAMENTO!F142</f>
        <v>LUMINÁRIA TIPO PLAFON CIRCULAR, DE SOBREPOR, COM LED DE 12/13 W - FORNECIMENTO E INSTALAÇÃO. AF_03/2022</v>
      </c>
      <c r="C139" s="78"/>
      <c r="D139" s="80"/>
      <c r="E139" s="81"/>
      <c r="F139" s="79"/>
      <c r="G139" s="78"/>
      <c r="H139" s="79"/>
      <c r="I139" s="78"/>
      <c r="J139" s="79">
        <v>1</v>
      </c>
      <c r="K139" s="78">
        <f t="shared" si="58"/>
        <v>0</v>
      </c>
      <c r="L139" s="79"/>
      <c r="M139" s="78"/>
      <c r="N139" s="79"/>
      <c r="O139" s="78"/>
      <c r="P139" s="105">
        <f t="shared" si="26"/>
        <v>0</v>
      </c>
    </row>
    <row r="140" spans="1:16" ht="30" customHeight="1" x14ac:dyDescent="0.25">
      <c r="A140" s="87" t="str">
        <f>ORÇAMENTO!B143</f>
        <v>8.31</v>
      </c>
      <c r="B140" s="82" t="str">
        <f>ORÇAMENTO!F143</f>
        <v>DISJUNTOR MONOPOLAR TIPO DIN, CORRENTE NOMINAL DE 10A - FORNECIMENTO E INSTALAÇÃO. AF_10/2020</v>
      </c>
      <c r="C140" s="78"/>
      <c r="D140" s="80"/>
      <c r="E140" s="81"/>
      <c r="F140" s="79">
        <v>1</v>
      </c>
      <c r="G140" s="78">
        <f t="shared" ref="G140:G142" si="59">F140*C140</f>
        <v>0</v>
      </c>
      <c r="H140" s="79"/>
      <c r="I140" s="78"/>
      <c r="J140" s="78"/>
      <c r="K140" s="78"/>
      <c r="L140" s="78"/>
      <c r="M140" s="78"/>
      <c r="N140" s="79"/>
      <c r="O140" s="78"/>
      <c r="P140" s="105">
        <f t="shared" si="26"/>
        <v>0</v>
      </c>
    </row>
    <row r="141" spans="1:16" ht="30" customHeight="1" x14ac:dyDescent="0.25">
      <c r="A141" s="87" t="str">
        <f>ORÇAMENTO!B144</f>
        <v>8.32</v>
      </c>
      <c r="B141" s="82" t="str">
        <f>ORÇAMENTO!F144</f>
        <v>DISJUNTOR MONOPOLAR TIPO DIN, CORRENTE NOMINAL DE 16A - FORNECIMENTO E INSTALAÇÃO. AF_10/2020</v>
      </c>
      <c r="C141" s="78"/>
      <c r="D141" s="80"/>
      <c r="E141" s="81"/>
      <c r="F141" s="79">
        <v>1</v>
      </c>
      <c r="G141" s="78">
        <f t="shared" si="59"/>
        <v>0</v>
      </c>
      <c r="H141" s="79"/>
      <c r="I141" s="78"/>
      <c r="J141" s="78"/>
      <c r="K141" s="78"/>
      <c r="L141" s="78"/>
      <c r="M141" s="78"/>
      <c r="N141" s="79"/>
      <c r="O141" s="78"/>
      <c r="P141" s="105">
        <f t="shared" si="26"/>
        <v>0</v>
      </c>
    </row>
    <row r="142" spans="1:16" ht="30" customHeight="1" x14ac:dyDescent="0.25">
      <c r="A142" s="87" t="str">
        <f>ORÇAMENTO!B145</f>
        <v>8.33</v>
      </c>
      <c r="B142" s="82" t="str">
        <f>ORÇAMENTO!F145</f>
        <v>DISJUNTOR MONOPOLAR TIPO DIN, CORRENTE NOMINAL DE 20A - FORNECIMENTO E INSTALAÇÃO. AF_10/2020</v>
      </c>
      <c r="C142" s="78"/>
      <c r="D142" s="80"/>
      <c r="E142" s="81"/>
      <c r="F142" s="79">
        <v>1</v>
      </c>
      <c r="G142" s="78">
        <f t="shared" si="59"/>
        <v>0</v>
      </c>
      <c r="H142" s="79"/>
      <c r="I142" s="78"/>
      <c r="J142" s="78"/>
      <c r="K142" s="78"/>
      <c r="L142" s="78"/>
      <c r="M142" s="78"/>
      <c r="N142" s="79"/>
      <c r="O142" s="78"/>
      <c r="P142" s="105">
        <f t="shared" si="26"/>
        <v>0</v>
      </c>
    </row>
    <row r="143" spans="1:16" ht="30" customHeight="1" x14ac:dyDescent="0.25">
      <c r="A143" s="87" t="str">
        <f>ORÇAMENTO!B146</f>
        <v>8.34</v>
      </c>
      <c r="B143" s="82" t="str">
        <f>ORÇAMENTO!F146</f>
        <v>DISJUNTOR MONOPOLAR TIPO DIN, CORRENTE NOMINAL DE 32A - FORNECIMENTO E INSTALAÇÃO. AF_10/2020</v>
      </c>
      <c r="C143" s="78"/>
      <c r="D143" s="80"/>
      <c r="E143" s="81"/>
      <c r="F143" s="79">
        <v>1</v>
      </c>
      <c r="G143" s="78">
        <f>F143*C143</f>
        <v>0</v>
      </c>
      <c r="H143" s="79"/>
      <c r="I143" s="78"/>
      <c r="J143" s="78"/>
      <c r="K143" s="78"/>
      <c r="L143" s="78"/>
      <c r="M143" s="78"/>
      <c r="N143" s="79"/>
      <c r="O143" s="78"/>
      <c r="P143" s="105">
        <f t="shared" si="26"/>
        <v>0</v>
      </c>
    </row>
    <row r="144" spans="1:16" ht="30" customHeight="1" x14ac:dyDescent="0.25">
      <c r="A144" s="87" t="str">
        <f>ORÇAMENTO!B147</f>
        <v>8.35</v>
      </c>
      <c r="B144" s="82" t="str">
        <f>ORÇAMENTO!F147</f>
        <v>DISJUNTOR MONOPOLAR TIPO DIN, CORRENTE NOMINAL DE 40A - FORNECIMENTO E INSTALAÇÃO. AF_10/2020</v>
      </c>
      <c r="C144" s="78"/>
      <c r="D144" s="80"/>
      <c r="E144" s="81"/>
      <c r="F144" s="79">
        <v>1</v>
      </c>
      <c r="G144" s="78">
        <f>F144*C144</f>
        <v>0</v>
      </c>
      <c r="H144" s="79"/>
      <c r="I144" s="78"/>
      <c r="J144" s="78"/>
      <c r="K144" s="78"/>
      <c r="L144" s="78"/>
      <c r="M144" s="78"/>
      <c r="N144" s="79"/>
      <c r="O144" s="78"/>
      <c r="P144" s="105">
        <f t="shared" si="26"/>
        <v>0</v>
      </c>
    </row>
    <row r="145" spans="1:16" x14ac:dyDescent="0.25">
      <c r="A145" s="72"/>
      <c r="B145" s="73"/>
      <c r="C145" s="74">
        <f>SUM(C110:C144)</f>
        <v>0</v>
      </c>
      <c r="D145" s="74"/>
      <c r="E145" s="74">
        <f>SUM(E110:E144)</f>
        <v>0</v>
      </c>
      <c r="F145" s="74"/>
      <c r="G145" s="74">
        <f>SUM(G110:G144)</f>
        <v>0</v>
      </c>
      <c r="H145" s="74"/>
      <c r="I145" s="74">
        <f>SUM(I110:I144)</f>
        <v>0</v>
      </c>
      <c r="J145" s="74"/>
      <c r="K145" s="74">
        <f t="shared" ref="K145:M145" si="60">SUM(K110:K144)</f>
        <v>0</v>
      </c>
      <c r="L145" s="74"/>
      <c r="M145" s="74">
        <f t="shared" si="60"/>
        <v>0</v>
      </c>
      <c r="N145" s="74"/>
      <c r="O145" s="74">
        <f>SUM(O110:O144)</f>
        <v>0</v>
      </c>
      <c r="P145" s="105">
        <f t="shared" ref="P145:P209" si="61">SUM(E145,G145,I145,K145,M145,O145)</f>
        <v>0</v>
      </c>
    </row>
    <row r="146" spans="1:16" x14ac:dyDescent="0.25">
      <c r="A146" s="85">
        <f>ORÇAMENTO!B149</f>
        <v>9</v>
      </c>
      <c r="B146" s="86" t="str">
        <f>ORÇAMENTO!F149</f>
        <v>INSTALAÇÃO DE REDE ESTRUTURADA</v>
      </c>
      <c r="C146" s="74"/>
      <c r="D146" s="75"/>
      <c r="E146" s="74"/>
      <c r="F146" s="75"/>
      <c r="G146" s="74"/>
      <c r="H146" s="75"/>
      <c r="I146" s="74"/>
      <c r="J146" s="74"/>
      <c r="K146" s="74"/>
      <c r="L146" s="74"/>
      <c r="M146" s="74"/>
      <c r="N146" s="75"/>
      <c r="O146" s="74"/>
      <c r="P146" s="105">
        <f t="shared" si="61"/>
        <v>0</v>
      </c>
    </row>
    <row r="147" spans="1:16" ht="15" customHeight="1" x14ac:dyDescent="0.25">
      <c r="A147" s="87" t="str">
        <f>ORÇAMENTO!B150</f>
        <v>9.1</v>
      </c>
      <c r="B147" s="82" t="str">
        <f>ORÇAMENTO!F150</f>
        <v>TOMADA DE REDE RJ45 - FORNECIMENTO E INSTALAÇÃO. AF_11/2019</v>
      </c>
      <c r="C147" s="78"/>
      <c r="D147" s="80"/>
      <c r="E147" s="81"/>
      <c r="F147" s="79"/>
      <c r="G147" s="78"/>
      <c r="H147" s="79"/>
      <c r="I147" s="78"/>
      <c r="J147" s="79">
        <v>1</v>
      </c>
      <c r="K147" s="78">
        <f>J147*C147</f>
        <v>0</v>
      </c>
      <c r="L147" s="78"/>
      <c r="M147" s="78"/>
      <c r="N147" s="80"/>
      <c r="O147" s="81"/>
      <c r="P147" s="105">
        <f t="shared" si="61"/>
        <v>0</v>
      </c>
    </row>
    <row r="148" spans="1:16" ht="15" customHeight="1" x14ac:dyDescent="0.25">
      <c r="A148" s="87" t="str">
        <f>ORÇAMENTO!B151</f>
        <v>9.2</v>
      </c>
      <c r="B148" s="82" t="str">
        <f>ORÇAMENTO!F151</f>
        <v>TOMADA PARA TELEFONE RJ11 - FORNECIMENTO E INSTALAÇÃO. AF_11/2019</v>
      </c>
      <c r="C148" s="78"/>
      <c r="D148" s="80"/>
      <c r="E148" s="81"/>
      <c r="F148" s="79"/>
      <c r="G148" s="78"/>
      <c r="H148" s="79"/>
      <c r="I148" s="78"/>
      <c r="J148" s="79">
        <v>1</v>
      </c>
      <c r="K148" s="78">
        <f t="shared" ref="K148:K152" si="62">J148*C148</f>
        <v>0</v>
      </c>
      <c r="L148" s="78"/>
      <c r="M148" s="78"/>
      <c r="N148" s="79"/>
      <c r="O148" s="78"/>
      <c r="P148" s="105">
        <f t="shared" si="61"/>
        <v>0</v>
      </c>
    </row>
    <row r="149" spans="1:16" ht="30" customHeight="1" x14ac:dyDescent="0.25">
      <c r="A149" s="87" t="str">
        <f>ORÇAMENTO!B152</f>
        <v>9.3</v>
      </c>
      <c r="B149" s="82" t="str">
        <f>ORÇAMENTO!F152</f>
        <v>CABO TELEFÔNICO CCI-50 3 PARES, SEM BLINDAGEM, INSTALADO EM ENTRADA DE EDIFICAÇÃO - FORNECIMENTO E INSTALAÇÃO. AF_11/2019</v>
      </c>
      <c r="C149" s="78"/>
      <c r="D149" s="80"/>
      <c r="E149" s="81"/>
      <c r="F149" s="80"/>
      <c r="G149" s="78"/>
      <c r="H149" s="79"/>
      <c r="I149" s="78"/>
      <c r="J149" s="79">
        <v>1</v>
      </c>
      <c r="K149" s="78">
        <f t="shared" si="62"/>
        <v>0</v>
      </c>
      <c r="L149" s="78"/>
      <c r="M149" s="78"/>
      <c r="N149" s="79"/>
      <c r="O149" s="78"/>
      <c r="P149" s="105">
        <f t="shared" si="61"/>
        <v>0</v>
      </c>
    </row>
    <row r="150" spans="1:16" ht="15" customHeight="1" x14ac:dyDescent="0.25">
      <c r="A150" s="87" t="str">
        <f>ORÇAMENTO!B153</f>
        <v>9.4</v>
      </c>
      <c r="B150" s="82" t="str">
        <f>ORÇAMENTO!F153</f>
        <v>CABO COAXIAL RG6 95% - FORNECIMENTO E INSTALAÇÃO. AF_11/2019</v>
      </c>
      <c r="C150" s="78"/>
      <c r="D150" s="80"/>
      <c r="E150" s="81"/>
      <c r="F150" s="80"/>
      <c r="G150" s="78"/>
      <c r="H150" s="79"/>
      <c r="I150" s="78"/>
      <c r="J150" s="79">
        <v>1</v>
      </c>
      <c r="K150" s="78">
        <f t="shared" si="62"/>
        <v>0</v>
      </c>
      <c r="L150" s="78"/>
      <c r="M150" s="78"/>
      <c r="N150" s="79"/>
      <c r="O150" s="78"/>
      <c r="P150" s="105">
        <f t="shared" si="61"/>
        <v>0</v>
      </c>
    </row>
    <row r="151" spans="1:16" ht="15" customHeight="1" x14ac:dyDescent="0.25">
      <c r="A151" s="87" t="str">
        <f>ORÇAMENTO!B154</f>
        <v>9.5</v>
      </c>
      <c r="B151" s="82" t="str">
        <f>ORÇAMENTO!F154</f>
        <v>CABO COAXIAL RG59 95% - FORNECIMENTO E INSTALAÇÃO. AF_11/2019</v>
      </c>
      <c r="C151" s="78"/>
      <c r="D151" s="80"/>
      <c r="E151" s="81"/>
      <c r="F151" s="80"/>
      <c r="G151" s="78"/>
      <c r="H151" s="79"/>
      <c r="I151" s="78"/>
      <c r="J151" s="79">
        <v>1</v>
      </c>
      <c r="K151" s="78">
        <f t="shared" si="62"/>
        <v>0</v>
      </c>
      <c r="L151" s="78"/>
      <c r="M151" s="78"/>
      <c r="N151" s="79"/>
      <c r="O151" s="78"/>
      <c r="P151" s="105">
        <f t="shared" si="61"/>
        <v>0</v>
      </c>
    </row>
    <row r="152" spans="1:16" ht="30" customHeight="1" x14ac:dyDescent="0.25">
      <c r="A152" s="87" t="str">
        <f>ORÇAMENTO!B155</f>
        <v>9.6</v>
      </c>
      <c r="B152" s="82" t="str">
        <f>ORÇAMENTO!F155</f>
        <v>ELETRODUTO FLEXÍVEL CORRUGADO REFORÇADO, PVC, DN 20 MM (1/2"), PARA CIRCUITOS TERMINAIS, INSTALADO EM FORRO - FORNECIMENTO E INSTALAÇÃO. AF_03/2023</v>
      </c>
      <c r="C152" s="78"/>
      <c r="D152" s="80"/>
      <c r="E152" s="81"/>
      <c r="F152" s="80"/>
      <c r="G152" s="78"/>
      <c r="H152" s="79"/>
      <c r="I152" s="78"/>
      <c r="J152" s="79">
        <v>1</v>
      </c>
      <c r="K152" s="78">
        <f t="shared" si="62"/>
        <v>0</v>
      </c>
      <c r="L152" s="78"/>
      <c r="M152" s="78"/>
      <c r="N152" s="79"/>
      <c r="O152" s="78"/>
      <c r="P152" s="105">
        <f t="shared" si="61"/>
        <v>0</v>
      </c>
    </row>
    <row r="153" spans="1:16" ht="30" customHeight="1" x14ac:dyDescent="0.25">
      <c r="A153" s="87" t="str">
        <f>ORÇAMENTO!B156</f>
        <v>9.7</v>
      </c>
      <c r="B153" s="82" t="str">
        <f>ORÇAMENTO!F156</f>
        <v>CAIXA RETANGULAR 4" X 2" MÉDIA (1,30 M DO PISO), PVC, INSTALADA EM PAREDE - FORNECIMENTO E INSTALAÇÃO. AF_03/2023</v>
      </c>
      <c r="C153" s="78"/>
      <c r="D153" s="80"/>
      <c r="E153" s="81"/>
      <c r="F153" s="80"/>
      <c r="G153" s="78"/>
      <c r="H153" s="79">
        <v>1</v>
      </c>
      <c r="I153" s="78">
        <f t="shared" ref="I153" si="63">H153*C153</f>
        <v>0</v>
      </c>
      <c r="J153" s="78"/>
      <c r="K153" s="78"/>
      <c r="L153" s="78"/>
      <c r="M153" s="78"/>
      <c r="N153" s="79"/>
      <c r="O153" s="78"/>
      <c r="P153" s="105">
        <f t="shared" si="61"/>
        <v>0</v>
      </c>
    </row>
    <row r="154" spans="1:16" ht="30" customHeight="1" x14ac:dyDescent="0.25">
      <c r="A154" s="87" t="str">
        <f>ORÇAMENTO!B157</f>
        <v>9.8</v>
      </c>
      <c r="B154" s="82" t="str">
        <f>ORÇAMENTO!F157</f>
        <v>CAIXA RETANGULAR 4" X 2" BAIXA (0,30 M DO PISO), PVC, INSTALADA EM PAREDE - FORNECIMENTO E INSTALAÇÃO. AF_03/2023</v>
      </c>
      <c r="C154" s="78"/>
      <c r="D154" s="80"/>
      <c r="E154" s="81"/>
      <c r="F154" s="80"/>
      <c r="G154" s="78"/>
      <c r="H154" s="79">
        <v>1</v>
      </c>
      <c r="I154" s="78">
        <f t="shared" ref="I154:I155" si="64">H154*C154</f>
        <v>0</v>
      </c>
      <c r="J154" s="78"/>
      <c r="K154" s="78"/>
      <c r="L154" s="78"/>
      <c r="M154" s="78"/>
      <c r="N154" s="79"/>
      <c r="O154" s="78"/>
      <c r="P154" s="105">
        <f t="shared" si="61"/>
        <v>0</v>
      </c>
    </row>
    <row r="155" spans="1:16" ht="30" customHeight="1" x14ac:dyDescent="0.25">
      <c r="A155" s="87" t="str">
        <f>ORÇAMENTO!B158</f>
        <v>9.9</v>
      </c>
      <c r="B155" s="82" t="str">
        <f>ORÇAMENTO!F158</f>
        <v>CAIXA RETANGULAR 4" X 4" ALTA (2,00 M DO PISO), PVC, INSTALADA EM PAREDE - FORNECIMENTO E INSTALAÇÃO. AF_03/2023</v>
      </c>
      <c r="C155" s="78"/>
      <c r="D155" s="80"/>
      <c r="E155" s="81"/>
      <c r="F155" s="79"/>
      <c r="G155" s="78"/>
      <c r="H155" s="79">
        <v>1</v>
      </c>
      <c r="I155" s="78">
        <f t="shared" si="64"/>
        <v>0</v>
      </c>
      <c r="J155" s="78"/>
      <c r="K155" s="78"/>
      <c r="L155" s="78"/>
      <c r="M155" s="78"/>
      <c r="N155" s="79"/>
      <c r="O155" s="78"/>
      <c r="P155" s="105">
        <f t="shared" si="61"/>
        <v>0</v>
      </c>
    </row>
    <row r="156" spans="1:16" x14ac:dyDescent="0.25">
      <c r="A156" s="72"/>
      <c r="B156" s="73"/>
      <c r="C156" s="74">
        <f>SUM(C147:C155)</f>
        <v>0</v>
      </c>
      <c r="D156" s="74"/>
      <c r="E156" s="74">
        <f>SUM(E147:E155)</f>
        <v>0</v>
      </c>
      <c r="F156" s="74"/>
      <c r="G156" s="74">
        <f>SUM(G147:G155)</f>
        <v>0</v>
      </c>
      <c r="H156" s="74"/>
      <c r="I156" s="74">
        <f>SUM(I147:I155)</f>
        <v>0</v>
      </c>
      <c r="J156" s="74"/>
      <c r="K156" s="74">
        <f t="shared" ref="K156:M156" si="65">SUM(K147:K155)</f>
        <v>0</v>
      </c>
      <c r="L156" s="74"/>
      <c r="M156" s="74">
        <f t="shared" si="65"/>
        <v>0</v>
      </c>
      <c r="N156" s="74"/>
      <c r="O156" s="74">
        <f>SUM(O147:O155)</f>
        <v>0</v>
      </c>
      <c r="P156" s="105">
        <f t="shared" si="61"/>
        <v>0</v>
      </c>
    </row>
    <row r="157" spans="1:16" x14ac:dyDescent="0.25">
      <c r="A157" s="72">
        <f>ORÇAMENTO!B160</f>
        <v>10</v>
      </c>
      <c r="B157" s="73" t="str">
        <f>ORÇAMENTO!F160</f>
        <v>INSTALAÇÃO DE GÁS</v>
      </c>
      <c r="C157" s="74"/>
      <c r="D157" s="74"/>
      <c r="E157" s="74"/>
      <c r="F157" s="74"/>
      <c r="G157" s="74"/>
      <c r="H157" s="74"/>
      <c r="I157" s="74"/>
      <c r="J157" s="74"/>
      <c r="K157" s="74"/>
      <c r="L157" s="74"/>
      <c r="M157" s="74"/>
      <c r="N157" s="74"/>
      <c r="O157" s="74"/>
      <c r="P157" s="105">
        <f t="shared" si="61"/>
        <v>0</v>
      </c>
    </row>
    <row r="158" spans="1:16" ht="30" customHeight="1" x14ac:dyDescent="0.25">
      <c r="A158" s="87" t="str">
        <f>ORÇAMENTO!B161</f>
        <v>10.1</v>
      </c>
      <c r="B158" s="82" t="str">
        <f>ORÇAMENTO!F161</f>
        <v>PORTA EM ALUMÍNIO DE ABRIR TIPO VENEZIANA COM GUARNIÇÃO, FIXAÇÃO COM PARAFUSOS - FORNECIMENTO E INSTALAÇÃO. AF_12/2019</v>
      </c>
      <c r="C158" s="78"/>
      <c r="D158" s="80"/>
      <c r="E158" s="81"/>
      <c r="F158" s="79"/>
      <c r="G158" s="78"/>
      <c r="H158" s="80"/>
      <c r="I158" s="81"/>
      <c r="J158" s="81"/>
      <c r="K158" s="81"/>
      <c r="L158" s="81"/>
      <c r="M158" s="81"/>
      <c r="N158" s="79">
        <v>1</v>
      </c>
      <c r="O158" s="78">
        <f>N158*C158</f>
        <v>0</v>
      </c>
      <c r="P158" s="105">
        <f t="shared" si="61"/>
        <v>0</v>
      </c>
    </row>
    <row r="159" spans="1:16" ht="45" customHeight="1" x14ac:dyDescent="0.25">
      <c r="A159" s="87" t="str">
        <f>ORÇAMENTO!B162</f>
        <v>10.2</v>
      </c>
      <c r="B159" s="82" t="str">
        <f>ORÇAMENTO!F162</f>
        <v>TUBO DE AÇO GALVANIZADO COM COSTURA, CLASSE MÉDIA, CONEXÃO ROSQUEADA, DN 20 (3/4"), INSTALADO EM RAMAIS E SUB-RAMAIS DE GÁS - FORNECIMENTO E INSTALAÇÃO. AF_10/2020</v>
      </c>
      <c r="C159" s="78"/>
      <c r="D159" s="80"/>
      <c r="E159" s="81"/>
      <c r="F159" s="79"/>
      <c r="G159" s="78"/>
      <c r="H159" s="80"/>
      <c r="I159" s="81"/>
      <c r="J159" s="81"/>
      <c r="K159" s="81"/>
      <c r="L159" s="81"/>
      <c r="M159" s="81"/>
      <c r="N159" s="79">
        <v>1</v>
      </c>
      <c r="O159" s="78">
        <f t="shared" ref="O159:O164" si="66">N159*C159</f>
        <v>0</v>
      </c>
      <c r="P159" s="105">
        <f t="shared" si="61"/>
        <v>0</v>
      </c>
    </row>
    <row r="160" spans="1:16" ht="30" customHeight="1" x14ac:dyDescent="0.25">
      <c r="A160" s="87" t="str">
        <f>ORÇAMENTO!B163</f>
        <v>10.3</v>
      </c>
      <c r="B160" s="82" t="str">
        <f>ORÇAMENTO!F163</f>
        <v>CONCRETO FCK = 20MPA, TRAÇO 1:2,7:3 (EM MASSA SECA DE CIMENTO/ AREIA MÉDIA/ BRITA 1) - PREPARO MECÂNICO COM BETONEIRA 600 L. AF_05/2021</v>
      </c>
      <c r="C160" s="78"/>
      <c r="D160" s="80"/>
      <c r="E160" s="81"/>
      <c r="F160" s="79"/>
      <c r="G160" s="78"/>
      <c r="H160" s="80"/>
      <c r="I160" s="81"/>
      <c r="J160" s="81"/>
      <c r="K160" s="81"/>
      <c r="L160" s="81"/>
      <c r="M160" s="81"/>
      <c r="N160" s="79">
        <v>1</v>
      </c>
      <c r="O160" s="78">
        <f t="shared" si="66"/>
        <v>0</v>
      </c>
      <c r="P160" s="105">
        <f t="shared" si="61"/>
        <v>0</v>
      </c>
    </row>
    <row r="161" spans="1:16" ht="30" customHeight="1" x14ac:dyDescent="0.25">
      <c r="A161" s="87" t="str">
        <f>ORÇAMENTO!B164</f>
        <v>10.4</v>
      </c>
      <c r="B161" s="82" t="str">
        <f>ORÇAMENTO!F164</f>
        <v>LUVA, EM FERRO GALVANIZADO, CONEXÃO ROSQUEADA, DN 15 (1/2"), INSTALADO EM RAMAIS E SUB-RAMAIS DE GÁS - FORNECIMENTO E INSTALAÇÃO. AF_10/2020</v>
      </c>
      <c r="C161" s="78"/>
      <c r="D161" s="80"/>
      <c r="E161" s="81"/>
      <c r="F161" s="79"/>
      <c r="G161" s="78"/>
      <c r="H161" s="80"/>
      <c r="I161" s="81"/>
      <c r="J161" s="81"/>
      <c r="K161" s="81"/>
      <c r="L161" s="81"/>
      <c r="M161" s="81"/>
      <c r="N161" s="79">
        <v>1</v>
      </c>
      <c r="O161" s="78">
        <f t="shared" si="66"/>
        <v>0</v>
      </c>
      <c r="P161" s="105">
        <f t="shared" si="61"/>
        <v>0</v>
      </c>
    </row>
    <row r="162" spans="1:16" ht="30" customHeight="1" x14ac:dyDescent="0.25">
      <c r="A162" s="87" t="str">
        <f>ORÇAMENTO!B165</f>
        <v>10.5</v>
      </c>
      <c r="B162" s="82" t="str">
        <f>ORÇAMENTO!F165</f>
        <v>PLACA DE ACRILICO TRANSPARENTE ADESIVADA PARA SINALIZACAO DE PORTAS, BORDA POLIDA, DE *25 X 8*, E = 6 MM (NAO INCLUI ACESSORIOS PARA FIXACAO)</v>
      </c>
      <c r="C162" s="78"/>
      <c r="D162" s="80"/>
      <c r="E162" s="81"/>
      <c r="F162" s="79"/>
      <c r="G162" s="78"/>
      <c r="H162" s="80"/>
      <c r="I162" s="81"/>
      <c r="J162" s="81"/>
      <c r="K162" s="81"/>
      <c r="L162" s="81"/>
      <c r="M162" s="81"/>
      <c r="N162" s="79">
        <v>1</v>
      </c>
      <c r="O162" s="78">
        <f t="shared" si="66"/>
        <v>0</v>
      </c>
      <c r="P162" s="105">
        <f t="shared" si="61"/>
        <v>0</v>
      </c>
    </row>
    <row r="163" spans="1:16" ht="30" customHeight="1" x14ac:dyDescent="0.25">
      <c r="A163" s="87" t="str">
        <f>ORÇAMENTO!B166</f>
        <v>10.6</v>
      </c>
      <c r="B163" s="82" t="str">
        <f>ORÇAMENTO!F166</f>
        <v>FITA ADESIVA ANTICORROSIVA DE PVC FLEXIVEL, COR PRETA, PARA PROTECAO TUBULACAO, 50 MM X 30 M (L X C), E= *0,25* MM</v>
      </c>
      <c r="C163" s="78"/>
      <c r="D163" s="80"/>
      <c r="E163" s="81"/>
      <c r="F163" s="79"/>
      <c r="G163" s="78"/>
      <c r="H163" s="80"/>
      <c r="I163" s="81"/>
      <c r="J163" s="81"/>
      <c r="K163" s="81"/>
      <c r="L163" s="81"/>
      <c r="M163" s="81"/>
      <c r="N163" s="79">
        <v>1</v>
      </c>
      <c r="O163" s="78">
        <f t="shared" si="66"/>
        <v>0</v>
      </c>
      <c r="P163" s="105">
        <f t="shared" si="61"/>
        <v>0</v>
      </c>
    </row>
    <row r="164" spans="1:16" ht="15" customHeight="1" x14ac:dyDescent="0.25">
      <c r="A164" s="87" t="str">
        <f>ORÇAMENTO!B167</f>
        <v>10.7</v>
      </c>
      <c r="B164" s="82" t="str">
        <f>ORÇAMENTO!F167</f>
        <v>REGISTRO OU REGULADOR DE GAS COZINHA, VAZAO DE 2 KG/H, 2,8 KPA</v>
      </c>
      <c r="C164" s="78"/>
      <c r="D164" s="80"/>
      <c r="E164" s="81"/>
      <c r="F164" s="79"/>
      <c r="G164" s="78"/>
      <c r="H164" s="80"/>
      <c r="I164" s="81"/>
      <c r="J164" s="81"/>
      <c r="K164" s="81"/>
      <c r="L164" s="81"/>
      <c r="M164" s="81"/>
      <c r="N164" s="79">
        <v>1</v>
      </c>
      <c r="O164" s="78">
        <f t="shared" si="66"/>
        <v>0</v>
      </c>
      <c r="P164" s="105">
        <f t="shared" si="61"/>
        <v>0</v>
      </c>
    </row>
    <row r="165" spans="1:16" x14ac:dyDescent="0.25">
      <c r="A165" s="72"/>
      <c r="B165" s="73"/>
      <c r="C165" s="74">
        <f>SUM(C158:C164)</f>
        <v>0</v>
      </c>
      <c r="D165" s="74"/>
      <c r="E165" s="74">
        <f t="shared" ref="E165:M165" si="67">SUM(E158:E164)</f>
        <v>0</v>
      </c>
      <c r="F165" s="74"/>
      <c r="G165" s="74">
        <f t="shared" si="67"/>
        <v>0</v>
      </c>
      <c r="H165" s="74"/>
      <c r="I165" s="74">
        <f t="shared" si="67"/>
        <v>0</v>
      </c>
      <c r="J165" s="74"/>
      <c r="K165" s="74">
        <f t="shared" si="67"/>
        <v>0</v>
      </c>
      <c r="L165" s="74"/>
      <c r="M165" s="74">
        <f t="shared" si="67"/>
        <v>0</v>
      </c>
      <c r="N165" s="74"/>
      <c r="O165" s="74">
        <f>SUM(O158:O164)</f>
        <v>0</v>
      </c>
      <c r="P165" s="105">
        <f t="shared" ref="P165" si="68">SUM(E165,G165,I165,K165,M165,O165)</f>
        <v>0</v>
      </c>
    </row>
    <row r="166" spans="1:16" x14ac:dyDescent="0.25">
      <c r="A166" s="85">
        <f>ORÇAMENTO!B169</f>
        <v>11</v>
      </c>
      <c r="B166" s="86" t="str">
        <f>ORÇAMENTO!F169</f>
        <v>INSTALAÇÕES HIDRÁULICAS</v>
      </c>
      <c r="C166" s="74"/>
      <c r="D166" s="75"/>
      <c r="E166" s="74"/>
      <c r="F166" s="75"/>
      <c r="G166" s="74"/>
      <c r="H166" s="75"/>
      <c r="I166" s="74"/>
      <c r="J166" s="74"/>
      <c r="K166" s="74"/>
      <c r="L166" s="74"/>
      <c r="M166" s="74"/>
      <c r="N166" s="75"/>
      <c r="O166" s="74"/>
      <c r="P166" s="105">
        <f t="shared" si="61"/>
        <v>0</v>
      </c>
    </row>
    <row r="167" spans="1:16" ht="30" customHeight="1" x14ac:dyDescent="0.25">
      <c r="A167" s="87" t="str">
        <f>ORÇAMENTO!B170</f>
        <v>11.1</v>
      </c>
      <c r="B167" s="82" t="str">
        <f>ORÇAMENTO!F170</f>
        <v>TUBO, PVC, SOLDÁVEL, DN 20MM, INSTALADO EM RAMAL DE DISTRIBUIÇÃO DE ÁGUA - FORNECIMENTO E INSTALAÇÃO. AF_06/2022</v>
      </c>
      <c r="C167" s="78"/>
      <c r="D167" s="80"/>
      <c r="E167" s="81"/>
      <c r="F167" s="79"/>
      <c r="G167" s="78"/>
      <c r="H167" s="79">
        <v>0.75</v>
      </c>
      <c r="I167" s="78">
        <f t="shared" ref="I167" si="69">H167*C167</f>
        <v>0</v>
      </c>
      <c r="J167" s="79">
        <v>0.25</v>
      </c>
      <c r="K167" s="78">
        <f>J167*C167</f>
        <v>0</v>
      </c>
      <c r="L167" s="81"/>
      <c r="M167" s="81"/>
      <c r="N167" s="79"/>
      <c r="O167" s="78"/>
      <c r="P167" s="105">
        <f t="shared" si="61"/>
        <v>0</v>
      </c>
    </row>
    <row r="168" spans="1:16" ht="30" customHeight="1" x14ac:dyDescent="0.25">
      <c r="A168" s="87" t="str">
        <f>ORÇAMENTO!B171</f>
        <v>11.2</v>
      </c>
      <c r="B168" s="82" t="str">
        <f>ORÇAMENTO!F171</f>
        <v>TUBO, PVC, SOLDÁVEL, DN 25MM, INSTALADO EM PRUMADA DE ÁGUA - FORNECIMENTO E INSTALAÇÃO. AF_06/2022</v>
      </c>
      <c r="C168" s="78"/>
      <c r="D168" s="80"/>
      <c r="E168" s="81"/>
      <c r="F168" s="79"/>
      <c r="G168" s="78"/>
      <c r="H168" s="79">
        <v>0.75</v>
      </c>
      <c r="I168" s="78">
        <f t="shared" ref="I168" si="70">H168*C168</f>
        <v>0</v>
      </c>
      <c r="J168" s="79">
        <v>0.25</v>
      </c>
      <c r="K168" s="78">
        <f>J168*C168</f>
        <v>0</v>
      </c>
      <c r="L168" s="81"/>
      <c r="M168" s="81"/>
      <c r="N168" s="79"/>
      <c r="O168" s="78"/>
      <c r="P168" s="105">
        <f t="shared" si="61"/>
        <v>0</v>
      </c>
    </row>
    <row r="169" spans="1:16" ht="30" customHeight="1" x14ac:dyDescent="0.25">
      <c r="A169" s="87" t="str">
        <f>ORÇAMENTO!B172</f>
        <v>11.3</v>
      </c>
      <c r="B169" s="82" t="str">
        <f>ORÇAMENTO!F172</f>
        <v>TUBO, PVC, SOLDÁVEL, DN 50MM, INSTALADO EM PRUMADA DE ÁGUA - FORNECIMENTO E INSTALAÇÃO. AF_06/2022</v>
      </c>
      <c r="C169" s="78"/>
      <c r="D169" s="80"/>
      <c r="E169" s="81"/>
      <c r="F169" s="80"/>
      <c r="G169" s="78"/>
      <c r="H169" s="79">
        <v>0.75</v>
      </c>
      <c r="I169" s="78">
        <f t="shared" ref="I169:I170" si="71">H169*C169</f>
        <v>0</v>
      </c>
      <c r="J169" s="79">
        <v>0.25</v>
      </c>
      <c r="K169" s="78">
        <f>J169*C169</f>
        <v>0</v>
      </c>
      <c r="L169" s="78"/>
      <c r="M169" s="78"/>
      <c r="N169" s="79"/>
      <c r="O169" s="78"/>
      <c r="P169" s="105">
        <f t="shared" si="61"/>
        <v>0</v>
      </c>
    </row>
    <row r="170" spans="1:16" ht="45" customHeight="1" x14ac:dyDescent="0.25">
      <c r="A170" s="87" t="str">
        <f>ORÇAMENTO!B173</f>
        <v>11.4</v>
      </c>
      <c r="B170" s="82" t="str">
        <f>ORÇAMENTO!F173</f>
        <v>ADAPTADOR COM FLANGES LIVRES, PVC, SOLDÁVEL, DN 110 MM X 4 , INSTALADO EM RESERVAÇÃO DE ÁGUA DE EDIFICAÇÃO QUE POSSUA RESERVATÓRIO DE FIBRA/FIBROCIMENTO   FORNECIMENTO E INSTALAÇÃO. AF_06/2016</v>
      </c>
      <c r="C170" s="78"/>
      <c r="D170" s="80"/>
      <c r="E170" s="81"/>
      <c r="F170" s="79"/>
      <c r="G170" s="78"/>
      <c r="H170" s="79">
        <v>0.75</v>
      </c>
      <c r="I170" s="78">
        <f t="shared" si="71"/>
        <v>0</v>
      </c>
      <c r="J170" s="79">
        <v>0.25</v>
      </c>
      <c r="K170" s="78">
        <f t="shared" ref="K170:K181" si="72">J170*C170</f>
        <v>0</v>
      </c>
      <c r="L170" s="78"/>
      <c r="M170" s="78"/>
      <c r="N170" s="79"/>
      <c r="O170" s="78"/>
      <c r="P170" s="105">
        <f t="shared" si="61"/>
        <v>0</v>
      </c>
    </row>
    <row r="171" spans="1:16" ht="30" customHeight="1" x14ac:dyDescent="0.25">
      <c r="A171" s="87" t="str">
        <f>ORÇAMENTO!B174</f>
        <v>11.5</v>
      </c>
      <c r="B171" s="82" t="str">
        <f>ORÇAMENTO!F174</f>
        <v>ADAPTADOR CURTO COM BOLSA E ROSCA PARA REGISTRO, PVC, SOLDÁVEL, DN 50MM X 1.1/2 , INSTALADO EM PRUMADA DE ÁGUA - FORNECIMENTO E INSTALAÇÃO. AF_06/2022</v>
      </c>
      <c r="C171" s="78"/>
      <c r="D171" s="80"/>
      <c r="E171" s="81"/>
      <c r="F171" s="79"/>
      <c r="G171" s="78"/>
      <c r="H171" s="79">
        <v>0.75</v>
      </c>
      <c r="I171" s="78">
        <f t="shared" ref="I171:I181" si="73">H171*C171</f>
        <v>0</v>
      </c>
      <c r="J171" s="79">
        <v>0.25</v>
      </c>
      <c r="K171" s="78">
        <f t="shared" si="72"/>
        <v>0</v>
      </c>
      <c r="L171" s="78"/>
      <c r="M171" s="78"/>
      <c r="N171" s="79"/>
      <c r="O171" s="78"/>
      <c r="P171" s="105">
        <f t="shared" si="61"/>
        <v>0</v>
      </c>
    </row>
    <row r="172" spans="1:16" ht="30" customHeight="1" x14ac:dyDescent="0.25">
      <c r="A172" s="87" t="str">
        <f>ORÇAMENTO!B175</f>
        <v>11.6</v>
      </c>
      <c r="B172" s="82" t="str">
        <f>ORÇAMENTO!F175</f>
        <v>LUVA DE REDUÇÃO, PVC, SOLDÁVEL, DN 50MM X 25MM, INSTALADO EM PRUMADA DE ÁGUA   FORNECIMENTO E INSTALAÇÃO. AF_06/2022</v>
      </c>
      <c r="C172" s="78"/>
      <c r="D172" s="80"/>
      <c r="E172" s="81"/>
      <c r="F172" s="79"/>
      <c r="G172" s="78"/>
      <c r="H172" s="79">
        <v>0.75</v>
      </c>
      <c r="I172" s="78">
        <f t="shared" si="73"/>
        <v>0</v>
      </c>
      <c r="J172" s="79">
        <v>0.25</v>
      </c>
      <c r="K172" s="78">
        <f t="shared" si="72"/>
        <v>0</v>
      </c>
      <c r="L172" s="78"/>
      <c r="M172" s="78"/>
      <c r="N172" s="79"/>
      <c r="O172" s="78"/>
      <c r="P172" s="105">
        <f t="shared" si="61"/>
        <v>0</v>
      </c>
    </row>
    <row r="173" spans="1:16" ht="30" customHeight="1" x14ac:dyDescent="0.25">
      <c r="A173" s="87" t="str">
        <f>ORÇAMENTO!B176</f>
        <v>11.7</v>
      </c>
      <c r="B173" s="82" t="str">
        <f>ORÇAMENTO!F176</f>
        <v>JOELHO 45 GRAUS, PVC, SOLDÁVEL, DN 25MM, INSTALADO EM PRUMADA DE ÁGUA - FORNECIMENTO E INSTALAÇÃO. AF_06/2022</v>
      </c>
      <c r="C173" s="78"/>
      <c r="D173" s="80"/>
      <c r="E173" s="81"/>
      <c r="F173" s="79"/>
      <c r="G173" s="78"/>
      <c r="H173" s="79">
        <v>0.75</v>
      </c>
      <c r="I173" s="78">
        <f t="shared" si="73"/>
        <v>0</v>
      </c>
      <c r="J173" s="79">
        <v>0.25</v>
      </c>
      <c r="K173" s="78">
        <f t="shared" si="72"/>
        <v>0</v>
      </c>
      <c r="L173" s="78"/>
      <c r="M173" s="78"/>
      <c r="N173" s="79"/>
      <c r="O173" s="78"/>
      <c r="P173" s="105">
        <f t="shared" si="61"/>
        <v>0</v>
      </c>
    </row>
    <row r="174" spans="1:16" ht="30" customHeight="1" x14ac:dyDescent="0.25">
      <c r="A174" s="87" t="str">
        <f>ORÇAMENTO!B177</f>
        <v>11.8</v>
      </c>
      <c r="B174" s="82" t="str">
        <f>ORÇAMENTO!F177</f>
        <v>JOELHO 45 GRAUS, PVC, SOLDÁVEL, DN 50MM, INSTALADO EM PRUMADA DE ÁGUA - FORNECIMENTO E INSTALAÇÃO. AF_06/2022</v>
      </c>
      <c r="C174" s="78"/>
      <c r="D174" s="80"/>
      <c r="E174" s="81"/>
      <c r="F174" s="79"/>
      <c r="G174" s="78"/>
      <c r="H174" s="79">
        <v>0.75</v>
      </c>
      <c r="I174" s="78">
        <f t="shared" si="73"/>
        <v>0</v>
      </c>
      <c r="J174" s="79">
        <v>0.25</v>
      </c>
      <c r="K174" s="78">
        <f t="shared" si="72"/>
        <v>0</v>
      </c>
      <c r="L174" s="78"/>
      <c r="M174" s="78"/>
      <c r="N174" s="79"/>
      <c r="O174" s="78"/>
      <c r="P174" s="105">
        <f t="shared" si="61"/>
        <v>0</v>
      </c>
    </row>
    <row r="175" spans="1:16" ht="30" customHeight="1" x14ac:dyDescent="0.25">
      <c r="A175" s="87" t="str">
        <f>ORÇAMENTO!B178</f>
        <v>11.9</v>
      </c>
      <c r="B175" s="82" t="str">
        <f>ORÇAMENTO!F178</f>
        <v>JOELHO 90 GRAUS, PVC, SOLDÁVEL, DN 20MM, INSTALADO EM RAMAL OU SUB-RAMAL DE ÁGUA - FORNECIMENTO E INSTALAÇÃO. AF_06/2022</v>
      </c>
      <c r="C175" s="78"/>
      <c r="D175" s="80"/>
      <c r="E175" s="81"/>
      <c r="F175" s="79"/>
      <c r="G175" s="78"/>
      <c r="H175" s="79">
        <v>0.75</v>
      </c>
      <c r="I175" s="78">
        <f t="shared" si="73"/>
        <v>0</v>
      </c>
      <c r="J175" s="79">
        <v>0.25</v>
      </c>
      <c r="K175" s="78">
        <f t="shared" si="72"/>
        <v>0</v>
      </c>
      <c r="L175" s="78"/>
      <c r="M175" s="78"/>
      <c r="N175" s="79"/>
      <c r="O175" s="78"/>
      <c r="P175" s="105">
        <f t="shared" si="61"/>
        <v>0</v>
      </c>
    </row>
    <row r="176" spans="1:16" ht="30" customHeight="1" x14ac:dyDescent="0.25">
      <c r="A176" s="87" t="str">
        <f>ORÇAMENTO!B179</f>
        <v>11.10</v>
      </c>
      <c r="B176" s="82" t="str">
        <f>ORÇAMENTO!F179</f>
        <v>JOELHO 90 GRAUS, PVC, SOLDÁVEL, DN 25MM, INSTALADO EM RAMAL OU SUB-RAMAL DE ÁGUA - FORNECIMENTO E INSTALAÇÃO. AF_06/2022</v>
      </c>
      <c r="C176" s="78"/>
      <c r="D176" s="80"/>
      <c r="E176" s="81"/>
      <c r="F176" s="79"/>
      <c r="G176" s="78"/>
      <c r="H176" s="79">
        <v>0.75</v>
      </c>
      <c r="I176" s="78">
        <f t="shared" si="73"/>
        <v>0</v>
      </c>
      <c r="J176" s="79">
        <v>0.25</v>
      </c>
      <c r="K176" s="78">
        <f t="shared" si="72"/>
        <v>0</v>
      </c>
      <c r="L176" s="78"/>
      <c r="M176" s="78"/>
      <c r="N176" s="79"/>
      <c r="O176" s="78"/>
      <c r="P176" s="105">
        <f t="shared" si="61"/>
        <v>0</v>
      </c>
    </row>
    <row r="177" spans="1:16" ht="30" customHeight="1" x14ac:dyDescent="0.25">
      <c r="A177" s="87" t="str">
        <f>ORÇAMENTO!B180</f>
        <v>11.11</v>
      </c>
      <c r="B177" s="82" t="str">
        <f>ORÇAMENTO!F180</f>
        <v>JOELHO 90 GRAUS, PVC, SOLDÁVEL, DN 50MM, INSTALADO EM PRUMADA DE ÁGUA - FORNECIMENTO E INSTALAÇÃO. AF_06/2022</v>
      </c>
      <c r="C177" s="78"/>
      <c r="D177" s="80"/>
      <c r="E177" s="81"/>
      <c r="F177" s="79"/>
      <c r="G177" s="78"/>
      <c r="H177" s="79">
        <v>0.75</v>
      </c>
      <c r="I177" s="78">
        <f t="shared" si="73"/>
        <v>0</v>
      </c>
      <c r="J177" s="79">
        <v>0.25</v>
      </c>
      <c r="K177" s="78">
        <f t="shared" si="72"/>
        <v>0</v>
      </c>
      <c r="L177" s="78"/>
      <c r="M177" s="78"/>
      <c r="N177" s="79"/>
      <c r="O177" s="78"/>
      <c r="P177" s="105">
        <f t="shared" si="61"/>
        <v>0</v>
      </c>
    </row>
    <row r="178" spans="1:16" ht="30" customHeight="1" x14ac:dyDescent="0.25">
      <c r="A178" s="87" t="str">
        <f>ORÇAMENTO!B181</f>
        <v>11.12</v>
      </c>
      <c r="B178" s="82" t="str">
        <f>ORÇAMENTO!F181</f>
        <v>TE, PVC, SOLDÁVEL, DN 25MM, INSTALADO EM RAMAL OU SUB-RAMAL DE ÁGUA - FORNECIMENTO E INSTALAÇÃO. AF_06/2022</v>
      </c>
      <c r="C178" s="78"/>
      <c r="D178" s="80"/>
      <c r="E178" s="81"/>
      <c r="F178" s="79"/>
      <c r="G178" s="78"/>
      <c r="H178" s="79">
        <v>0.75</v>
      </c>
      <c r="I178" s="78">
        <f t="shared" si="73"/>
        <v>0</v>
      </c>
      <c r="J178" s="79">
        <v>0.25</v>
      </c>
      <c r="K178" s="78">
        <f t="shared" si="72"/>
        <v>0</v>
      </c>
      <c r="L178" s="78"/>
      <c r="M178" s="78"/>
      <c r="N178" s="79"/>
      <c r="O178" s="78"/>
      <c r="P178" s="105">
        <f t="shared" si="61"/>
        <v>0</v>
      </c>
    </row>
    <row r="179" spans="1:16" ht="30" customHeight="1" x14ac:dyDescent="0.25">
      <c r="A179" s="87" t="str">
        <f>ORÇAMENTO!B182</f>
        <v>11.13</v>
      </c>
      <c r="B179" s="82" t="str">
        <f>ORÇAMENTO!F182</f>
        <v>TE, PVC, SOLDÁVEL, DN 50MM, INSTALADO EM PRUMADA DE ÁGUA - FORNECIMENTO E INSTALAÇÃO. AF_06/2022</v>
      </c>
      <c r="C179" s="78"/>
      <c r="D179" s="80"/>
      <c r="E179" s="81"/>
      <c r="F179" s="79"/>
      <c r="G179" s="78"/>
      <c r="H179" s="79">
        <v>0.75</v>
      </c>
      <c r="I179" s="78">
        <f t="shared" si="73"/>
        <v>0</v>
      </c>
      <c r="J179" s="79">
        <v>0.25</v>
      </c>
      <c r="K179" s="78">
        <f t="shared" si="72"/>
        <v>0</v>
      </c>
      <c r="L179" s="78"/>
      <c r="M179" s="78"/>
      <c r="N179" s="79"/>
      <c r="O179" s="78"/>
      <c r="P179" s="105">
        <f t="shared" si="61"/>
        <v>0</v>
      </c>
    </row>
    <row r="180" spans="1:16" ht="30" customHeight="1" x14ac:dyDescent="0.25">
      <c r="A180" s="87" t="str">
        <f>ORÇAMENTO!B183</f>
        <v>11.14</v>
      </c>
      <c r="B180" s="82" t="str">
        <f>ORÇAMENTO!F183</f>
        <v>TÊ DE REDUÇÃO, PVC, SOLDÁVEL, DN 50MM X 25MM, INSTALADO EM PRUMADA DE ÁGUA - FORNECIMENTO E INSTALAÇÃO. AF_06/2022</v>
      </c>
      <c r="C180" s="78"/>
      <c r="D180" s="80"/>
      <c r="E180" s="81"/>
      <c r="F180" s="79"/>
      <c r="G180" s="78"/>
      <c r="H180" s="79">
        <v>0.75</v>
      </c>
      <c r="I180" s="78">
        <f t="shared" si="73"/>
        <v>0</v>
      </c>
      <c r="J180" s="79">
        <v>0.25</v>
      </c>
      <c r="K180" s="78">
        <f t="shared" si="72"/>
        <v>0</v>
      </c>
      <c r="L180" s="78"/>
      <c r="M180" s="78"/>
      <c r="N180" s="79"/>
      <c r="O180" s="78"/>
      <c r="P180" s="105">
        <f t="shared" si="61"/>
        <v>0</v>
      </c>
    </row>
    <row r="181" spans="1:16" ht="30" customHeight="1" x14ac:dyDescent="0.25">
      <c r="A181" s="87" t="str">
        <f>ORÇAMENTO!B184</f>
        <v>11.15</v>
      </c>
      <c r="B181" s="82" t="str">
        <f>ORÇAMENTO!F184</f>
        <v>TÊ DE REDUÇÃO, PVC, SOLDÁVEL, DN 50MM X 25MM, INSTALADO EM PRUMADA DE ÁGUA - FORNECIMENTO E INSTALAÇÃO. AF_06/2022</v>
      </c>
      <c r="C181" s="78"/>
      <c r="D181" s="80"/>
      <c r="E181" s="81"/>
      <c r="F181" s="79"/>
      <c r="G181" s="78"/>
      <c r="H181" s="79">
        <v>0.75</v>
      </c>
      <c r="I181" s="78">
        <f t="shared" si="73"/>
        <v>0</v>
      </c>
      <c r="J181" s="79">
        <v>0.25</v>
      </c>
      <c r="K181" s="78">
        <f t="shared" si="72"/>
        <v>0</v>
      </c>
      <c r="L181" s="78"/>
      <c r="M181" s="78"/>
      <c r="N181" s="79"/>
      <c r="O181" s="78"/>
      <c r="P181" s="105">
        <f t="shared" si="61"/>
        <v>0</v>
      </c>
    </row>
    <row r="182" spans="1:16" ht="30" customHeight="1" x14ac:dyDescent="0.25">
      <c r="A182" s="87" t="str">
        <f>ORÇAMENTO!B185</f>
        <v>11.16</v>
      </c>
      <c r="B182" s="82" t="str">
        <f>ORÇAMENTO!F185</f>
        <v>CAIXA D´ÁGUA EM POLIETILENO, 1000 LITROS - FORNECIMENTO E INSTALAÇÃO. AF_06/2021</v>
      </c>
      <c r="C182" s="78"/>
      <c r="D182" s="80"/>
      <c r="E182" s="81"/>
      <c r="F182" s="79"/>
      <c r="G182" s="78"/>
      <c r="H182" s="79">
        <v>1</v>
      </c>
      <c r="I182" s="78">
        <f t="shared" ref="I182" si="74">C182*H182</f>
        <v>0</v>
      </c>
      <c r="J182" s="79"/>
      <c r="K182" s="78"/>
      <c r="L182" s="78"/>
      <c r="M182" s="78"/>
      <c r="N182" s="79"/>
      <c r="O182" s="78"/>
      <c r="P182" s="105">
        <f t="shared" si="61"/>
        <v>0</v>
      </c>
    </row>
    <row r="183" spans="1:16" ht="30" customHeight="1" x14ac:dyDescent="0.25">
      <c r="A183" s="87" t="str">
        <f>ORÇAMENTO!B186</f>
        <v>11.17</v>
      </c>
      <c r="B183" s="82" t="str">
        <f>ORÇAMENTO!F186</f>
        <v>REGISTRO DE GAVETA BRUTO, LATÃO, ROSCÁVEL, 2 1/2" - FORNECIMENTO E INSTALAÇÃO. AF_08/2021</v>
      </c>
      <c r="C183" s="78"/>
      <c r="D183" s="80"/>
      <c r="E183" s="81"/>
      <c r="F183" s="79"/>
      <c r="G183" s="78"/>
      <c r="H183" s="79">
        <v>1</v>
      </c>
      <c r="I183" s="78">
        <f t="shared" ref="I183:I184" si="75">C183*H183</f>
        <v>0</v>
      </c>
      <c r="J183" s="79"/>
      <c r="K183" s="78"/>
      <c r="L183" s="78"/>
      <c r="M183" s="78"/>
      <c r="N183" s="79"/>
      <c r="O183" s="78"/>
      <c r="P183" s="105">
        <f t="shared" si="61"/>
        <v>0</v>
      </c>
    </row>
    <row r="184" spans="1:16" ht="30" customHeight="1" x14ac:dyDescent="0.25">
      <c r="A184" s="87" t="str">
        <f>ORÇAMENTO!B187</f>
        <v>11.18</v>
      </c>
      <c r="B184" s="82" t="str">
        <f>ORÇAMENTO!F187</f>
        <v>REGISTRO DE GAVETA BRUTO, LATÃO, ROSCÁVEL, 3" - FORNECIMENTO E INSTALAÇÃO. AF_08/2021</v>
      </c>
      <c r="C184" s="78"/>
      <c r="D184" s="80"/>
      <c r="E184" s="81"/>
      <c r="F184" s="79"/>
      <c r="G184" s="78"/>
      <c r="H184" s="79">
        <v>1</v>
      </c>
      <c r="I184" s="78">
        <f t="shared" si="75"/>
        <v>0</v>
      </c>
      <c r="J184" s="79"/>
      <c r="K184" s="78"/>
      <c r="L184" s="78"/>
      <c r="M184" s="78"/>
      <c r="N184" s="79"/>
      <c r="O184" s="78"/>
      <c r="P184" s="105">
        <f t="shared" si="61"/>
        <v>0</v>
      </c>
    </row>
    <row r="185" spans="1:16" ht="30" customHeight="1" x14ac:dyDescent="0.25">
      <c r="A185" s="87" t="str">
        <f>ORÇAMENTO!B188</f>
        <v>11.19</v>
      </c>
      <c r="B185" s="82" t="str">
        <f>ORÇAMENTO!F188</f>
        <v>REGISTRO DE GAVETA BRUTO, LATÃO, ROSCÁVEL, 1/2", COM ACABAMENTO E CANOPLA CROMADOS - FORNECIMENTO E INSTALAÇÃO. AF_08/2021</v>
      </c>
      <c r="C185" s="78"/>
      <c r="D185" s="80"/>
      <c r="E185" s="81"/>
      <c r="F185" s="79"/>
      <c r="G185" s="78"/>
      <c r="H185" s="79">
        <v>1</v>
      </c>
      <c r="I185" s="78">
        <f t="shared" ref="I185:I187" si="76">C185*H185</f>
        <v>0</v>
      </c>
      <c r="J185" s="79"/>
      <c r="K185" s="78"/>
      <c r="L185" s="78"/>
      <c r="M185" s="78"/>
      <c r="N185" s="79"/>
      <c r="O185" s="78"/>
      <c r="P185" s="105">
        <f t="shared" si="61"/>
        <v>0</v>
      </c>
    </row>
    <row r="186" spans="1:16" ht="30" customHeight="1" x14ac:dyDescent="0.25">
      <c r="A186" s="87" t="str">
        <f>ORÇAMENTO!B189</f>
        <v>11.20</v>
      </c>
      <c r="B186" s="82" t="str">
        <f>ORÇAMENTO!F189</f>
        <v>REGISTRO DE GAVETA BRUTO, LATÃO, ROSCÁVEL, 3/4", COM ACABAMENTO E CANOPLA CROMADOS - FORNECIMENTO E INSTALAÇÃO. AF_08/2021</v>
      </c>
      <c r="C186" s="78"/>
      <c r="D186" s="80"/>
      <c r="E186" s="81"/>
      <c r="F186" s="79"/>
      <c r="G186" s="78"/>
      <c r="H186" s="79">
        <v>1</v>
      </c>
      <c r="I186" s="78">
        <f t="shared" si="76"/>
        <v>0</v>
      </c>
      <c r="J186" s="79"/>
      <c r="K186" s="78"/>
      <c r="L186" s="78"/>
      <c r="M186" s="78"/>
      <c r="N186" s="79"/>
      <c r="O186" s="78"/>
      <c r="P186" s="105">
        <f t="shared" si="61"/>
        <v>0</v>
      </c>
    </row>
    <row r="187" spans="1:16" ht="30" customHeight="1" x14ac:dyDescent="0.25">
      <c r="A187" s="87" t="str">
        <f>ORÇAMENTO!B190</f>
        <v>11.21</v>
      </c>
      <c r="B187" s="82" t="str">
        <f>ORÇAMENTO!F190</f>
        <v>REGISTRO DE PRESSÃO BRUTO, LATÃO, ROSCÁVEL, 3/4", COM ACABAMENTO E CANOPLA CROMADOS - FORNECIMENTO E INSTALAÇÃO. AF_08/2021</v>
      </c>
      <c r="C187" s="78"/>
      <c r="D187" s="80"/>
      <c r="E187" s="81"/>
      <c r="F187" s="79"/>
      <c r="G187" s="78"/>
      <c r="H187" s="79">
        <v>1</v>
      </c>
      <c r="I187" s="78">
        <f t="shared" si="76"/>
        <v>0</v>
      </c>
      <c r="J187" s="79"/>
      <c r="K187" s="78"/>
      <c r="L187" s="78"/>
      <c r="M187" s="78"/>
      <c r="N187" s="79"/>
      <c r="O187" s="78"/>
      <c r="P187" s="105">
        <f t="shared" si="61"/>
        <v>0</v>
      </c>
    </row>
    <row r="188" spans="1:16" x14ac:dyDescent="0.25">
      <c r="A188" s="72"/>
      <c r="B188" s="73"/>
      <c r="C188" s="74">
        <f>SUM(C167:C187)</f>
        <v>0</v>
      </c>
      <c r="D188" s="74"/>
      <c r="E188" s="74">
        <f>SUM(E168:E187)</f>
        <v>0</v>
      </c>
      <c r="F188" s="74"/>
      <c r="G188" s="74">
        <f>SUM(G168:G187)</f>
        <v>0</v>
      </c>
      <c r="H188" s="74"/>
      <c r="I188" s="74">
        <f>SUM(I167:I187)</f>
        <v>0</v>
      </c>
      <c r="J188" s="74"/>
      <c r="K188" s="74">
        <f>SUM(K167:K187)</f>
        <v>0</v>
      </c>
      <c r="L188" s="74"/>
      <c r="M188" s="74">
        <f t="shared" ref="M188" si="77">SUM(M168:M187)</f>
        <v>0</v>
      </c>
      <c r="N188" s="74"/>
      <c r="O188" s="74">
        <f>SUM(O168:O187)</f>
        <v>0</v>
      </c>
      <c r="P188" s="105">
        <f t="shared" si="61"/>
        <v>0</v>
      </c>
    </row>
    <row r="189" spans="1:16" x14ac:dyDescent="0.25">
      <c r="A189" s="72">
        <f>ORÇAMENTO!B192</f>
        <v>12</v>
      </c>
      <c r="B189" s="73" t="str">
        <f>ORÇAMENTO!F192</f>
        <v>INSATALAÇÕES SANITÁRIAS</v>
      </c>
      <c r="C189" s="75"/>
      <c r="D189" s="75"/>
      <c r="E189" s="74"/>
      <c r="F189" s="75"/>
      <c r="G189" s="74"/>
      <c r="H189" s="75"/>
      <c r="I189" s="74"/>
      <c r="J189" s="74"/>
      <c r="K189" s="74"/>
      <c r="L189" s="74"/>
      <c r="M189" s="74"/>
      <c r="N189" s="75"/>
      <c r="O189" s="74"/>
      <c r="P189" s="105">
        <f t="shared" si="61"/>
        <v>0</v>
      </c>
    </row>
    <row r="190" spans="1:16" ht="30" customHeight="1" x14ac:dyDescent="0.25">
      <c r="A190" s="87" t="str">
        <f>ORÇAMENTO!B193</f>
        <v>12.1</v>
      </c>
      <c r="B190" s="82" t="str">
        <f>ORÇAMENTO!F193</f>
        <v>TUBO PVC, SERIE NORMAL, ESGOTO PREDIAL, DN 100 MM, FORNECIDO E INSTALADO EM RAMAL DE DESCARGA OU RAMAL DE ESGOTO SANITÁRIO. AF_08/2022</v>
      </c>
      <c r="C190" s="78"/>
      <c r="D190" s="80"/>
      <c r="E190" s="81"/>
      <c r="F190" s="79"/>
      <c r="G190" s="78"/>
      <c r="H190" s="79">
        <v>0.75</v>
      </c>
      <c r="I190" s="78">
        <f>H190*C190</f>
        <v>0</v>
      </c>
      <c r="J190" s="79">
        <v>0.25</v>
      </c>
      <c r="K190" s="78">
        <f>J190*C190</f>
        <v>0</v>
      </c>
      <c r="L190" s="78"/>
      <c r="M190" s="78"/>
      <c r="N190" s="79"/>
      <c r="O190" s="78"/>
      <c r="P190" s="105">
        <f t="shared" si="61"/>
        <v>0</v>
      </c>
    </row>
    <row r="191" spans="1:16" ht="30" customHeight="1" x14ac:dyDescent="0.25">
      <c r="A191" s="87" t="str">
        <f>ORÇAMENTO!B194</f>
        <v>12.2</v>
      </c>
      <c r="B191" s="82" t="str">
        <f>ORÇAMENTO!F194</f>
        <v>TUBO PVC, SERIE NORMAL, ESGOTO PREDIAL, DN 40 MM, FORNECIDO E INSTALADO EM RAMAL DE DESCARGA OU RAMAL DE ESGOTO SANITÁRIO. AF_08/2022</v>
      </c>
      <c r="C191" s="78"/>
      <c r="D191" s="80"/>
      <c r="E191" s="81"/>
      <c r="F191" s="79"/>
      <c r="G191" s="78"/>
      <c r="H191" s="79">
        <v>0.75</v>
      </c>
      <c r="I191" s="78">
        <f t="shared" ref="I191:I210" si="78">H191*C191</f>
        <v>0</v>
      </c>
      <c r="J191" s="79">
        <v>0.25</v>
      </c>
      <c r="K191" s="78">
        <f t="shared" ref="K191:K210" si="79">J191*C191</f>
        <v>0</v>
      </c>
      <c r="L191" s="78"/>
      <c r="M191" s="78"/>
      <c r="N191" s="79"/>
      <c r="O191" s="78"/>
      <c r="P191" s="105">
        <f t="shared" si="61"/>
        <v>0</v>
      </c>
    </row>
    <row r="192" spans="1:16" ht="30" customHeight="1" x14ac:dyDescent="0.25">
      <c r="A192" s="87" t="str">
        <f>ORÇAMENTO!B195</f>
        <v>12.3</v>
      </c>
      <c r="B192" s="82" t="str">
        <f>ORÇAMENTO!F195</f>
        <v>TUBO PVC, SERIE NORMAL, ESGOTO PREDIAL, DN 50 MM, FORNECIDO E INSTALADO EM RAMAL DE DESCARGA OU RAMAL DE ESGOTO SANITÁRIO. AF_08/2022</v>
      </c>
      <c r="C192" s="78"/>
      <c r="D192" s="80"/>
      <c r="E192" s="81"/>
      <c r="F192" s="79"/>
      <c r="G192" s="78"/>
      <c r="H192" s="79">
        <v>0.75</v>
      </c>
      <c r="I192" s="78">
        <f t="shared" si="78"/>
        <v>0</v>
      </c>
      <c r="J192" s="79">
        <v>0.25</v>
      </c>
      <c r="K192" s="78">
        <f t="shared" si="79"/>
        <v>0</v>
      </c>
      <c r="L192" s="78"/>
      <c r="M192" s="78"/>
      <c r="N192" s="79"/>
      <c r="O192" s="78"/>
      <c r="P192" s="105">
        <f t="shared" si="61"/>
        <v>0</v>
      </c>
    </row>
    <row r="193" spans="1:16" ht="45" customHeight="1" x14ac:dyDescent="0.25">
      <c r="A193" s="87" t="str">
        <f>ORÇAMENTO!B196</f>
        <v>12.4</v>
      </c>
      <c r="B193" s="82" t="str">
        <f>ORÇAMENTO!F196</f>
        <v>(COMPOSIÇÃO REPRESENTATIVA) DO SERVIÇO DE INST. TUBO PVC, SÉRIE N, ESGOTO PREDIAL, DN 75 MM, (INST. EM RAMAL DE DESCARGA, RAMAL DE ESG. SANITÁRIO, PRUMADA DE ESG. SANITÁRIO OU VENTILAÇÃO), INCL. CONEXÕES, CORTES E FIXAÇÕES, P/ PRÉDIOS. AF_10/2015</v>
      </c>
      <c r="C193" s="78"/>
      <c r="D193" s="80"/>
      <c r="E193" s="81"/>
      <c r="F193" s="79"/>
      <c r="G193" s="78"/>
      <c r="H193" s="79">
        <v>0.75</v>
      </c>
      <c r="I193" s="78">
        <f t="shared" si="78"/>
        <v>0</v>
      </c>
      <c r="J193" s="79">
        <v>0.25</v>
      </c>
      <c r="K193" s="78">
        <f t="shared" si="79"/>
        <v>0</v>
      </c>
      <c r="L193" s="78"/>
      <c r="M193" s="78"/>
      <c r="N193" s="79"/>
      <c r="O193" s="78"/>
      <c r="P193" s="105">
        <f t="shared" si="61"/>
        <v>0</v>
      </c>
    </row>
    <row r="194" spans="1:16" ht="45" customHeight="1" x14ac:dyDescent="0.25">
      <c r="A194" s="87" t="str">
        <f>ORÇAMENTO!B197</f>
        <v>12.5</v>
      </c>
      <c r="B194" s="82" t="str">
        <f>ORÇAMENTO!F197</f>
        <v>JOELHO 45 GRAUS, PVC, SERIE NORMAL, ESGOTO PREDIAL, DN 100 MM, JUNTA ELÁSTICA, FORNECIDO E INSTALADO EM RAMAL DE DESCARGA OU RAMAL DE ESGOTO SANITÁRIO. AF_08/2022</v>
      </c>
      <c r="C194" s="78"/>
      <c r="D194" s="80"/>
      <c r="E194" s="81"/>
      <c r="F194" s="79"/>
      <c r="G194" s="78"/>
      <c r="H194" s="79">
        <v>0.75</v>
      </c>
      <c r="I194" s="78">
        <f t="shared" si="78"/>
        <v>0</v>
      </c>
      <c r="J194" s="79">
        <v>0.25</v>
      </c>
      <c r="K194" s="78">
        <f t="shared" si="79"/>
        <v>0</v>
      </c>
      <c r="L194" s="78"/>
      <c r="M194" s="78"/>
      <c r="N194" s="79"/>
      <c r="O194" s="78"/>
      <c r="P194" s="105">
        <f t="shared" si="61"/>
        <v>0</v>
      </c>
    </row>
    <row r="195" spans="1:16" ht="45" customHeight="1" x14ac:dyDescent="0.25">
      <c r="A195" s="87" t="str">
        <f>ORÇAMENTO!B198</f>
        <v>12.6</v>
      </c>
      <c r="B195" s="82" t="str">
        <f>ORÇAMENTO!F198</f>
        <v>JOELHO 45 GRAUS, PVC, SERIE NORMAL, ESGOTO PREDIAL, DN 50 MM, JUNTA ELÁSTICA, FORNECIDO E INSTALADO EM RAMAL DE DESCARGA OU RAMAL DE ESGOTO SANITÁRIO. AF_08/2022</v>
      </c>
      <c r="C195" s="78"/>
      <c r="D195" s="80"/>
      <c r="E195" s="81"/>
      <c r="F195" s="79"/>
      <c r="G195" s="78"/>
      <c r="H195" s="79">
        <v>0.75</v>
      </c>
      <c r="I195" s="78">
        <f t="shared" si="78"/>
        <v>0</v>
      </c>
      <c r="J195" s="79">
        <v>0.25</v>
      </c>
      <c r="K195" s="78">
        <f t="shared" si="79"/>
        <v>0</v>
      </c>
      <c r="L195" s="78"/>
      <c r="M195" s="78"/>
      <c r="N195" s="79"/>
      <c r="O195" s="78"/>
      <c r="P195" s="105">
        <f t="shared" si="61"/>
        <v>0</v>
      </c>
    </row>
    <row r="196" spans="1:16" ht="45" customHeight="1" x14ac:dyDescent="0.25">
      <c r="A196" s="87" t="str">
        <f>ORÇAMENTO!B199</f>
        <v>12.7</v>
      </c>
      <c r="B196" s="82" t="str">
        <f>ORÇAMENTO!F199</f>
        <v>JOELHO 45 GRAUS, PVC, SERIE NORMAL, ESGOTO PREDIAL, DN 40 MM, JUNTA SOLDÁVEL, FORNECIDO E INSTALADO EM RAMAL DE DESCARGA OU RAMAL DE ESGOTO SANITÁRIO. AF_08/2022</v>
      </c>
      <c r="C196" s="78"/>
      <c r="D196" s="80"/>
      <c r="E196" s="81"/>
      <c r="F196" s="79"/>
      <c r="G196" s="78"/>
      <c r="H196" s="79">
        <v>0.75</v>
      </c>
      <c r="I196" s="78">
        <f t="shared" si="78"/>
        <v>0</v>
      </c>
      <c r="J196" s="79">
        <v>0.25</v>
      </c>
      <c r="K196" s="78">
        <f t="shared" si="79"/>
        <v>0</v>
      </c>
      <c r="L196" s="78"/>
      <c r="M196" s="78"/>
      <c r="N196" s="79"/>
      <c r="O196" s="78"/>
      <c r="P196" s="105">
        <f t="shared" si="61"/>
        <v>0</v>
      </c>
    </row>
    <row r="197" spans="1:16" ht="45" customHeight="1" x14ac:dyDescent="0.25">
      <c r="A197" s="87" t="str">
        <f>ORÇAMENTO!B200</f>
        <v>12.8</v>
      </c>
      <c r="B197" s="82" t="str">
        <f>ORÇAMENTO!F200</f>
        <v>JOELHO 90 GRAUS, PVC, SERIE NORMAL, ESGOTO PREDIAL, DN 100 MM, JUNTA ELÁSTICA, FORNECIDO E INSTALADO EM RAMAL DE DESCARGA OU RAMAL DE ESGOTO SANITÁRIO. AF_08/2022</v>
      </c>
      <c r="C197" s="78"/>
      <c r="D197" s="80"/>
      <c r="E197" s="81"/>
      <c r="F197" s="79"/>
      <c r="G197" s="78"/>
      <c r="H197" s="79">
        <v>0.75</v>
      </c>
      <c r="I197" s="78">
        <f t="shared" si="78"/>
        <v>0</v>
      </c>
      <c r="J197" s="79">
        <v>0.25</v>
      </c>
      <c r="K197" s="78">
        <f t="shared" si="79"/>
        <v>0</v>
      </c>
      <c r="L197" s="78"/>
      <c r="M197" s="78"/>
      <c r="N197" s="79"/>
      <c r="O197" s="78"/>
      <c r="P197" s="105">
        <f t="shared" si="61"/>
        <v>0</v>
      </c>
    </row>
    <row r="198" spans="1:16" ht="45" customHeight="1" x14ac:dyDescent="0.25">
      <c r="A198" s="87" t="str">
        <f>ORÇAMENTO!B201</f>
        <v>12.9</v>
      </c>
      <c r="B198" s="82" t="str">
        <f>ORÇAMENTO!F201</f>
        <v>JOELHO 90 GRAUS, PVC, SERIE NORMAL, ESGOTO PREDIAL, DN 50 MM, JUNTA ELÁSTICA, FORNECIDO E INSTALADO EM RAMAL DE DESCARGA OU RAMAL DE ESGOTO SANITÁRIO. AF_08/2022</v>
      </c>
      <c r="C198" s="78"/>
      <c r="D198" s="80"/>
      <c r="E198" s="81"/>
      <c r="F198" s="79"/>
      <c r="G198" s="78"/>
      <c r="H198" s="79">
        <v>0.75</v>
      </c>
      <c r="I198" s="78">
        <f t="shared" si="78"/>
        <v>0</v>
      </c>
      <c r="J198" s="79">
        <v>0.25</v>
      </c>
      <c r="K198" s="78">
        <f t="shared" si="79"/>
        <v>0</v>
      </c>
      <c r="L198" s="78"/>
      <c r="M198" s="78"/>
      <c r="N198" s="79"/>
      <c r="O198" s="78"/>
      <c r="P198" s="105">
        <f t="shared" si="61"/>
        <v>0</v>
      </c>
    </row>
    <row r="199" spans="1:16" ht="45" customHeight="1" x14ac:dyDescent="0.25">
      <c r="A199" s="87" t="str">
        <f>ORÇAMENTO!B202</f>
        <v>12.10</v>
      </c>
      <c r="B199" s="82" t="str">
        <f>ORÇAMENTO!F202</f>
        <v>JOELHO 90 GRAUS, PVC, SERIE NORMAL, ESGOTO PREDIAL, DN 40 MM, JUNTA SOLDÁVEL, FORNECIDO E INSTALADO EM RAMAL DE DESCARGA OU RAMAL DE ESGOTO SANITÁRIO. AF_08/2022</v>
      </c>
      <c r="C199" s="78"/>
      <c r="D199" s="80"/>
      <c r="E199" s="81"/>
      <c r="F199" s="79"/>
      <c r="G199" s="78"/>
      <c r="H199" s="79">
        <v>0.75</v>
      </c>
      <c r="I199" s="78">
        <f t="shared" si="78"/>
        <v>0</v>
      </c>
      <c r="J199" s="79">
        <v>0.25</v>
      </c>
      <c r="K199" s="78">
        <f t="shared" si="79"/>
        <v>0</v>
      </c>
      <c r="L199" s="78"/>
      <c r="M199" s="78"/>
      <c r="N199" s="79"/>
      <c r="O199" s="78"/>
      <c r="P199" s="105">
        <f t="shared" si="61"/>
        <v>0</v>
      </c>
    </row>
    <row r="200" spans="1:16" ht="30" customHeight="1" x14ac:dyDescent="0.25">
      <c r="A200" s="87" t="str">
        <f>ORÇAMENTO!B203</f>
        <v>12.11</v>
      </c>
      <c r="B200" s="82" t="str">
        <f>ORÇAMENTO!F203</f>
        <v>JUNÇÃO SIMPLES, PVC, SERIE R, ÁGUA PLUVIAL, DN 100 X 75 MM, JUNTA ELÁSTICA, FORNECIDO E INSTALADO EM RAMAL DE ENCAMINHAMENTO. AF_06/2022</v>
      </c>
      <c r="C200" s="78"/>
      <c r="D200" s="80"/>
      <c r="E200" s="81"/>
      <c r="F200" s="79"/>
      <c r="G200" s="78"/>
      <c r="H200" s="79">
        <v>0.75</v>
      </c>
      <c r="I200" s="78">
        <f t="shared" si="78"/>
        <v>0</v>
      </c>
      <c r="J200" s="79">
        <v>0.25</v>
      </c>
      <c r="K200" s="78">
        <f t="shared" si="79"/>
        <v>0</v>
      </c>
      <c r="L200" s="78"/>
      <c r="M200" s="78"/>
      <c r="N200" s="79"/>
      <c r="O200" s="78"/>
      <c r="P200" s="105">
        <f t="shared" si="61"/>
        <v>0</v>
      </c>
    </row>
    <row r="201" spans="1:16" ht="45" customHeight="1" x14ac:dyDescent="0.25">
      <c r="A201" s="87" t="str">
        <f>ORÇAMENTO!B204</f>
        <v>12.12</v>
      </c>
      <c r="B201" s="82" t="str">
        <f>ORÇAMENTO!F204</f>
        <v>JUNÇÃO SIMPLES, PVC, SERIE NORMAL, ESGOTO PREDIAL, DN 100 X 100 MM, JUNTA ELÁSTICA, FORNECIDO E INSTALADO EM SUBCOLETOR AÉREO DE ESGOTO SANITÁRIO. AF_08/2022</v>
      </c>
      <c r="C201" s="78"/>
      <c r="D201" s="80"/>
      <c r="E201" s="81"/>
      <c r="F201" s="79"/>
      <c r="G201" s="78"/>
      <c r="H201" s="79">
        <v>0.75</v>
      </c>
      <c r="I201" s="78">
        <f t="shared" si="78"/>
        <v>0</v>
      </c>
      <c r="J201" s="79">
        <v>0.25</v>
      </c>
      <c r="K201" s="78">
        <f t="shared" si="79"/>
        <v>0</v>
      </c>
      <c r="L201" s="78"/>
      <c r="M201" s="78"/>
      <c r="N201" s="79"/>
      <c r="O201" s="78"/>
      <c r="P201" s="105">
        <f t="shared" si="61"/>
        <v>0</v>
      </c>
    </row>
    <row r="202" spans="1:16" ht="45" customHeight="1" x14ac:dyDescent="0.25">
      <c r="A202" s="87" t="str">
        <f>ORÇAMENTO!B205</f>
        <v>12.13</v>
      </c>
      <c r="B202" s="82" t="str">
        <f>ORÇAMENTO!F205</f>
        <v>JUNÇÃO SIMPLES, PVC, SERIE NORMAL, ESGOTO PREDIAL, DN 50 X 50 MM, JUNTA ELÁSTICA, FORNECIDO E INSTALADO EM RAMAL DE DESCARGA OU RAMAL DE ESGOTO SANITÁRIO. AF_08/2022</v>
      </c>
      <c r="C202" s="78"/>
      <c r="D202" s="80"/>
      <c r="E202" s="81"/>
      <c r="F202" s="79"/>
      <c r="G202" s="78"/>
      <c r="H202" s="79">
        <v>0.75</v>
      </c>
      <c r="I202" s="78">
        <f t="shared" si="78"/>
        <v>0</v>
      </c>
      <c r="J202" s="79">
        <v>0.25</v>
      </c>
      <c r="K202" s="78">
        <f t="shared" si="79"/>
        <v>0</v>
      </c>
      <c r="L202" s="78"/>
      <c r="M202" s="78"/>
      <c r="N202" s="79"/>
      <c r="O202" s="78"/>
      <c r="P202" s="105">
        <f t="shared" si="61"/>
        <v>0</v>
      </c>
    </row>
    <row r="203" spans="1:16" ht="30" customHeight="1" x14ac:dyDescent="0.25">
      <c r="A203" s="87" t="str">
        <f>ORÇAMENTO!B206</f>
        <v>12.14</v>
      </c>
      <c r="B203" s="82" t="str">
        <f>ORÇAMENTO!F206</f>
        <v>REDUÇÃO EXCÊNTRICA, PVC, SERIE R, ÁGUA PLUVIAL, DN 100 X 75 MM, JUNTA ELÁSTICA, FORNECIDO E INSTALADO EM RAMAL DE ENCAMINHAMENTO. AF_06/2022</v>
      </c>
      <c r="C203" s="78"/>
      <c r="D203" s="80"/>
      <c r="E203" s="81"/>
      <c r="F203" s="79"/>
      <c r="G203" s="78"/>
      <c r="H203" s="79">
        <v>0.75</v>
      </c>
      <c r="I203" s="78">
        <f t="shared" si="78"/>
        <v>0</v>
      </c>
      <c r="J203" s="79">
        <v>0.25</v>
      </c>
      <c r="K203" s="78">
        <f t="shared" si="79"/>
        <v>0</v>
      </c>
      <c r="L203" s="78"/>
      <c r="M203" s="78"/>
      <c r="N203" s="79"/>
      <c r="O203" s="78"/>
      <c r="P203" s="105">
        <f t="shared" si="61"/>
        <v>0</v>
      </c>
    </row>
    <row r="204" spans="1:16" ht="30" customHeight="1" x14ac:dyDescent="0.25">
      <c r="A204" s="87" t="str">
        <f>ORÇAMENTO!B207</f>
        <v>12.15</v>
      </c>
      <c r="B204" s="82" t="str">
        <f>ORÇAMENTO!F207</f>
        <v>TÊ, PVC, SERIE R, ÁGUA PLUVIAL, DN 100 X 75 MM, JUNTA ELÁSTICA, FORNECIDO E INSTALADO EM CONDUTORES VERTICAIS DE ÁGUAS PLUVIAIS. AF_06/2022</v>
      </c>
      <c r="C204" s="78"/>
      <c r="D204" s="80"/>
      <c r="E204" s="81"/>
      <c r="F204" s="79"/>
      <c r="G204" s="78"/>
      <c r="H204" s="79">
        <v>0.75</v>
      </c>
      <c r="I204" s="78">
        <f t="shared" si="78"/>
        <v>0</v>
      </c>
      <c r="J204" s="79">
        <v>0.25</v>
      </c>
      <c r="K204" s="78">
        <f t="shared" si="79"/>
        <v>0</v>
      </c>
      <c r="L204" s="78"/>
      <c r="M204" s="78"/>
      <c r="N204" s="79"/>
      <c r="O204" s="78"/>
      <c r="P204" s="105">
        <f t="shared" si="61"/>
        <v>0</v>
      </c>
    </row>
    <row r="205" spans="1:16" ht="30" customHeight="1" x14ac:dyDescent="0.25">
      <c r="A205" s="87" t="str">
        <f>ORÇAMENTO!B208</f>
        <v>12.16</v>
      </c>
      <c r="B205" s="82" t="str">
        <f>ORÇAMENTO!F208</f>
        <v>TE, PVC, SERIE NORMAL, ESGOTO PREDIAL, DN 50 X 50 MM, JUNTA ELÁSTICA, FORNECIDO E INSTALADO EM RAMAL DE DESCARGA OU RAMAL DE ESGOTO SANITÁRIO. AF_08/2022</v>
      </c>
      <c r="C205" s="78"/>
      <c r="D205" s="80"/>
      <c r="E205" s="81"/>
      <c r="F205" s="79"/>
      <c r="G205" s="78"/>
      <c r="H205" s="79">
        <v>0.75</v>
      </c>
      <c r="I205" s="78">
        <f t="shared" si="78"/>
        <v>0</v>
      </c>
      <c r="J205" s="79">
        <v>0.25</v>
      </c>
      <c r="K205" s="78">
        <f t="shared" si="79"/>
        <v>0</v>
      </c>
      <c r="L205" s="78"/>
      <c r="M205" s="78"/>
      <c r="N205" s="79"/>
      <c r="O205" s="78"/>
      <c r="P205" s="105">
        <f t="shared" si="61"/>
        <v>0</v>
      </c>
    </row>
    <row r="206" spans="1:16" ht="30" customHeight="1" x14ac:dyDescent="0.25">
      <c r="A206" s="87" t="str">
        <f>ORÇAMENTO!B209</f>
        <v>12.17</v>
      </c>
      <c r="B206" s="82" t="str">
        <f>ORÇAMENTO!F209</f>
        <v>TÊ, PVC, SERIE R, ÁGUA PLUVIAL, DN 75 X 75 MM, JUNTA ELÁSTICA, FORNECIDO E INSTALADO EM CONDUTORES VERTICAIS DE ÁGUAS PLUVIAIS. AF_06/2022</v>
      </c>
      <c r="C206" s="78"/>
      <c r="D206" s="80"/>
      <c r="E206" s="81"/>
      <c r="F206" s="79"/>
      <c r="G206" s="78"/>
      <c r="H206" s="79">
        <v>0.75</v>
      </c>
      <c r="I206" s="78">
        <f t="shared" si="78"/>
        <v>0</v>
      </c>
      <c r="J206" s="79">
        <v>0.25</v>
      </c>
      <c r="K206" s="78">
        <f t="shared" si="79"/>
        <v>0</v>
      </c>
      <c r="L206" s="78"/>
      <c r="M206" s="78"/>
      <c r="N206" s="79"/>
      <c r="O206" s="78"/>
      <c r="P206" s="105">
        <f t="shared" si="61"/>
        <v>0</v>
      </c>
    </row>
    <row r="207" spans="1:16" ht="30" customHeight="1" x14ac:dyDescent="0.25">
      <c r="A207" s="87" t="str">
        <f>ORÇAMENTO!B210</f>
        <v>12.18</v>
      </c>
      <c r="B207" s="82" t="str">
        <f>ORÇAMENTO!F210</f>
        <v>TE, PVC, SOLDÁVEL, DN 40MM, INSTALADO EM PRUMADA DE ÁGUA - FORNECIMENTO E INSTALAÇÃO. AF_06/2022</v>
      </c>
      <c r="C207" s="78"/>
      <c r="D207" s="80"/>
      <c r="E207" s="81"/>
      <c r="F207" s="79"/>
      <c r="G207" s="78"/>
      <c r="H207" s="79">
        <v>0.75</v>
      </c>
      <c r="I207" s="78">
        <f t="shared" si="78"/>
        <v>0</v>
      </c>
      <c r="J207" s="79">
        <v>0.25</v>
      </c>
      <c r="K207" s="78">
        <f t="shared" si="79"/>
        <v>0</v>
      </c>
      <c r="L207" s="78"/>
      <c r="M207" s="78"/>
      <c r="N207" s="79"/>
      <c r="O207" s="78"/>
      <c r="P207" s="105">
        <f t="shared" si="61"/>
        <v>0</v>
      </c>
    </row>
    <row r="208" spans="1:16" ht="30" customHeight="1" x14ac:dyDescent="0.25">
      <c r="A208" s="87" t="str">
        <f>ORÇAMENTO!B211</f>
        <v>12.19</v>
      </c>
      <c r="B208" s="82" t="str">
        <f>ORÇAMENTO!F211</f>
        <v>CAIXA SIFONADA, PVC, DN 100 X 100 X 50 MM, JUNTA ELÁSTICA, FORNECIDA E INSTALADA EM RAMAL DE DESCARGA OU EM RAMAL DE ESGOTO SANITÁRIO. AF_08/2022</v>
      </c>
      <c r="C208" s="78"/>
      <c r="D208" s="80"/>
      <c r="E208" s="81"/>
      <c r="F208" s="79"/>
      <c r="G208" s="78"/>
      <c r="H208" s="79">
        <v>0.75</v>
      </c>
      <c r="I208" s="78">
        <f t="shared" si="78"/>
        <v>0</v>
      </c>
      <c r="J208" s="79">
        <v>0.25</v>
      </c>
      <c r="K208" s="78">
        <f t="shared" si="79"/>
        <v>0</v>
      </c>
      <c r="L208" s="78"/>
      <c r="M208" s="78"/>
      <c r="N208" s="79"/>
      <c r="O208" s="78"/>
      <c r="P208" s="105">
        <f t="shared" si="61"/>
        <v>0</v>
      </c>
    </row>
    <row r="209" spans="1:16" ht="30" customHeight="1" x14ac:dyDescent="0.25">
      <c r="A209" s="87" t="str">
        <f>ORÇAMENTO!B212</f>
        <v>12.20</v>
      </c>
      <c r="B209" s="82" t="str">
        <f>ORÇAMENTO!F212</f>
        <v>CAIXA DE GORDURA SIMPLES, CIRCULAR, EM CONCRETO PRÉ-MOLDADO, DIÂMETRO INTERNO = 0,4 M, ALTURA INTERNA = 0,4 M. AF_12/2020</v>
      </c>
      <c r="C209" s="78"/>
      <c r="D209" s="80"/>
      <c r="E209" s="81"/>
      <c r="F209" s="79"/>
      <c r="G209" s="78"/>
      <c r="H209" s="79">
        <v>0.75</v>
      </c>
      <c r="I209" s="78">
        <f t="shared" si="78"/>
        <v>0</v>
      </c>
      <c r="J209" s="79">
        <v>0.25</v>
      </c>
      <c r="K209" s="78">
        <f t="shared" si="79"/>
        <v>0</v>
      </c>
      <c r="L209" s="78"/>
      <c r="M209" s="78"/>
      <c r="N209" s="79"/>
      <c r="O209" s="78"/>
      <c r="P209" s="105">
        <f t="shared" si="61"/>
        <v>0</v>
      </c>
    </row>
    <row r="210" spans="1:16" ht="30" customHeight="1" x14ac:dyDescent="0.25">
      <c r="A210" s="87" t="str">
        <f>ORÇAMENTO!B213</f>
        <v>12.21</v>
      </c>
      <c r="B210" s="82" t="str">
        <f>ORÇAMENTO!F213</f>
        <v>CAIXA ENTERRADA HIDRÁULICA RETANGULAR, EM CONCRETO PRÉ-MOLDADO, DIMENSÕES INTERNAS: 0,6X0,6X0,5 M. AF_12/2020</v>
      </c>
      <c r="C210" s="78"/>
      <c r="D210" s="80"/>
      <c r="E210" s="81"/>
      <c r="F210" s="79"/>
      <c r="G210" s="78"/>
      <c r="H210" s="79">
        <v>0.75</v>
      </c>
      <c r="I210" s="78">
        <f t="shared" si="78"/>
        <v>0</v>
      </c>
      <c r="J210" s="79">
        <v>0.25</v>
      </c>
      <c r="K210" s="78">
        <f t="shared" si="79"/>
        <v>0</v>
      </c>
      <c r="L210" s="78"/>
      <c r="M210" s="78"/>
      <c r="N210" s="79"/>
      <c r="O210" s="78"/>
      <c r="P210" s="105">
        <f t="shared" ref="P210:P250" si="80">SUM(E210,G210,I210,K210,M210,O210)</f>
        <v>0</v>
      </c>
    </row>
    <row r="211" spans="1:16" ht="30" customHeight="1" x14ac:dyDescent="0.25">
      <c r="A211" s="87" t="str">
        <f>ORÇAMENTO!B214</f>
        <v>12.22</v>
      </c>
      <c r="B211" s="82" t="str">
        <f>ORÇAMENTO!F214</f>
        <v>RALO SECO, PVC, DN 100 X 40 MM, JUNTA SOLDÁVEL, FORNECIDO E INSTALADO EM RAMAL DE DESCARGA OU EM RAMAL DE ESGOTO SANITÁRIO. AF_08/2022</v>
      </c>
      <c r="C211" s="78"/>
      <c r="D211" s="80"/>
      <c r="E211" s="81"/>
      <c r="F211" s="79"/>
      <c r="G211" s="78"/>
      <c r="H211" s="79"/>
      <c r="I211" s="78"/>
      <c r="J211" s="79">
        <v>1</v>
      </c>
      <c r="K211" s="78">
        <f t="shared" ref="K211:K214" si="81">J211*C211</f>
        <v>0</v>
      </c>
      <c r="L211" s="79"/>
      <c r="M211" s="78"/>
      <c r="N211" s="79"/>
      <c r="O211" s="78"/>
      <c r="P211" s="105">
        <f t="shared" si="80"/>
        <v>0</v>
      </c>
    </row>
    <row r="212" spans="1:16" ht="45" customHeight="1" x14ac:dyDescent="0.25">
      <c r="A212" s="87" t="str">
        <f>ORÇAMENTO!B215</f>
        <v>12.23</v>
      </c>
      <c r="B212" s="82" t="str">
        <f>ORÇAMENTO!F215</f>
        <v>TANQUE SÉPTICO RETANGULAR, EM ALVENARIA COM TIJOLOS CERÂMICOS MACIÇOS, DIMENSÕES INTERNAS: 1,6 X 4,6 X H=2,4 M, VOLUME ÚTIL: 14720 L (PARA 105 CONTRIBUINTES). AF_12/2020</v>
      </c>
      <c r="C212" s="78"/>
      <c r="D212" s="80"/>
      <c r="E212" s="81"/>
      <c r="F212" s="79"/>
      <c r="G212" s="78"/>
      <c r="H212" s="79"/>
      <c r="I212" s="78"/>
      <c r="J212" s="79">
        <v>1</v>
      </c>
      <c r="K212" s="78">
        <f t="shared" si="81"/>
        <v>0</v>
      </c>
      <c r="L212" s="79"/>
      <c r="M212" s="78"/>
      <c r="N212" s="79"/>
      <c r="O212" s="78"/>
      <c r="P212" s="105">
        <f t="shared" si="80"/>
        <v>0</v>
      </c>
    </row>
    <row r="213" spans="1:16" ht="45" customHeight="1" x14ac:dyDescent="0.25">
      <c r="A213" s="87" t="str">
        <f>ORÇAMENTO!B216</f>
        <v>12.24</v>
      </c>
      <c r="B213" s="82" t="str">
        <f>ORÇAMENTO!F216</f>
        <v>FILTRO ANAERÓBIO RETANGULAR, EM ALVENARIA COM TIJOLOS CERÂMICOS MACIÇOS, DIMENSÕES INTERNAS: 1,6 X 4,6 X H=1,67 M, VOLUME ÚTIL: 8832 L (PARA 84 CONTRIBUINTES). AF_12/2020</v>
      </c>
      <c r="C213" s="78"/>
      <c r="D213" s="80"/>
      <c r="E213" s="81"/>
      <c r="F213" s="79"/>
      <c r="G213" s="78"/>
      <c r="H213" s="79"/>
      <c r="I213" s="78"/>
      <c r="J213" s="79">
        <v>1</v>
      </c>
      <c r="K213" s="78">
        <f t="shared" si="81"/>
        <v>0</v>
      </c>
      <c r="L213" s="79"/>
      <c r="M213" s="78"/>
      <c r="N213" s="79"/>
      <c r="O213" s="78"/>
      <c r="P213" s="105">
        <f t="shared" si="80"/>
        <v>0</v>
      </c>
    </row>
    <row r="214" spans="1:16" ht="45" customHeight="1" x14ac:dyDescent="0.25">
      <c r="A214" s="87" t="str">
        <f>ORÇAMENTO!B217</f>
        <v>12.25</v>
      </c>
      <c r="B214" s="82" t="str">
        <f>ORÇAMENTO!F217</f>
        <v>SUMIDOURO RETANGULAR, EM ALVENARIA COM TIJOLOS CERÂMICOS MACIÇOS, DIMENSÕES INTERNAS: 1,6 X 5,8 X H=3,0 M, ÁREA DE INFILTRAÇÃO: 50 M² (PARA 20 CONTRIBUINTES). AF_12/2020</v>
      </c>
      <c r="C214" s="78"/>
      <c r="D214" s="80"/>
      <c r="E214" s="81"/>
      <c r="F214" s="79"/>
      <c r="G214" s="78"/>
      <c r="H214" s="79"/>
      <c r="I214" s="78"/>
      <c r="J214" s="79">
        <v>1</v>
      </c>
      <c r="K214" s="78">
        <f t="shared" si="81"/>
        <v>0</v>
      </c>
      <c r="L214" s="79"/>
      <c r="M214" s="78"/>
      <c r="N214" s="79"/>
      <c r="O214" s="78"/>
      <c r="P214" s="105">
        <f t="shared" si="80"/>
        <v>0</v>
      </c>
    </row>
    <row r="215" spans="1:16" x14ac:dyDescent="0.25">
      <c r="A215" s="72"/>
      <c r="B215" s="73"/>
      <c r="C215" s="74">
        <f>SUM(C190:C214)</f>
        <v>0</v>
      </c>
      <c r="D215" s="74"/>
      <c r="E215" s="74">
        <f t="shared" ref="E215:O215" si="82">SUM(E190:E214)</f>
        <v>0</v>
      </c>
      <c r="F215" s="74"/>
      <c r="G215" s="74">
        <f t="shared" si="82"/>
        <v>0</v>
      </c>
      <c r="H215" s="74"/>
      <c r="I215" s="74">
        <f t="shared" si="82"/>
        <v>0</v>
      </c>
      <c r="J215" s="74"/>
      <c r="K215" s="74">
        <f t="shared" si="82"/>
        <v>0</v>
      </c>
      <c r="L215" s="74"/>
      <c r="M215" s="74">
        <f t="shared" si="82"/>
        <v>0</v>
      </c>
      <c r="N215" s="74"/>
      <c r="O215" s="74">
        <f t="shared" si="82"/>
        <v>0</v>
      </c>
      <c r="P215" s="105">
        <f t="shared" si="80"/>
        <v>0</v>
      </c>
    </row>
    <row r="216" spans="1:16" x14ac:dyDescent="0.25">
      <c r="A216" s="72">
        <f>ORÇAMENTO!B219</f>
        <v>13</v>
      </c>
      <c r="B216" s="73" t="str">
        <f>ORÇAMENTO!F219</f>
        <v>LOUÇAS E METAIS</v>
      </c>
      <c r="C216" s="75"/>
      <c r="D216" s="75"/>
      <c r="E216" s="74"/>
      <c r="F216" s="75"/>
      <c r="G216" s="74"/>
      <c r="H216" s="75"/>
      <c r="I216" s="74"/>
      <c r="J216" s="74"/>
      <c r="K216" s="74"/>
      <c r="L216" s="74"/>
      <c r="M216" s="74"/>
      <c r="N216" s="75"/>
      <c r="O216" s="74"/>
      <c r="P216" s="105">
        <f t="shared" si="80"/>
        <v>0</v>
      </c>
    </row>
    <row r="217" spans="1:16" ht="45" customHeight="1" x14ac:dyDescent="0.25">
      <c r="A217" s="87" t="str">
        <f>ORÇAMENTO!B220</f>
        <v>13.1</v>
      </c>
      <c r="B217" s="82" t="str">
        <f>ORÇAMENTO!F220</f>
        <v>VASO SANITARIO SIFONADO CONVENCIONAL PARA PCD SEM FURO FRONTAL COM LOUÇA BRANCA SEM ASSENTO, INCLUSO CONJUNTO DE LIGAÇÃO PARA BACIA SANITÁRIA AJUSTÁVEL - FORNECIMENTO E INSTALAÇÃO. AF_01/2020</v>
      </c>
      <c r="C217" s="78"/>
      <c r="D217" s="83"/>
      <c r="E217" s="84"/>
      <c r="F217" s="83"/>
      <c r="G217" s="84"/>
      <c r="H217" s="83"/>
      <c r="I217" s="84"/>
      <c r="J217" s="83">
        <v>0.75</v>
      </c>
      <c r="K217" s="84">
        <f>J217*C217</f>
        <v>0</v>
      </c>
      <c r="L217" s="83">
        <v>0.25</v>
      </c>
      <c r="M217" s="84">
        <f>L217*C217</f>
        <v>0</v>
      </c>
      <c r="N217" s="83"/>
      <c r="O217" s="84"/>
      <c r="P217" s="105">
        <f t="shared" si="80"/>
        <v>0</v>
      </c>
    </row>
    <row r="218" spans="1:16" x14ac:dyDescent="0.25">
      <c r="A218" s="87" t="str">
        <f>ORÇAMENTO!B221</f>
        <v>13.2</v>
      </c>
      <c r="B218" s="82" t="str">
        <f>ORÇAMENTO!F221</f>
        <v>ASSENTO SANITÁRIO CONVENCIONAL - FORNECIMENTO E INSTALACAO. AF_01/2020</v>
      </c>
      <c r="C218" s="78"/>
      <c r="D218" s="83"/>
      <c r="E218" s="84"/>
      <c r="F218" s="83"/>
      <c r="G218" s="84"/>
      <c r="H218" s="83"/>
      <c r="I218" s="84"/>
      <c r="J218" s="83"/>
      <c r="K218" s="84"/>
      <c r="L218" s="83"/>
      <c r="M218" s="84"/>
      <c r="N218" s="83">
        <v>1</v>
      </c>
      <c r="O218" s="84">
        <f t="shared" ref="O218:O223" si="83">N218*C218</f>
        <v>0</v>
      </c>
      <c r="P218" s="105">
        <f t="shared" si="80"/>
        <v>0</v>
      </c>
    </row>
    <row r="219" spans="1:16" ht="45" customHeight="1" x14ac:dyDescent="0.25">
      <c r="A219" s="87" t="str">
        <f>ORÇAMENTO!B222</f>
        <v>13.3</v>
      </c>
      <c r="B219" s="82" t="str">
        <f>ORÇAMENTO!F222</f>
        <v>VASO SANITÁRIO SIFONADO COM CAIXA ACOPLADA LOUÇA BRANCA - PADRÃO MÉDIO, INCLUSO ENGATE FLEXÍVEL EM METAL CROMADO, 1/2  X 40CM - FORNECIMENTO E INSTALAÇÃO. AF_01/2020</v>
      </c>
      <c r="C219" s="78"/>
      <c r="D219" s="83"/>
      <c r="E219" s="84"/>
      <c r="F219" s="83"/>
      <c r="G219" s="84"/>
      <c r="H219" s="83"/>
      <c r="I219" s="84"/>
      <c r="J219" s="83">
        <v>0.75</v>
      </c>
      <c r="K219" s="84">
        <f t="shared" ref="K219" si="84">J219*C219</f>
        <v>0</v>
      </c>
      <c r="L219" s="83">
        <v>0.25</v>
      </c>
      <c r="M219" s="84">
        <f t="shared" ref="M219" si="85">L219*C219</f>
        <v>0</v>
      </c>
      <c r="N219" s="83"/>
      <c r="O219" s="84"/>
      <c r="P219" s="105">
        <f t="shared" si="80"/>
        <v>0</v>
      </c>
    </row>
    <row r="220" spans="1:16" ht="30" customHeight="1" x14ac:dyDescent="0.25">
      <c r="A220" s="87" t="str">
        <f>ORÇAMENTO!B223</f>
        <v>13.4</v>
      </c>
      <c r="B220" s="82" t="str">
        <f>ORÇAMENTO!F223</f>
        <v>BARRA DE APOIO RETA, EM ACO INOX POLIDO, COMPRIMENTO 60CM, FIXADA NA PAREDE - FORNECIMENTO E INSTALAÇÃO. AF_01/2020</v>
      </c>
      <c r="C220" s="78"/>
      <c r="D220" s="83"/>
      <c r="E220" s="84"/>
      <c r="F220" s="83"/>
      <c r="G220" s="84"/>
      <c r="H220" s="83"/>
      <c r="I220" s="84"/>
      <c r="J220" s="84"/>
      <c r="K220" s="84"/>
      <c r="L220" s="83"/>
      <c r="M220" s="84"/>
      <c r="N220" s="83">
        <v>1</v>
      </c>
      <c r="O220" s="84">
        <f t="shared" ref="O220" si="86">N220*C220</f>
        <v>0</v>
      </c>
      <c r="P220" s="105">
        <f t="shared" si="80"/>
        <v>0</v>
      </c>
    </row>
    <row r="221" spans="1:16" ht="30" customHeight="1" x14ac:dyDescent="0.25">
      <c r="A221" s="87" t="str">
        <f>ORÇAMENTO!B224</f>
        <v>13.5</v>
      </c>
      <c r="B221" s="82" t="str">
        <f>ORÇAMENTO!F224</f>
        <v>BARRA DE APOIO RETA, EM ACO INOX POLIDO, COMPRIMENTO 80 CM,  FIXADA NA PAREDE - FORNECIMENTO E INSTALAÇÃO. AF_01/2020</v>
      </c>
      <c r="C221" s="78"/>
      <c r="D221" s="83"/>
      <c r="E221" s="84"/>
      <c r="F221" s="83"/>
      <c r="G221" s="84"/>
      <c r="H221" s="83"/>
      <c r="I221" s="84"/>
      <c r="J221" s="84"/>
      <c r="K221" s="84"/>
      <c r="L221" s="83"/>
      <c r="M221" s="84"/>
      <c r="N221" s="83">
        <v>1</v>
      </c>
      <c r="O221" s="84">
        <f t="shared" si="83"/>
        <v>0</v>
      </c>
      <c r="P221" s="105">
        <f t="shared" si="80"/>
        <v>0</v>
      </c>
    </row>
    <row r="222" spans="1:16" ht="15" customHeight="1" x14ac:dyDescent="0.25">
      <c r="A222" s="87" t="str">
        <f>ORÇAMENTO!B225</f>
        <v>13.6</v>
      </c>
      <c r="B222" s="82" t="str">
        <f>ORÇAMENTO!F225</f>
        <v>VASO SANITÁRIO INFANTIL LOUÇA BRANCA - FORNECIMENTO E INSTALACAO. AF_01/2020</v>
      </c>
      <c r="C222" s="78"/>
      <c r="D222" s="83"/>
      <c r="E222" s="84"/>
      <c r="F222" s="83"/>
      <c r="G222" s="84"/>
      <c r="H222" s="83"/>
      <c r="I222" s="84"/>
      <c r="J222" s="83">
        <v>0.25</v>
      </c>
      <c r="K222" s="84">
        <f t="shared" ref="K222" si="87">C222*J222</f>
        <v>0</v>
      </c>
      <c r="L222" s="83">
        <v>0.75</v>
      </c>
      <c r="M222" s="84">
        <f t="shared" ref="M222" si="88">L222*C222</f>
        <v>0</v>
      </c>
      <c r="N222" s="83"/>
      <c r="O222" s="84"/>
      <c r="P222" s="105">
        <f t="shared" si="80"/>
        <v>0</v>
      </c>
    </row>
    <row r="223" spans="1:16" x14ac:dyDescent="0.25">
      <c r="A223" s="87" t="str">
        <f>ORÇAMENTO!B226</f>
        <v>13.7</v>
      </c>
      <c r="B223" s="82" t="str">
        <f>ORÇAMENTO!F226</f>
        <v>ASSENTO SANITÁRIO INFANTIL - FORNECIMENTO E INSTALACAO. AF_01/2020</v>
      </c>
      <c r="C223" s="78"/>
      <c r="D223" s="83"/>
      <c r="E223" s="84"/>
      <c r="F223" s="83"/>
      <c r="G223" s="84"/>
      <c r="H223" s="83"/>
      <c r="I223" s="84"/>
      <c r="J223" s="83"/>
      <c r="K223" s="84"/>
      <c r="L223" s="84"/>
      <c r="M223" s="84"/>
      <c r="N223" s="83">
        <v>1</v>
      </c>
      <c r="O223" s="84">
        <f t="shared" si="83"/>
        <v>0</v>
      </c>
      <c r="P223" s="105">
        <f t="shared" si="80"/>
        <v>0</v>
      </c>
    </row>
    <row r="224" spans="1:16" ht="30" customHeight="1" x14ac:dyDescent="0.25">
      <c r="A224" s="87" t="str">
        <f>ORÇAMENTO!B227</f>
        <v>13.8</v>
      </c>
      <c r="B224" s="82" t="str">
        <f>ORÇAMENTO!F227</f>
        <v>BANCADA DE GRANITO CINZA POLIDO, DE 0,50 X 0,60 M, PARA LAVATÓRIO - FORNECIMENTO E INSTALAÇÃO. AF_01/2020</v>
      </c>
      <c r="C224" s="78"/>
      <c r="D224" s="83"/>
      <c r="E224" s="84"/>
      <c r="F224" s="83"/>
      <c r="G224" s="84"/>
      <c r="H224" s="83"/>
      <c r="I224" s="84"/>
      <c r="J224" s="83">
        <v>1</v>
      </c>
      <c r="K224" s="84">
        <f>C224*J224</f>
        <v>0</v>
      </c>
      <c r="L224" s="83"/>
      <c r="M224" s="84"/>
      <c r="N224" s="83"/>
      <c r="O224" s="84"/>
      <c r="P224" s="105">
        <f t="shared" si="80"/>
        <v>0</v>
      </c>
    </row>
    <row r="225" spans="1:16" ht="30" customHeight="1" x14ac:dyDescent="0.25">
      <c r="A225" s="87" t="str">
        <f>ORÇAMENTO!B228</f>
        <v>13.9</v>
      </c>
      <c r="B225" s="82" t="str">
        <f>ORÇAMENTO!F228</f>
        <v>CUBA DE EMBUTIR RETANGULAR DE AÇO INOXIDÁVEL, 46 X 30 X 12 CM - FORNECIMENTO E INSTALAÇÃO. AF_01/2020</v>
      </c>
      <c r="C225" s="78"/>
      <c r="D225" s="83"/>
      <c r="E225" s="84"/>
      <c r="F225" s="83"/>
      <c r="G225" s="84"/>
      <c r="H225" s="83"/>
      <c r="I225" s="84"/>
      <c r="J225" s="84"/>
      <c r="K225" s="84"/>
      <c r="L225" s="84"/>
      <c r="M225" s="84"/>
      <c r="N225" s="83">
        <v>1</v>
      </c>
      <c r="O225" s="84">
        <f t="shared" ref="O225" si="89">N225*C225</f>
        <v>0</v>
      </c>
      <c r="P225" s="105">
        <f t="shared" si="80"/>
        <v>0</v>
      </c>
    </row>
    <row r="226" spans="1:16" ht="30" customHeight="1" x14ac:dyDescent="0.25">
      <c r="A226" s="87" t="str">
        <f>ORÇAMENTO!B229</f>
        <v>13.10</v>
      </c>
      <c r="B226" s="82" t="str">
        <f>ORÇAMENTO!F229</f>
        <v>CUBA DE EMBUTIR OVAL EM LOUÇA BRANCA, 35 X 50CM OU EQUIVALENTE - FORNECIMENTO E INSTALAÇÃO. AF_01/2020</v>
      </c>
      <c r="C226" s="78"/>
      <c r="D226" s="83"/>
      <c r="E226" s="84"/>
      <c r="F226" s="83"/>
      <c r="G226" s="84"/>
      <c r="H226" s="83"/>
      <c r="I226" s="84"/>
      <c r="J226" s="84"/>
      <c r="K226" s="84"/>
      <c r="L226" s="84"/>
      <c r="M226" s="84"/>
      <c r="N226" s="83">
        <v>1</v>
      </c>
      <c r="O226" s="84">
        <f t="shared" ref="O226:O230" si="90">N226*C226</f>
        <v>0</v>
      </c>
      <c r="P226" s="105">
        <f t="shared" si="80"/>
        <v>0</v>
      </c>
    </row>
    <row r="227" spans="1:16" ht="30" customHeight="1" x14ac:dyDescent="0.25">
      <c r="A227" s="87" t="str">
        <f>ORÇAMENTO!B230</f>
        <v>13.11</v>
      </c>
      <c r="B227" s="82" t="str">
        <f>ORÇAMENTO!F230</f>
        <v>LAVATÓRIO LOUÇA BRANCA SUSPENSO, 29,5 X 39CM OU EQUIVALENTE, PADRÃO POPULAR - FORNECIMENTO E INSTALAÇÃO. AF_01/2020</v>
      </c>
      <c r="C227" s="78"/>
      <c r="D227" s="83"/>
      <c r="E227" s="84"/>
      <c r="F227" s="83"/>
      <c r="G227" s="84"/>
      <c r="H227" s="83"/>
      <c r="I227" s="84"/>
      <c r="J227" s="84"/>
      <c r="K227" s="84"/>
      <c r="L227" s="84"/>
      <c r="M227" s="84"/>
      <c r="N227" s="83">
        <v>1</v>
      </c>
      <c r="O227" s="84">
        <f t="shared" ref="O227" si="91">N227*C227</f>
        <v>0</v>
      </c>
      <c r="P227" s="105">
        <f t="shared" si="80"/>
        <v>0</v>
      </c>
    </row>
    <row r="228" spans="1:16" ht="30" customHeight="1" x14ac:dyDescent="0.25">
      <c r="A228" s="87" t="str">
        <f>ORÇAMENTO!B231</f>
        <v>13.12</v>
      </c>
      <c r="B228" s="82" t="str">
        <f>ORÇAMENTO!F231</f>
        <v>PAPELEIRA DE PAREDE EM METAL CROMADO SEM TAMPA, INCLUSO FIXAÇÃO. AF_01/2020</v>
      </c>
      <c r="C228" s="78"/>
      <c r="D228" s="83"/>
      <c r="E228" s="84"/>
      <c r="F228" s="83"/>
      <c r="G228" s="84"/>
      <c r="H228" s="83"/>
      <c r="I228" s="84"/>
      <c r="J228" s="84"/>
      <c r="K228" s="84"/>
      <c r="L228" s="84"/>
      <c r="M228" s="84"/>
      <c r="N228" s="83">
        <v>1</v>
      </c>
      <c r="O228" s="84">
        <f t="shared" ref="O228" si="92">N228*C228</f>
        <v>0</v>
      </c>
      <c r="P228" s="105">
        <f t="shared" si="80"/>
        <v>0</v>
      </c>
    </row>
    <row r="229" spans="1:16" ht="30" customHeight="1" x14ac:dyDescent="0.25">
      <c r="A229" s="87" t="str">
        <f>ORÇAMENTO!B232</f>
        <v>13.13</v>
      </c>
      <c r="B229" s="82" t="str">
        <f>ORÇAMENTO!F232</f>
        <v>SABONETEIRA PLASTICA TIPO DISPENSER PARA SABONETE LIQUIDO COM RESERVATORIO 800 A 1500 ML, INCLUSO FIXAÇÃO. AF_01/2020</v>
      </c>
      <c r="C229" s="78"/>
      <c r="D229" s="83"/>
      <c r="E229" s="84"/>
      <c r="F229" s="83"/>
      <c r="G229" s="84"/>
      <c r="H229" s="83"/>
      <c r="I229" s="84"/>
      <c r="J229" s="84"/>
      <c r="K229" s="84"/>
      <c r="L229" s="84"/>
      <c r="M229" s="84"/>
      <c r="N229" s="83">
        <v>1</v>
      </c>
      <c r="O229" s="84">
        <f t="shared" si="90"/>
        <v>0</v>
      </c>
      <c r="P229" s="105">
        <f t="shared" si="80"/>
        <v>0</v>
      </c>
    </row>
    <row r="230" spans="1:16" ht="30" customHeight="1" x14ac:dyDescent="0.25">
      <c r="A230" s="87" t="str">
        <f>ORÇAMENTO!B233</f>
        <v>13.14</v>
      </c>
      <c r="B230" s="82" t="str">
        <f>ORÇAMENTO!F233</f>
        <v>TANQUE DE LOUÇA BRANCA COM COLUNA, 30L OU EQUIVALENTE - FORNECIMENTO E INSTALAÇÃO. AF_01/2020</v>
      </c>
      <c r="C230" s="78"/>
      <c r="D230" s="83"/>
      <c r="E230" s="84"/>
      <c r="F230" s="83"/>
      <c r="G230" s="84"/>
      <c r="H230" s="83"/>
      <c r="I230" s="84"/>
      <c r="J230" s="84"/>
      <c r="K230" s="84"/>
      <c r="L230" s="84"/>
      <c r="M230" s="84"/>
      <c r="N230" s="83">
        <v>1</v>
      </c>
      <c r="O230" s="84">
        <f t="shared" si="90"/>
        <v>0</v>
      </c>
      <c r="P230" s="105">
        <f t="shared" si="80"/>
        <v>0</v>
      </c>
    </row>
    <row r="231" spans="1:16" ht="30" customHeight="1" x14ac:dyDescent="0.25">
      <c r="A231" s="87" t="str">
        <f>ORÇAMENTO!B234</f>
        <v>13.15</v>
      </c>
      <c r="B231" s="82" t="str">
        <f>ORÇAMENTO!F234</f>
        <v>CHUVEIRO ELÉTRICO COMUM CORPO PLÁSTICO, TIPO DUCHA  FORNECIMENTO E INSTALAÇÃO. AF_01/2020</v>
      </c>
      <c r="C231" s="78"/>
      <c r="D231" s="83"/>
      <c r="E231" s="84"/>
      <c r="F231" s="83"/>
      <c r="G231" s="84"/>
      <c r="H231" s="83"/>
      <c r="I231" s="84"/>
      <c r="J231" s="84"/>
      <c r="K231" s="84"/>
      <c r="L231" s="84"/>
      <c r="M231" s="84"/>
      <c r="N231" s="83">
        <v>1</v>
      </c>
      <c r="O231" s="84">
        <f t="shared" ref="O231:O233" si="93">N231*C231</f>
        <v>0</v>
      </c>
      <c r="P231" s="105">
        <f t="shared" si="80"/>
        <v>0</v>
      </c>
    </row>
    <row r="232" spans="1:16" ht="30" customHeight="1" x14ac:dyDescent="0.25">
      <c r="A232" s="87" t="str">
        <f>ORÇAMENTO!B235</f>
        <v>13.16</v>
      </c>
      <c r="B232" s="82" t="str">
        <f>ORÇAMENTO!F235</f>
        <v>TORNEIRA CROMADA TUBO MÓVEL, DE MESA, 1/2 OU 3/4, PARA PIA DE COZINHA, PADRÃO ALTO - FORNECIMENTO E INSTALAÇÃO. AF_01/2020</v>
      </c>
      <c r="C232" s="78"/>
      <c r="D232" s="83"/>
      <c r="E232" s="84"/>
      <c r="F232" s="83"/>
      <c r="G232" s="84"/>
      <c r="H232" s="83"/>
      <c r="I232" s="84"/>
      <c r="J232" s="84"/>
      <c r="K232" s="84"/>
      <c r="L232" s="84"/>
      <c r="M232" s="84"/>
      <c r="N232" s="83">
        <v>1</v>
      </c>
      <c r="O232" s="84">
        <f t="shared" si="93"/>
        <v>0</v>
      </c>
      <c r="P232" s="105">
        <f t="shared" si="80"/>
        <v>0</v>
      </c>
    </row>
    <row r="233" spans="1:16" ht="30" customHeight="1" x14ac:dyDescent="0.25">
      <c r="A233" s="87" t="str">
        <f>ORÇAMENTO!B236</f>
        <v>13.17</v>
      </c>
      <c r="B233" s="82" t="str">
        <f>ORÇAMENTO!F236</f>
        <v>TORNEIRA CROMADA DE MESA, 1/2 OU 3/4, PARA LAVATÓRIO, PADRÃO POPULAR - FORNECIMENTO E INSTALAÇÃO. AF_01/2020</v>
      </c>
      <c r="C233" s="78"/>
      <c r="D233" s="83"/>
      <c r="E233" s="84"/>
      <c r="F233" s="83"/>
      <c r="G233" s="84"/>
      <c r="H233" s="83"/>
      <c r="I233" s="84"/>
      <c r="J233" s="84"/>
      <c r="K233" s="84"/>
      <c r="L233" s="84"/>
      <c r="M233" s="84"/>
      <c r="N233" s="83">
        <v>1</v>
      </c>
      <c r="O233" s="84">
        <f t="shared" si="93"/>
        <v>0</v>
      </c>
      <c r="P233" s="105">
        <f t="shared" si="80"/>
        <v>0</v>
      </c>
    </row>
    <row r="234" spans="1:16" x14ac:dyDescent="0.25">
      <c r="A234" s="72"/>
      <c r="B234" s="73"/>
      <c r="C234" s="74">
        <f>SUM(C217:C233)</f>
        <v>0</v>
      </c>
      <c r="D234" s="74"/>
      <c r="E234" s="74">
        <f t="shared" ref="E234:O234" si="94">SUM(E217:E233)</f>
        <v>0</v>
      </c>
      <c r="F234" s="74"/>
      <c r="G234" s="74">
        <f t="shared" si="94"/>
        <v>0</v>
      </c>
      <c r="H234" s="74"/>
      <c r="I234" s="74">
        <f t="shared" si="94"/>
        <v>0</v>
      </c>
      <c r="J234" s="74"/>
      <c r="K234" s="74">
        <f t="shared" si="94"/>
        <v>0</v>
      </c>
      <c r="L234" s="74"/>
      <c r="M234" s="74">
        <f t="shared" si="94"/>
        <v>0</v>
      </c>
      <c r="N234" s="74"/>
      <c r="O234" s="74">
        <f t="shared" si="94"/>
        <v>0</v>
      </c>
      <c r="P234" s="105">
        <f t="shared" si="80"/>
        <v>0</v>
      </c>
    </row>
    <row r="235" spans="1:16" x14ac:dyDescent="0.25">
      <c r="A235" s="72">
        <f>ORÇAMENTO!B238</f>
        <v>14</v>
      </c>
      <c r="B235" s="73" t="str">
        <f>ORÇAMENTO!F238</f>
        <v>INSTALAÇÕES PLUVIAIS</v>
      </c>
      <c r="C235" s="75"/>
      <c r="D235" s="75"/>
      <c r="E235" s="74"/>
      <c r="F235" s="75"/>
      <c r="G235" s="74"/>
      <c r="H235" s="75"/>
      <c r="I235" s="74"/>
      <c r="J235" s="74"/>
      <c r="K235" s="74"/>
      <c r="L235" s="74"/>
      <c r="M235" s="74"/>
      <c r="N235" s="75"/>
      <c r="O235" s="74"/>
      <c r="P235" s="105">
        <f t="shared" si="80"/>
        <v>0</v>
      </c>
    </row>
    <row r="236" spans="1:16" ht="45" customHeight="1" x14ac:dyDescent="0.25">
      <c r="A236" s="87" t="str">
        <f>ORÇAMENTO!B239</f>
        <v>14.1</v>
      </c>
      <c r="B236" s="82" t="str">
        <f>ORÇAMENTO!F239</f>
        <v>(COMPOSIÇÃO REPRESENTATIVA) DO SERVIÇO DE INSTALAÇÃO DE TUBOS DE PVC, SÉRIE R, ÁGUA PLUVIAL, DN 100 MM (INSTALADO EM RAMAL DE ENCAMINHAMENTO, OU CONDUTORES VERTICAIS), INCLUSIVE CONEXÕES, CORTES E FIXAÇÕES, PARA PRÉDIOS. AF_10/2015</v>
      </c>
      <c r="C236" s="78"/>
      <c r="D236" s="83"/>
      <c r="E236" s="84"/>
      <c r="F236" s="83"/>
      <c r="G236" s="84"/>
      <c r="H236" s="83"/>
      <c r="I236" s="84"/>
      <c r="J236" s="84"/>
      <c r="K236" s="84"/>
      <c r="L236" s="83"/>
      <c r="M236" s="84"/>
      <c r="N236" s="83">
        <v>1</v>
      </c>
      <c r="O236" s="84">
        <f>N236*C236</f>
        <v>0</v>
      </c>
      <c r="P236" s="105">
        <f t="shared" si="80"/>
        <v>0</v>
      </c>
    </row>
    <row r="237" spans="1:16" ht="30" customHeight="1" x14ac:dyDescent="0.25">
      <c r="A237" s="87" t="str">
        <f>ORÇAMENTO!B240</f>
        <v>14.2</v>
      </c>
      <c r="B237" s="82" t="str">
        <f>ORÇAMENTO!F240</f>
        <v>CAIXA ENTERRADA HIDRÁULICA RETANGULAR EM ALVENARIA COM TIJOLOS CERÂMICOS MACIÇOS, DIMENSÕES INTERNAS: 0,4X0,4X0,4 M PARA REDE DE ESGOTO. AF_12/2020</v>
      </c>
      <c r="C237" s="78"/>
      <c r="D237" s="83"/>
      <c r="E237" s="84"/>
      <c r="F237" s="83"/>
      <c r="G237" s="84"/>
      <c r="H237" s="83"/>
      <c r="I237" s="84"/>
      <c r="J237" s="84"/>
      <c r="K237" s="84"/>
      <c r="L237" s="83"/>
      <c r="M237" s="84"/>
      <c r="N237" s="83">
        <v>1</v>
      </c>
      <c r="O237" s="84">
        <f>N237*C237</f>
        <v>0</v>
      </c>
      <c r="P237" s="105">
        <f t="shared" si="80"/>
        <v>0</v>
      </c>
    </row>
    <row r="238" spans="1:16" ht="45" customHeight="1" x14ac:dyDescent="0.25">
      <c r="A238" s="87" t="str">
        <f>ORÇAMENTO!B241</f>
        <v>14.3</v>
      </c>
      <c r="B238" s="82" t="str">
        <f>ORÇAMENTO!F241</f>
        <v>TUBO DE CONCRETO (SIMPLES) PARA REDES COLETORAS DE ÁGUAS PLUVIAIS, DIÂMETRO DE 300 MM, JUNTA RÍGIDA, INSTALADO EM LOCAL COM ALTO NÍVEL DE INTERFERÊNCIAS - FORNECIMENTO E ASSENTAMENTO. AF_12/2015</v>
      </c>
      <c r="C238" s="78"/>
      <c r="D238" s="83"/>
      <c r="E238" s="84"/>
      <c r="F238" s="83"/>
      <c r="G238" s="84"/>
      <c r="H238" s="83"/>
      <c r="I238" s="84"/>
      <c r="J238" s="84"/>
      <c r="K238" s="84"/>
      <c r="L238" s="83"/>
      <c r="M238" s="84"/>
      <c r="N238" s="83">
        <v>1</v>
      </c>
      <c r="O238" s="84">
        <f>N238*C238</f>
        <v>0</v>
      </c>
      <c r="P238" s="105">
        <f t="shared" si="80"/>
        <v>0</v>
      </c>
    </row>
    <row r="239" spans="1:16" ht="30" customHeight="1" x14ac:dyDescent="0.25">
      <c r="A239" s="87" t="str">
        <f>ORÇAMENTO!B242</f>
        <v>14.4</v>
      </c>
      <c r="B239" s="82" t="str">
        <f>ORÇAMENTO!F242</f>
        <v>DRENO SUBSUPERFICIAL (SEÇÃO 0,40 X 0,40 M), CEGO, ENCHIMENTO DE BRITA, ENVOLVIDO COM MANTA GEOTÊXTIL. AF_07/2021</v>
      </c>
      <c r="C239" s="78"/>
      <c r="D239" s="83"/>
      <c r="E239" s="84"/>
      <c r="F239" s="83"/>
      <c r="G239" s="84"/>
      <c r="H239" s="83"/>
      <c r="I239" s="84"/>
      <c r="J239" s="84"/>
      <c r="K239" s="84"/>
      <c r="L239" s="83"/>
      <c r="M239" s="84"/>
      <c r="N239" s="83">
        <v>1</v>
      </c>
      <c r="O239" s="84">
        <f>N239*C239</f>
        <v>0</v>
      </c>
      <c r="P239" s="105">
        <f t="shared" si="80"/>
        <v>0</v>
      </c>
    </row>
    <row r="240" spans="1:16" x14ac:dyDescent="0.25">
      <c r="A240" s="72"/>
      <c r="B240" s="73"/>
      <c r="C240" s="74">
        <f>SUM(C236:C239)</f>
        <v>0</v>
      </c>
      <c r="D240" s="74"/>
      <c r="E240" s="74">
        <f t="shared" ref="E240:M240" si="95">SUM(E236:E239)</f>
        <v>0</v>
      </c>
      <c r="F240" s="74"/>
      <c r="G240" s="74">
        <f t="shared" si="95"/>
        <v>0</v>
      </c>
      <c r="H240" s="74"/>
      <c r="I240" s="74">
        <f t="shared" si="95"/>
        <v>0</v>
      </c>
      <c r="J240" s="74"/>
      <c r="K240" s="74">
        <f t="shared" si="95"/>
        <v>0</v>
      </c>
      <c r="L240" s="74"/>
      <c r="M240" s="74">
        <f t="shared" si="95"/>
        <v>0</v>
      </c>
      <c r="N240" s="74"/>
      <c r="O240" s="74">
        <f>SUM(O236:O239)</f>
        <v>0</v>
      </c>
      <c r="P240" s="105">
        <f t="shared" si="80"/>
        <v>0</v>
      </c>
    </row>
    <row r="241" spans="1:16" x14ac:dyDescent="0.25">
      <c r="A241" s="72">
        <f>ORÇAMENTO!B244</f>
        <v>15</v>
      </c>
      <c r="B241" s="73" t="str">
        <f>ORÇAMENTO!F244</f>
        <v>CERCAMENTO E ARBORIZAÇÃO</v>
      </c>
      <c r="C241" s="75"/>
      <c r="D241" s="75"/>
      <c r="E241" s="74"/>
      <c r="F241" s="75"/>
      <c r="G241" s="74"/>
      <c r="H241" s="75"/>
      <c r="I241" s="74"/>
      <c r="J241" s="74"/>
      <c r="K241" s="74"/>
      <c r="L241" s="74"/>
      <c r="M241" s="74"/>
      <c r="N241" s="75"/>
      <c r="O241" s="74"/>
      <c r="P241" s="105">
        <f t="shared" si="80"/>
        <v>0</v>
      </c>
    </row>
    <row r="242" spans="1:16" ht="36" x14ac:dyDescent="0.25">
      <c r="A242" s="87" t="str">
        <f>ORÇAMENTO!B245</f>
        <v>15.1</v>
      </c>
      <c r="B242" s="82" t="str">
        <f>ORÇAMENTO!F245</f>
        <v>CERCAMENTO COM MOURÕES DE CONCRETO, RETO, H=3,00 M, ESPAÇAMENTO DE 2,5 M, CRAVADOS 0,5 M, COM ARAME GALVANIZADO 12 BWD - FORNECIMENTO E INSTALAÇÃO E BASE COM VIGA BALDRAME.</v>
      </c>
      <c r="C242" s="78"/>
      <c r="D242" s="83"/>
      <c r="E242" s="84"/>
      <c r="F242" s="83"/>
      <c r="G242" s="84"/>
      <c r="H242" s="83"/>
      <c r="I242" s="84"/>
      <c r="J242" s="83"/>
      <c r="K242" s="84"/>
      <c r="L242" s="83">
        <v>0.5</v>
      </c>
      <c r="M242" s="84">
        <f>L242*C242</f>
        <v>0</v>
      </c>
      <c r="N242" s="83">
        <v>0.5</v>
      </c>
      <c r="O242" s="84">
        <f>N242*C242</f>
        <v>0</v>
      </c>
      <c r="P242" s="105">
        <f t="shared" ref="P242:P244" si="96">SUM(E242,G242,I242,K242,M242,O242)</f>
        <v>0</v>
      </c>
    </row>
    <row r="243" spans="1:16" ht="15" customHeight="1" x14ac:dyDescent="0.25">
      <c r="A243" s="87" t="str">
        <f>ORÇAMENTO!B246</f>
        <v>15.2</v>
      </c>
      <c r="B243" s="82" t="str">
        <f>ORÇAMENTO!F246</f>
        <v>PLANTIO DE ARBUSTO OU CERCA VIVA. AF_05/2018</v>
      </c>
      <c r="C243" s="78"/>
      <c r="D243" s="83"/>
      <c r="E243" s="84"/>
      <c r="F243" s="83"/>
      <c r="G243" s="84"/>
      <c r="H243" s="83"/>
      <c r="I243" s="84"/>
      <c r="J243" s="83"/>
      <c r="K243" s="84"/>
      <c r="L243" s="83"/>
      <c r="M243" s="84"/>
      <c r="N243" s="83">
        <v>1</v>
      </c>
      <c r="O243" s="84">
        <f t="shared" ref="O243:O244" si="97">N243*C243</f>
        <v>0</v>
      </c>
      <c r="P243" s="105">
        <f t="shared" si="96"/>
        <v>0</v>
      </c>
    </row>
    <row r="244" spans="1:16" ht="24" x14ac:dyDescent="0.25">
      <c r="A244" s="87" t="str">
        <f>ORÇAMENTO!B247</f>
        <v>15.3</v>
      </c>
      <c r="B244" s="82" t="str">
        <f>ORÇAMENTO!F247</f>
        <v>PLANTIO DE ÁRVORE ORNAMENTAL COM ALTURA DE MUDA MENOR OU IGUAL A 2,00 M. AF_05/2018</v>
      </c>
      <c r="C244" s="78"/>
      <c r="D244" s="83"/>
      <c r="E244" s="84"/>
      <c r="F244" s="83"/>
      <c r="G244" s="84"/>
      <c r="H244" s="83"/>
      <c r="I244" s="84"/>
      <c r="J244" s="83"/>
      <c r="K244" s="84"/>
      <c r="L244" s="83"/>
      <c r="M244" s="84"/>
      <c r="N244" s="83">
        <v>1</v>
      </c>
      <c r="O244" s="84">
        <f t="shared" si="97"/>
        <v>0</v>
      </c>
      <c r="P244" s="105">
        <f t="shared" si="96"/>
        <v>0</v>
      </c>
    </row>
    <row r="245" spans="1:16" ht="15" customHeight="1" x14ac:dyDescent="0.25">
      <c r="A245" s="87" t="str">
        <f>ORÇAMENTO!B248</f>
        <v>15.4</v>
      </c>
      <c r="B245" s="82" t="str">
        <f>ORÇAMENTO!F248</f>
        <v>PORTÃO EM FERRO COM MONTANTES EM PERFIL U</v>
      </c>
      <c r="C245" s="78"/>
      <c r="D245" s="83"/>
      <c r="E245" s="84"/>
      <c r="F245" s="83"/>
      <c r="G245" s="84"/>
      <c r="H245" s="83"/>
      <c r="I245" s="84"/>
      <c r="J245" s="83"/>
      <c r="K245" s="84"/>
      <c r="L245" s="83">
        <v>0.5</v>
      </c>
      <c r="M245" s="84">
        <f>L245*C245</f>
        <v>0</v>
      </c>
      <c r="N245" s="83">
        <v>0.5</v>
      </c>
      <c r="O245" s="84">
        <f>N245*C245</f>
        <v>0</v>
      </c>
      <c r="P245" s="105">
        <f t="shared" si="80"/>
        <v>0</v>
      </c>
    </row>
    <row r="246" spans="1:16" x14ac:dyDescent="0.25">
      <c r="A246" s="72"/>
      <c r="B246" s="73"/>
      <c r="C246" s="74">
        <f>SUM(C242:C245)</f>
        <v>0</v>
      </c>
      <c r="D246" s="74"/>
      <c r="E246" s="74">
        <f>SUM(E245)</f>
        <v>0</v>
      </c>
      <c r="F246" s="74"/>
      <c r="G246" s="74">
        <f>SUM(G245)</f>
        <v>0</v>
      </c>
      <c r="H246" s="74"/>
      <c r="I246" s="74">
        <f>SUM(I245)</f>
        <v>0</v>
      </c>
      <c r="J246" s="74"/>
      <c r="K246" s="74">
        <f>SUM(K245)</f>
        <v>0</v>
      </c>
      <c r="L246" s="74"/>
      <c r="M246" s="74">
        <f>SUM(M242:M245)</f>
        <v>0</v>
      </c>
      <c r="N246" s="74"/>
      <c r="O246" s="74">
        <f>SUM(O242:O245)</f>
        <v>0</v>
      </c>
      <c r="P246" s="105">
        <f t="shared" si="80"/>
        <v>0</v>
      </c>
    </row>
    <row r="247" spans="1:16" x14ac:dyDescent="0.25">
      <c r="A247" s="72">
        <f>ORÇAMENTO!B250</f>
        <v>16</v>
      </c>
      <c r="B247" s="73" t="str">
        <f>ORÇAMENTO!F250</f>
        <v>SERVIÇOS FINAIS</v>
      </c>
      <c r="C247" s="75"/>
      <c r="D247" s="75"/>
      <c r="E247" s="74"/>
      <c r="F247" s="75"/>
      <c r="G247" s="74"/>
      <c r="H247" s="75"/>
      <c r="I247" s="74"/>
      <c r="J247" s="74"/>
      <c r="K247" s="74"/>
      <c r="L247" s="74"/>
      <c r="M247" s="74"/>
      <c r="N247" s="75"/>
      <c r="O247" s="74"/>
      <c r="P247" s="105">
        <f t="shared" si="80"/>
        <v>0</v>
      </c>
    </row>
    <row r="248" spans="1:16" ht="15" customHeight="1" x14ac:dyDescent="0.25">
      <c r="A248" s="87" t="str">
        <f>ORÇAMENTO!B251</f>
        <v>16.1</v>
      </c>
      <c r="B248" s="82" t="str">
        <f>ORÇAMENTO!F251</f>
        <v>LIMPEZA DE CONTRAPISO COM VASSOURA A SECO. AF_04/2019</v>
      </c>
      <c r="C248" s="78"/>
      <c r="D248" s="83"/>
      <c r="E248" s="84"/>
      <c r="F248" s="83"/>
      <c r="G248" s="84"/>
      <c r="H248" s="83"/>
      <c r="I248" s="84"/>
      <c r="J248" s="84"/>
      <c r="K248" s="84"/>
      <c r="L248" s="84"/>
      <c r="M248" s="84"/>
      <c r="N248" s="83">
        <v>1</v>
      </c>
      <c r="O248" s="84">
        <f>N248*C248</f>
        <v>0</v>
      </c>
      <c r="P248" s="105">
        <f t="shared" si="80"/>
        <v>0</v>
      </c>
    </row>
    <row r="249" spans="1:16" x14ac:dyDescent="0.25">
      <c r="A249" s="72"/>
      <c r="B249" s="73"/>
      <c r="C249" s="74">
        <f>SUM(C248:C248)</f>
        <v>0</v>
      </c>
      <c r="D249" s="74"/>
      <c r="E249" s="74">
        <f>SUM(E248:E248)</f>
        <v>0</v>
      </c>
      <c r="F249" s="74"/>
      <c r="G249" s="74">
        <f>SUM(G248:G248)</f>
        <v>0</v>
      </c>
      <c r="H249" s="74"/>
      <c r="I249" s="74">
        <f>SUM(I248:I248)</f>
        <v>0</v>
      </c>
      <c r="J249" s="74"/>
      <c r="K249" s="74">
        <f t="shared" ref="K249:O249" si="98">SUM(K248:K248)</f>
        <v>0</v>
      </c>
      <c r="L249" s="74"/>
      <c r="M249" s="74">
        <f t="shared" si="98"/>
        <v>0</v>
      </c>
      <c r="N249" s="74"/>
      <c r="O249" s="74">
        <f t="shared" si="98"/>
        <v>0</v>
      </c>
      <c r="P249" s="105">
        <f t="shared" si="80"/>
        <v>0</v>
      </c>
    </row>
    <row r="250" spans="1:16" x14ac:dyDescent="0.25">
      <c r="A250" s="93"/>
      <c r="B250" s="94" t="s">
        <v>137</v>
      </c>
      <c r="C250" s="95">
        <f>SUM(C249,C246,C240,C234,C215,C188,C165,C156,C145,C108,C99,C66,C50,C39,C30,C12)</f>
        <v>0</v>
      </c>
      <c r="D250" s="95"/>
      <c r="E250" s="95">
        <f>SUM(E249,E246,E240,E234,E215,E188,E165,E156,E145,E108,E99,E66,E50,E39,E30,E12)</f>
        <v>0</v>
      </c>
      <c r="F250" s="95"/>
      <c r="G250" s="95">
        <f>SUM(G249,G246,G240,G234,G215,G188,G165,G156,G145,G108,G99,G66,G50,G39,G30,G12)</f>
        <v>0</v>
      </c>
      <c r="H250" s="95"/>
      <c r="I250" s="95">
        <f>SUM(I249,I246,I240,I234,I215,I188,I165,I156,I145,I108,I99,I66,I50,I39,I30,I12)</f>
        <v>0</v>
      </c>
      <c r="J250" s="95"/>
      <c r="K250" s="95">
        <f>SUM(K249,K246,K240,K234,K215,K188,K165,K156,K145,K108,K99,K66,K50,K39,K30,K12)</f>
        <v>0</v>
      </c>
      <c r="L250" s="95"/>
      <c r="M250" s="95">
        <f>SUM(M249,M246,M240,M234,M215,M188,M165,M156,M145,M108,M99,M66,M50,M39,M30,M12)</f>
        <v>0</v>
      </c>
      <c r="N250" s="95"/>
      <c r="O250" s="95">
        <f>SUM(O249,O246,O240,O234,O215,O188,O165,O156,O145,O108,O99,O66,O50,O39,O30,O12)</f>
        <v>0</v>
      </c>
      <c r="P250" s="105">
        <f t="shared" si="80"/>
        <v>0</v>
      </c>
    </row>
    <row r="251" spans="1:16" x14ac:dyDescent="0.25">
      <c r="A251" s="88" t="s">
        <v>138</v>
      </c>
      <c r="B251" s="89" t="s">
        <v>139</v>
      </c>
      <c r="C251" s="106"/>
      <c r="D251" s="90"/>
      <c r="E251" s="91">
        <f>E250</f>
        <v>0</v>
      </c>
      <c r="F251" s="92"/>
      <c r="G251" s="91">
        <f>G250+E251</f>
        <v>0</v>
      </c>
      <c r="H251" s="92"/>
      <c r="I251" s="91">
        <f>I250+G251</f>
        <v>0</v>
      </c>
      <c r="J251" s="91"/>
      <c r="K251" s="91">
        <f>K250+I251</f>
        <v>0</v>
      </c>
      <c r="L251" s="91"/>
      <c r="M251" s="91">
        <f>M250+K251</f>
        <v>0</v>
      </c>
      <c r="N251" s="90"/>
      <c r="O251" s="91">
        <f>O250+M251</f>
        <v>0</v>
      </c>
      <c r="P251" s="105"/>
    </row>
  </sheetData>
  <mergeCells count="17">
    <mergeCell ref="O4:O5"/>
    <mergeCell ref="A1:O1"/>
    <mergeCell ref="A2:O2"/>
    <mergeCell ref="A3:O3"/>
    <mergeCell ref="A4:A5"/>
    <mergeCell ref="B4:B5"/>
    <mergeCell ref="D4:D5"/>
    <mergeCell ref="E4:E5"/>
    <mergeCell ref="F4:F5"/>
    <mergeCell ref="G4:G5"/>
    <mergeCell ref="H4:H5"/>
    <mergeCell ref="M4:M5"/>
    <mergeCell ref="L4:L5"/>
    <mergeCell ref="K4:K5"/>
    <mergeCell ref="J4:J5"/>
    <mergeCell ref="I4:I5"/>
    <mergeCell ref="N4:N5"/>
  </mergeCells>
  <pageMargins left="0.51181102362204722" right="0.51181102362204722" top="0.78740157480314965" bottom="0.78740157480314965"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IDENTIFICAÇÃO</vt:lpstr>
      <vt:lpstr>ORÇAMENTO</vt:lpstr>
      <vt:lpstr>CRONOGRAMA</vt:lpstr>
      <vt:lpstr>CRONOGRAMA!Area_de_impressao</vt:lpstr>
      <vt:lpstr>ORÇAMENTO!Area_de_impressao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Leonardelli</dc:creator>
  <cp:lastModifiedBy>Cristiane Oliveira</cp:lastModifiedBy>
  <cp:lastPrinted>2023-07-25T13:46:10Z</cp:lastPrinted>
  <dcterms:created xsi:type="dcterms:W3CDTF">2021-10-07T11:54:43Z</dcterms:created>
  <dcterms:modified xsi:type="dcterms:W3CDTF">2023-10-19T14:21:42Z</dcterms:modified>
</cp:coreProperties>
</file>